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5" windowWidth="6885" windowHeight="9060"/>
  </bookViews>
  <sheets>
    <sheet name="A8522 Components Calculation" sheetId="1" r:id="rId1"/>
    <sheet name="Control Loop" sheetId="2" state="hidden" r:id="rId2"/>
    <sheet name="IC Data" sheetId="3" state="hidden" r:id="rId3"/>
  </sheets>
  <definedNames>
    <definedName name="Ap">'Control Loop'!$B$2</definedName>
    <definedName name="Cout">'A8522 Components Calculation'!$C$62</definedName>
    <definedName name="Cp">'A8522 Components Calculation'!$C$91</definedName>
    <definedName name="CSC">'Control Loop'!$B$10</definedName>
    <definedName name="Cz">'A8522 Components Calculation'!$C$88</definedName>
    <definedName name="dI">'Control Loop'!$B$9</definedName>
    <definedName name="DL">'A8522 Components Calculation'!$C$24</definedName>
    <definedName name="Dmax">'A8522 Components Calculation'!$C$36</definedName>
    <definedName name="Dmax_OV">'A8522 Components Calculation'!$C$35</definedName>
    <definedName name="Dmin">'Control Loop'!$B$5</definedName>
    <definedName name="Dnom">'Control Loop'!$B$6</definedName>
    <definedName name="esr">'A8522 Components Calculation'!$C$63</definedName>
    <definedName name="fc">'A8522 Components Calculation'!$C$64</definedName>
    <definedName name="FSC">'Control Loop'!$B$8</definedName>
    <definedName name="fsw">'A8522 Components Calculation'!$C$29</definedName>
    <definedName name="fz">'A8522 Components Calculation'!$C$89</definedName>
    <definedName name="g">'A8522 Components Calculation'!$C$82</definedName>
    <definedName name="IFSC">'Control Loop'!$B$12</definedName>
    <definedName name="ILEDc">'A8522 Components Calculation'!$C$18</definedName>
    <definedName name="ILEDt">'A8522 Components Calculation'!$C$19</definedName>
    <definedName name="Iout">'A8522 Components Calculation'!#REF!</definedName>
    <definedName name="ISC">'Control Loop'!$B$11</definedName>
    <definedName name="Lout">'A8522 Components Calculation'!$C$44</definedName>
    <definedName name="n">'A8522 Components Calculation'!$C$15</definedName>
    <definedName name="nc">'A8522 Components Calculation'!$C$13</definedName>
    <definedName name="nls">'A8522 Components Calculation'!$C$12</definedName>
    <definedName name="npc">'A8522 Components Calculation'!$C$14</definedName>
    <definedName name="OVPL">'IC Data'!$C$2</definedName>
    <definedName name="_xlnm.Print_Area" localSheetId="0">'A8522 Components Calculation'!$A$1:$P$131</definedName>
    <definedName name="Qd">'Control Loop'!$B$4</definedName>
    <definedName name="R_SC">'A8522 Components Calculation'!$C$59</definedName>
    <definedName name="Rd">'A8522 Components Calculation'!$C$78</definedName>
    <definedName name="Req">'A8522 Components Calculation'!$C$84</definedName>
    <definedName name="Rs">'A8522 Components Calculation'!$C$65</definedName>
    <definedName name="Rz">'A8522 Components Calculation'!$C$86</definedName>
    <definedName name="SC">'IC Data'!$C$6</definedName>
    <definedName name="Toff_min">'IC Data'!$C$5</definedName>
    <definedName name="Vf">'A8522 Components Calculation'!$C$16</definedName>
    <definedName name="VH">'IC Data'!$C$4</definedName>
    <definedName name="Vin_max">'A8522 Components Calculation'!$C$11</definedName>
    <definedName name="Vin_min">'A8522 Components Calculation'!$C$10</definedName>
    <definedName name="Vintyp">'A8522 Components Calculation'!$C$9</definedName>
    <definedName name="Vout">'A8522 Components Calculation'!#REF!</definedName>
    <definedName name="Vreg">'IC Data'!$C$3</definedName>
    <definedName name="Vs_trip">'IC Data'!$C$7</definedName>
    <definedName name="ws">'Control Loop'!$B$14</definedName>
    <definedName name="ΔI_PER">'A8522 Components Calculation'!$C$25</definedName>
    <definedName name="ΔIin_PER">'A8522 Components Calculation'!$C$25</definedName>
  </definedNames>
  <calcPr calcId="145621" iterate="1"/>
</workbook>
</file>

<file path=xl/calcChain.xml><?xml version="1.0" encoding="utf-8"?>
<calcChain xmlns="http://schemas.openxmlformats.org/spreadsheetml/2006/main">
  <c r="C34" i="1" l="1"/>
  <c r="C120" i="1"/>
  <c r="C114" i="1"/>
  <c r="C113" i="1"/>
  <c r="C41" i="1"/>
  <c r="C53" i="1" l="1"/>
  <c r="C75" i="1"/>
  <c r="C94" i="1" l="1"/>
  <c r="C89" i="1"/>
  <c r="F1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C29" i="1"/>
  <c r="C47" i="1" s="1"/>
  <c r="B11" i="2" s="1"/>
  <c r="C35" i="1"/>
  <c r="C31" i="1"/>
  <c r="C90" i="1" l="1"/>
  <c r="C58" i="1"/>
  <c r="C30" i="1"/>
  <c r="C110" i="1" s="1"/>
  <c r="C51" i="1"/>
  <c r="C108" i="1" l="1"/>
  <c r="C109" i="1"/>
  <c r="C36" i="1"/>
  <c r="C127" i="1" l="1"/>
  <c r="C112" i="1"/>
  <c r="C122" i="1"/>
  <c r="C125" i="1"/>
  <c r="C111" i="1"/>
  <c r="C124" i="1"/>
  <c r="C121" i="1"/>
  <c r="B22" i="2"/>
  <c r="C74" i="1" l="1"/>
  <c r="C33" i="1" l="1"/>
  <c r="C115" i="1"/>
  <c r="C78" i="1"/>
  <c r="C18" i="1"/>
  <c r="C22" i="1"/>
  <c r="C52" i="1" s="1"/>
  <c r="C38" i="1"/>
  <c r="B5" i="2" s="1"/>
  <c r="C21" i="1"/>
  <c r="C27" i="1"/>
  <c r="N377" i="2" l="1"/>
  <c r="N302" i="2"/>
  <c r="N310" i="2"/>
  <c r="N502" i="2"/>
  <c r="N858" i="2"/>
  <c r="N259" i="2"/>
  <c r="N91" i="2"/>
  <c r="N123" i="2"/>
  <c r="N55" i="2"/>
  <c r="N87" i="2"/>
  <c r="N664" i="2"/>
  <c r="N538" i="2"/>
  <c r="N979" i="2"/>
  <c r="N544" i="2"/>
  <c r="N580" i="2"/>
  <c r="N1013" i="2"/>
  <c r="N597" i="2"/>
  <c r="N1319" i="2"/>
  <c r="N1327" i="2"/>
  <c r="N1354" i="2"/>
  <c r="N1378" i="2"/>
  <c r="N1406" i="2"/>
  <c r="N1115" i="2"/>
  <c r="N636" i="2"/>
  <c r="N1152" i="2"/>
  <c r="N1411" i="2"/>
  <c r="E35" i="1"/>
  <c r="E34" i="1"/>
  <c r="E36" i="1"/>
  <c r="C65" i="1"/>
  <c r="C37" i="1"/>
  <c r="B6" i="2" s="1"/>
  <c r="C84" i="1"/>
  <c r="N169" i="2" s="1"/>
  <c r="C19" i="1"/>
  <c r="N1432" i="2" l="1"/>
  <c r="N1306" i="2"/>
  <c r="N947" i="2"/>
  <c r="N1111" i="2"/>
  <c r="N676" i="2"/>
  <c r="N200" i="2"/>
  <c r="N774" i="2"/>
  <c r="N244" i="2"/>
  <c r="N1241" i="2"/>
  <c r="N556" i="2"/>
  <c r="N464" i="2"/>
  <c r="N667" i="2"/>
  <c r="N987" i="2"/>
  <c r="N689" i="2"/>
  <c r="N451" i="2"/>
  <c r="N675" i="2"/>
  <c r="N277" i="2"/>
  <c r="N834" i="2"/>
  <c r="N295" i="2"/>
  <c r="N68" i="2"/>
  <c r="N435" i="2"/>
  <c r="N639" i="2"/>
  <c r="N1119" i="2"/>
  <c r="N865" i="2"/>
  <c r="N161" i="2"/>
  <c r="N1266" i="2"/>
  <c r="N1335" i="2"/>
  <c r="N1272" i="2"/>
  <c r="N779" i="2"/>
  <c r="N448" i="2"/>
  <c r="N1375" i="2"/>
  <c r="N971" i="2"/>
  <c r="N1069" i="2"/>
  <c r="N1198" i="2"/>
  <c r="N1028" i="2"/>
  <c r="N719" i="2"/>
  <c r="N77" i="2"/>
  <c r="N1024" i="2"/>
  <c r="N1224" i="2"/>
  <c r="N1049" i="2"/>
  <c r="N876" i="2"/>
  <c r="N515" i="2"/>
  <c r="N1051" i="2"/>
  <c r="N1299" i="2"/>
  <c r="N1134" i="2"/>
  <c r="N1176" i="2"/>
  <c r="N1010" i="2"/>
  <c r="N797" i="2"/>
  <c r="N711" i="2"/>
  <c r="N551" i="2"/>
  <c r="N367" i="2"/>
  <c r="N710" i="2"/>
  <c r="N290" i="2"/>
  <c r="N489" i="2"/>
  <c r="N1053" i="2"/>
  <c r="N1341" i="2"/>
  <c r="N919" i="2"/>
  <c r="N1170" i="2"/>
  <c r="N1067" i="2"/>
  <c r="N552" i="2"/>
  <c r="N1324" i="2"/>
  <c r="N1185" i="2"/>
  <c r="N845" i="2"/>
  <c r="N560" i="2"/>
  <c r="N383" i="2"/>
  <c r="N298" i="2"/>
  <c r="N73" i="2"/>
  <c r="N806" i="2"/>
  <c r="N1339" i="2"/>
  <c r="N1188" i="2"/>
  <c r="N756" i="2"/>
  <c r="N424" i="2"/>
  <c r="N1337" i="2"/>
  <c r="N618" i="2"/>
  <c r="N1032" i="2"/>
  <c r="N988" i="2"/>
  <c r="N956" i="2"/>
  <c r="N682" i="2"/>
  <c r="N341" i="2"/>
  <c r="N491" i="2"/>
  <c r="N275" i="2"/>
  <c r="N873" i="2"/>
  <c r="N518" i="2"/>
  <c r="N74" i="2"/>
  <c r="N300" i="2"/>
  <c r="N208" i="2"/>
  <c r="N968" i="2"/>
  <c r="N1278" i="2"/>
  <c r="N561" i="2"/>
  <c r="N1109" i="2"/>
  <c r="N632" i="2"/>
  <c r="N110" i="2"/>
  <c r="N869" i="2"/>
  <c r="N1384" i="2"/>
  <c r="N1250" i="2"/>
  <c r="N1262" i="2"/>
  <c r="N998" i="2"/>
  <c r="N1326" i="2"/>
  <c r="N412" i="2"/>
  <c r="N1333" i="2"/>
  <c r="N268" i="2"/>
  <c r="N1248" i="2"/>
  <c r="N1100" i="2"/>
  <c r="N911" i="2"/>
  <c r="N771" i="2"/>
  <c r="N613" i="2"/>
  <c r="N439" i="2"/>
  <c r="N102" i="2"/>
  <c r="N1430" i="2"/>
  <c r="N928" i="2"/>
  <c r="N525" i="2"/>
  <c r="N1369" i="2"/>
  <c r="N652" i="2"/>
  <c r="N812" i="2"/>
  <c r="N980" i="2"/>
  <c r="F15" i="2"/>
  <c r="N389" i="2"/>
  <c r="N1283" i="2"/>
  <c r="N1125" i="2"/>
  <c r="N44" i="2"/>
  <c r="N380" i="2"/>
  <c r="N517" i="2"/>
  <c r="N663" i="2"/>
  <c r="N847" i="2"/>
  <c r="N706" i="2"/>
  <c r="N770" i="2"/>
  <c r="N369" i="2"/>
  <c r="C93" i="1"/>
  <c r="N40" i="2"/>
  <c r="N104" i="2"/>
  <c r="N168" i="2"/>
  <c r="N232" i="2"/>
  <c r="N296" i="2"/>
  <c r="N360" i="2"/>
  <c r="N81" i="2"/>
  <c r="N145" i="2"/>
  <c r="N209" i="2"/>
  <c r="N273" i="2"/>
  <c r="N337" i="2"/>
  <c r="N401" i="2"/>
  <c r="N82" i="2"/>
  <c r="N146" i="2"/>
  <c r="N210" i="2"/>
  <c r="N274" i="2"/>
  <c r="N338" i="2"/>
  <c r="N402" i="2"/>
  <c r="N78" i="2"/>
  <c r="N142" i="2"/>
  <c r="N206" i="2"/>
  <c r="N270" i="2"/>
  <c r="N334" i="2"/>
  <c r="N398" i="2"/>
  <c r="N462" i="2"/>
  <c r="N526" i="2"/>
  <c r="N590" i="2"/>
  <c r="N654" i="2"/>
  <c r="N45" i="2"/>
  <c r="N173" i="2"/>
  <c r="N301" i="2"/>
  <c r="N420" i="2"/>
  <c r="N493" i="2"/>
  <c r="N567" i="2"/>
  <c r="N640" i="2"/>
  <c r="N713" i="2"/>
  <c r="N777" i="2"/>
  <c r="N841" i="2"/>
  <c r="N47" i="2"/>
  <c r="N175" i="2"/>
  <c r="N303" i="2"/>
  <c r="N421" i="2"/>
  <c r="N495" i="2"/>
  <c r="N568" i="2"/>
  <c r="N641" i="2"/>
  <c r="N714" i="2"/>
  <c r="N778" i="2"/>
  <c r="N842" i="2"/>
  <c r="N906" i="2"/>
  <c r="N99" i="2"/>
  <c r="N227" i="2"/>
  <c r="N355" i="2"/>
  <c r="N450" i="2"/>
  <c r="N523" i="2"/>
  <c r="N596" i="2"/>
  <c r="N669" i="2"/>
  <c r="N739" i="2"/>
  <c r="N803" i="2"/>
  <c r="N867" i="2"/>
  <c r="N931" i="2"/>
  <c r="N139" i="2"/>
  <c r="N267" i="2"/>
  <c r="N391" i="2"/>
  <c r="N473" i="2"/>
  <c r="N546" i="2"/>
  <c r="N619" i="2"/>
  <c r="N692" i="2"/>
  <c r="N759" i="2"/>
  <c r="N823" i="2"/>
  <c r="N887" i="2"/>
  <c r="N951" i="2"/>
  <c r="N1015" i="2"/>
  <c r="N1079" i="2"/>
  <c r="N1143" i="2"/>
  <c r="N1207" i="2"/>
  <c r="N117" i="2"/>
  <c r="N373" i="2"/>
  <c r="N535" i="2"/>
  <c r="N681" i="2"/>
  <c r="N813" i="2"/>
  <c r="N933" i="2"/>
  <c r="N1009" i="2"/>
  <c r="N1082" i="2"/>
  <c r="N1155" i="2"/>
  <c r="N1228" i="2"/>
  <c r="N1295" i="2"/>
  <c r="N215" i="2"/>
  <c r="N444" i="2"/>
  <c r="N591" i="2"/>
  <c r="N734" i="2"/>
  <c r="N862" i="2"/>
  <c r="N964" i="2"/>
  <c r="N1037" i="2"/>
  <c r="N1110" i="2"/>
  <c r="N1184" i="2"/>
  <c r="N1256" i="2"/>
  <c r="N60" i="2"/>
  <c r="N316" i="2"/>
  <c r="N501" i="2"/>
  <c r="N648" i="2"/>
  <c r="N784" i="2"/>
  <c r="N910" i="2"/>
  <c r="N993" i="2"/>
  <c r="N1066" i="2"/>
  <c r="N1139" i="2"/>
  <c r="N1212" i="2"/>
  <c r="N1281" i="2"/>
  <c r="N140" i="2"/>
  <c r="N392" i="2"/>
  <c r="N547" i="2"/>
  <c r="N693" i="2"/>
  <c r="N824" i="2"/>
  <c r="N942" i="2"/>
  <c r="N1016" i="2"/>
  <c r="N1089" i="2"/>
  <c r="N1162" i="2"/>
  <c r="N1235" i="2"/>
  <c r="N1301" i="2"/>
  <c r="N1365" i="2"/>
  <c r="N1429" i="2"/>
  <c r="N434" i="2"/>
  <c r="N725" i="2"/>
  <c r="N958" i="2"/>
  <c r="N1105" i="2"/>
  <c r="N1251" i="2"/>
  <c r="N1352" i="2"/>
  <c r="N1425" i="2"/>
  <c r="N634" i="2"/>
  <c r="N1058" i="2"/>
  <c r="N1328" i="2"/>
  <c r="N135" i="2"/>
  <c r="N545" i="2"/>
  <c r="N822" i="2"/>
  <c r="N1014" i="2"/>
  <c r="N1161" i="2"/>
  <c r="N1300" i="2"/>
  <c r="N1380" i="2"/>
  <c r="N228" i="2"/>
  <c r="N868" i="2"/>
  <c r="N1186" i="2"/>
  <c r="N1392" i="2"/>
  <c r="N340" i="2"/>
  <c r="N661" i="2"/>
  <c r="N918" i="2"/>
  <c r="N1072" i="2"/>
  <c r="N1218" i="2"/>
  <c r="N1336" i="2"/>
  <c r="N1409" i="2"/>
  <c r="N308" i="2"/>
  <c r="N643" i="2"/>
  <c r="N905" i="2"/>
  <c r="N1062" i="2"/>
  <c r="N1209" i="2"/>
  <c r="N1331" i="2"/>
  <c r="N1404" i="2"/>
  <c r="N324" i="2"/>
  <c r="N48" i="2"/>
  <c r="N112" i="2"/>
  <c r="N176" i="2"/>
  <c r="N240" i="2"/>
  <c r="N304" i="2"/>
  <c r="N368" i="2"/>
  <c r="N89" i="2"/>
  <c r="N153" i="2"/>
  <c r="N217" i="2"/>
  <c r="N281" i="2"/>
  <c r="N345" i="2"/>
  <c r="N409" i="2"/>
  <c r="N90" i="2"/>
  <c r="N154" i="2"/>
  <c r="N218" i="2"/>
  <c r="N282" i="2"/>
  <c r="N346" i="2"/>
  <c r="N410" i="2"/>
  <c r="N86" i="2"/>
  <c r="N150" i="2"/>
  <c r="N214" i="2"/>
  <c r="N278" i="2"/>
  <c r="N342" i="2"/>
  <c r="N406" i="2"/>
  <c r="N470" i="2"/>
  <c r="N534" i="2"/>
  <c r="N598" i="2"/>
  <c r="N662" i="2"/>
  <c r="N61" i="2"/>
  <c r="N189" i="2"/>
  <c r="N317" i="2"/>
  <c r="N429" i="2"/>
  <c r="N503" i="2"/>
  <c r="N576" i="2"/>
  <c r="N649" i="2"/>
  <c r="N721" i="2"/>
  <c r="N785" i="2"/>
  <c r="N849" i="2"/>
  <c r="N63" i="2"/>
  <c r="N191" i="2"/>
  <c r="N319" i="2"/>
  <c r="N431" i="2"/>
  <c r="N504" i="2"/>
  <c r="N577" i="2"/>
  <c r="N650" i="2"/>
  <c r="N722" i="2"/>
  <c r="N786" i="2"/>
  <c r="N850" i="2"/>
  <c r="N914" i="2"/>
  <c r="N115" i="2"/>
  <c r="N243" i="2"/>
  <c r="N371" i="2"/>
  <c r="N459" i="2"/>
  <c r="N532" i="2"/>
  <c r="N605" i="2"/>
  <c r="N679" i="2"/>
  <c r="N747" i="2"/>
  <c r="N811" i="2"/>
  <c r="N875" i="2"/>
  <c r="N939" i="2"/>
  <c r="N155" i="2"/>
  <c r="N283" i="2"/>
  <c r="N404" i="2"/>
  <c r="N482" i="2"/>
  <c r="N555" i="2"/>
  <c r="N628" i="2"/>
  <c r="N701" i="2"/>
  <c r="N767" i="2"/>
  <c r="N831" i="2"/>
  <c r="N895" i="2"/>
  <c r="N959" i="2"/>
  <c r="N1023" i="2"/>
  <c r="N1087" i="2"/>
  <c r="N1151" i="2"/>
  <c r="N1215" i="2"/>
  <c r="N149" i="2"/>
  <c r="N400" i="2"/>
  <c r="N553" i="2"/>
  <c r="N699" i="2"/>
  <c r="N829" i="2"/>
  <c r="N945" i="2"/>
  <c r="N1018" i="2"/>
  <c r="N1091" i="2"/>
  <c r="N1164" i="2"/>
  <c r="N1237" i="2"/>
  <c r="N1303" i="2"/>
  <c r="N247" i="2"/>
  <c r="N463" i="2"/>
  <c r="N609" i="2"/>
  <c r="N750" i="2"/>
  <c r="N878" i="2"/>
  <c r="N973" i="2"/>
  <c r="N1046" i="2"/>
  <c r="N1120" i="2"/>
  <c r="N1193" i="2"/>
  <c r="N1264" i="2"/>
  <c r="N92" i="2"/>
  <c r="N348" i="2"/>
  <c r="N520" i="2"/>
  <c r="N666" i="2"/>
  <c r="N800" i="2"/>
  <c r="N924" i="2"/>
  <c r="N1002" i="2"/>
  <c r="N1075" i="2"/>
  <c r="N1148" i="2"/>
  <c r="N1221" i="2"/>
  <c r="N1289" i="2"/>
  <c r="N172" i="2"/>
  <c r="N419" i="2"/>
  <c r="N565" i="2"/>
  <c r="N712" i="2"/>
  <c r="N840" i="2"/>
  <c r="N952" i="2"/>
  <c r="N1025" i="2"/>
  <c r="N1098" i="2"/>
  <c r="N1171" i="2"/>
  <c r="N1244" i="2"/>
  <c r="N1309" i="2"/>
  <c r="N1373" i="2"/>
  <c r="N1437" i="2"/>
  <c r="N471" i="2"/>
  <c r="N757" i="2"/>
  <c r="N977" i="2"/>
  <c r="N1123" i="2"/>
  <c r="N1267" i="2"/>
  <c r="N1361" i="2"/>
  <c r="N1434" i="2"/>
  <c r="N707" i="2"/>
  <c r="N1094" i="2"/>
  <c r="N1346" i="2"/>
  <c r="N199" i="2"/>
  <c r="N581" i="2"/>
  <c r="N854" i="2"/>
  <c r="N1033" i="2"/>
  <c r="N1179" i="2"/>
  <c r="N1316" i="2"/>
  <c r="N1390" i="2"/>
  <c r="N356" i="2"/>
  <c r="N925" i="2"/>
  <c r="N1222" i="2"/>
  <c r="N1410" i="2"/>
  <c r="N399" i="2"/>
  <c r="N698" i="2"/>
  <c r="N944" i="2"/>
  <c r="N1090" i="2"/>
  <c r="N1236" i="2"/>
  <c r="N1345" i="2"/>
  <c r="N1418" i="2"/>
  <c r="N372" i="2"/>
  <c r="N680" i="2"/>
  <c r="N932" i="2"/>
  <c r="N1081" i="2"/>
  <c r="N1227" i="2"/>
  <c r="N1340" i="2"/>
  <c r="N1414" i="2"/>
  <c r="N387" i="2"/>
  <c r="N88" i="2"/>
  <c r="N152" i="2"/>
  <c r="N216" i="2"/>
  <c r="N280" i="2"/>
  <c r="N344" i="2"/>
  <c r="N65" i="2"/>
  <c r="N129" i="2"/>
  <c r="N193" i="2"/>
  <c r="N257" i="2"/>
  <c r="N321" i="2"/>
  <c r="N385" i="2"/>
  <c r="N66" i="2"/>
  <c r="N130" i="2"/>
  <c r="N194" i="2"/>
  <c r="N258" i="2"/>
  <c r="N322" i="2"/>
  <c r="N386" i="2"/>
  <c r="N62" i="2"/>
  <c r="N126" i="2"/>
  <c r="N190" i="2"/>
  <c r="N254" i="2"/>
  <c r="N318" i="2"/>
  <c r="N382" i="2"/>
  <c r="N446" i="2"/>
  <c r="N510" i="2"/>
  <c r="N574" i="2"/>
  <c r="N638" i="2"/>
  <c r="N702" i="2"/>
  <c r="N141" i="2"/>
  <c r="N269" i="2"/>
  <c r="N395" i="2"/>
  <c r="N475" i="2"/>
  <c r="N548" i="2"/>
  <c r="N621" i="2"/>
  <c r="N695" i="2"/>
  <c r="N761" i="2"/>
  <c r="N825" i="2"/>
  <c r="N889" i="2"/>
  <c r="N143" i="2"/>
  <c r="N271" i="2"/>
  <c r="N396" i="2"/>
  <c r="N476" i="2"/>
  <c r="N549" i="2"/>
  <c r="N623" i="2"/>
  <c r="N696" i="2"/>
  <c r="N762" i="2"/>
  <c r="N826" i="2"/>
  <c r="N890" i="2"/>
  <c r="N67" i="2"/>
  <c r="N195" i="2"/>
  <c r="N323" i="2"/>
  <c r="N432" i="2"/>
  <c r="N505" i="2"/>
  <c r="N578" i="2"/>
  <c r="N651" i="2"/>
  <c r="N723" i="2"/>
  <c r="N787" i="2"/>
  <c r="N851" i="2"/>
  <c r="N915" i="2"/>
  <c r="N107" i="2"/>
  <c r="N235" i="2"/>
  <c r="N363" i="2"/>
  <c r="N455" i="2"/>
  <c r="N528" i="2"/>
  <c r="N601" i="2"/>
  <c r="N674" i="2"/>
  <c r="N743" i="2"/>
  <c r="N807" i="2"/>
  <c r="N871" i="2"/>
  <c r="N935" i="2"/>
  <c r="N999" i="2"/>
  <c r="N1063" i="2"/>
  <c r="N1127" i="2"/>
  <c r="N1191" i="2"/>
  <c r="N53" i="2"/>
  <c r="N309" i="2"/>
  <c r="N498" i="2"/>
  <c r="N644" i="2"/>
  <c r="N781" i="2"/>
  <c r="N908" i="2"/>
  <c r="N990" i="2"/>
  <c r="N1064" i="2"/>
  <c r="N1137" i="2"/>
  <c r="N1210" i="2"/>
  <c r="N1279" i="2"/>
  <c r="N151" i="2"/>
  <c r="N403" i="2"/>
  <c r="N554" i="2"/>
  <c r="N700" i="2"/>
  <c r="N830" i="2"/>
  <c r="N946" i="2"/>
  <c r="N1019" i="2"/>
  <c r="N1092" i="2"/>
  <c r="N1165" i="2"/>
  <c r="N1238" i="2"/>
  <c r="N1304" i="2"/>
  <c r="N252" i="2"/>
  <c r="N465" i="2"/>
  <c r="N611" i="2"/>
  <c r="N752" i="2"/>
  <c r="N880" i="2"/>
  <c r="N974" i="2"/>
  <c r="N1048" i="2"/>
  <c r="N1121" i="2"/>
  <c r="N1194" i="2"/>
  <c r="N1265" i="2"/>
  <c r="N76" i="2"/>
  <c r="N332" i="2"/>
  <c r="N511" i="2"/>
  <c r="N657" i="2"/>
  <c r="N792" i="2"/>
  <c r="N917" i="2"/>
  <c r="N997" i="2"/>
  <c r="N1070" i="2"/>
  <c r="N1144" i="2"/>
  <c r="N1217" i="2"/>
  <c r="N1285" i="2"/>
  <c r="N1349" i="2"/>
  <c r="N1413" i="2"/>
  <c r="N325" i="2"/>
  <c r="N653" i="2"/>
  <c r="N913" i="2"/>
  <c r="N1068" i="2"/>
  <c r="N1214" i="2"/>
  <c r="N1334" i="2"/>
  <c r="N1407" i="2"/>
  <c r="N488" i="2"/>
  <c r="N985" i="2"/>
  <c r="N1274" i="2"/>
  <c r="N101" i="2"/>
  <c r="N472" i="2"/>
  <c r="N758" i="2"/>
  <c r="N978" i="2"/>
  <c r="N1124" i="2"/>
  <c r="N1268" i="2"/>
  <c r="N1362" i="2"/>
  <c r="N1435" i="2"/>
  <c r="N740" i="2"/>
  <c r="N1113" i="2"/>
  <c r="N1355" i="2"/>
  <c r="N212" i="2"/>
  <c r="N588" i="2"/>
  <c r="N860" i="2"/>
  <c r="N1035" i="2"/>
  <c r="N1181" i="2"/>
  <c r="N1318" i="2"/>
  <c r="N1391" i="2"/>
  <c r="N180" i="2"/>
  <c r="N570" i="2"/>
  <c r="N844" i="2"/>
  <c r="N1026" i="2"/>
  <c r="N1172" i="2"/>
  <c r="N1310" i="2"/>
  <c r="N1386" i="2"/>
  <c r="N196" i="2"/>
  <c r="N579" i="2"/>
  <c r="N852" i="2"/>
  <c r="N1030" i="2"/>
  <c r="N1177" i="2"/>
  <c r="N1314" i="2"/>
  <c r="N1387" i="2"/>
  <c r="N600" i="2"/>
  <c r="N1321" i="2"/>
  <c r="N1004" i="2"/>
  <c r="N562" i="2"/>
  <c r="N773" i="2"/>
  <c r="N1366" i="2"/>
  <c r="N357" i="2"/>
  <c r="N949" i="2"/>
  <c r="N950" i="2"/>
  <c r="N56" i="2"/>
  <c r="N144" i="2"/>
  <c r="N256" i="2"/>
  <c r="N352" i="2"/>
  <c r="N113" i="2"/>
  <c r="N225" i="2"/>
  <c r="N313" i="2"/>
  <c r="N42" i="2"/>
  <c r="N138" i="2"/>
  <c r="N242" i="2"/>
  <c r="N354" i="2"/>
  <c r="N54" i="2"/>
  <c r="N166" i="2"/>
  <c r="N262" i="2"/>
  <c r="N366" i="2"/>
  <c r="N478" i="2"/>
  <c r="N566" i="2"/>
  <c r="N678" i="2"/>
  <c r="N157" i="2"/>
  <c r="N365" i="2"/>
  <c r="N512" i="2"/>
  <c r="N612" i="2"/>
  <c r="N737" i="2"/>
  <c r="N833" i="2"/>
  <c r="N111" i="2"/>
  <c r="N335" i="2"/>
  <c r="N467" i="2"/>
  <c r="N595" i="2"/>
  <c r="N705" i="2"/>
  <c r="N810" i="2"/>
  <c r="N922" i="2"/>
  <c r="N179" i="2"/>
  <c r="N397" i="2"/>
  <c r="N514" i="2"/>
  <c r="N633" i="2"/>
  <c r="N755" i="2"/>
  <c r="N843" i="2"/>
  <c r="N59" i="2"/>
  <c r="N251" i="2"/>
  <c r="N436" i="2"/>
  <c r="N564" i="2"/>
  <c r="N665" i="2"/>
  <c r="N783" i="2"/>
  <c r="N879" i="2"/>
  <c r="N983" i="2"/>
  <c r="N1095" i="2"/>
  <c r="N1183" i="2"/>
  <c r="N213" i="2"/>
  <c r="N516" i="2"/>
  <c r="N749" i="2"/>
  <c r="N954" i="2"/>
  <c r="N1054" i="2"/>
  <c r="N1182" i="2"/>
  <c r="N1287" i="2"/>
  <c r="N343" i="2"/>
  <c r="N627" i="2"/>
  <c r="N814" i="2"/>
  <c r="N992" i="2"/>
  <c r="N1101" i="2"/>
  <c r="N1220" i="2"/>
  <c r="N124" i="2"/>
  <c r="N447" i="2"/>
  <c r="N703" i="2"/>
  <c r="N896" i="2"/>
  <c r="N1029" i="2"/>
  <c r="N1157" i="2"/>
  <c r="N1257" i="2"/>
  <c r="N236" i="2"/>
  <c r="N529" i="2"/>
  <c r="N760" i="2"/>
  <c r="N961" i="2"/>
  <c r="N1061" i="2"/>
  <c r="N1189" i="2"/>
  <c r="N1293" i="2"/>
  <c r="N1397" i="2"/>
  <c r="N507" i="2"/>
  <c r="N885" i="2"/>
  <c r="N1160" i="2"/>
  <c r="N1343" i="2"/>
  <c r="N292" i="2"/>
  <c r="N1131" i="2"/>
  <c r="N1419" i="2"/>
  <c r="N655" i="2"/>
  <c r="N996" i="2"/>
  <c r="N1234" i="2"/>
  <c r="N1399" i="2"/>
  <c r="N671" i="2"/>
  <c r="N1290" i="2"/>
  <c r="N276" i="2"/>
  <c r="N796" i="2"/>
  <c r="N1108" i="2"/>
  <c r="N1302" i="2"/>
  <c r="N1436" i="2"/>
  <c r="N607" i="2"/>
  <c r="N989" i="2"/>
  <c r="N1245" i="2"/>
  <c r="N1377" i="2"/>
  <c r="N469" i="2"/>
  <c r="N788" i="2"/>
  <c r="N1012" i="2"/>
  <c r="N1195" i="2"/>
  <c r="N1332" i="2"/>
  <c r="N1415" i="2"/>
  <c r="N1042" i="2"/>
  <c r="N1133" i="2"/>
  <c r="N1225" i="2"/>
  <c r="N635" i="2"/>
  <c r="N1402" i="2"/>
  <c r="N1338" i="2"/>
  <c r="N167" i="2"/>
  <c r="N1243" i="2"/>
  <c r="N741" i="2"/>
  <c r="N1356" i="2"/>
  <c r="N672" i="2"/>
  <c r="N1078" i="2"/>
  <c r="N329" i="2"/>
  <c r="N162" i="2"/>
  <c r="N250" i="2"/>
  <c r="N70" i="2"/>
  <c r="N174" i="2"/>
  <c r="N374" i="2"/>
  <c r="N486" i="2"/>
  <c r="N686" i="2"/>
  <c r="N205" i="2"/>
  <c r="N521" i="2"/>
  <c r="N631" i="2"/>
  <c r="N857" i="2"/>
  <c r="N127" i="2"/>
  <c r="N351" i="2"/>
  <c r="N485" i="2"/>
  <c r="N604" i="2"/>
  <c r="N730" i="2"/>
  <c r="N818" i="2"/>
  <c r="N930" i="2"/>
  <c r="N211" i="2"/>
  <c r="N411" i="2"/>
  <c r="N541" i="2"/>
  <c r="N642" i="2"/>
  <c r="N763" i="2"/>
  <c r="N859" i="2"/>
  <c r="N75" i="2"/>
  <c r="N299" i="2"/>
  <c r="N445" i="2"/>
  <c r="N573" i="2"/>
  <c r="N683" i="2"/>
  <c r="N791" i="2"/>
  <c r="N903" i="2"/>
  <c r="N991" i="2"/>
  <c r="N1103" i="2"/>
  <c r="N1199" i="2"/>
  <c r="N245" i="2"/>
  <c r="N571" i="2"/>
  <c r="N765" i="2"/>
  <c r="N963" i="2"/>
  <c r="N1073" i="2"/>
  <c r="N1192" i="2"/>
  <c r="N1311" i="2"/>
  <c r="N375" i="2"/>
  <c r="N645" i="2"/>
  <c r="N846" i="2"/>
  <c r="N1001" i="2"/>
  <c r="N1129" i="2"/>
  <c r="N1229" i="2"/>
  <c r="N156" i="2"/>
  <c r="N483" i="2"/>
  <c r="N720" i="2"/>
  <c r="N936" i="2"/>
  <c r="N1038" i="2"/>
  <c r="N1166" i="2"/>
  <c r="N1273" i="2"/>
  <c r="N64" i="2"/>
  <c r="N160" i="2"/>
  <c r="N264" i="2"/>
  <c r="N376" i="2"/>
  <c r="N121" i="2"/>
  <c r="N233" i="2"/>
  <c r="N50" i="2"/>
  <c r="N362" i="2"/>
  <c r="N286" i="2"/>
  <c r="N582" i="2"/>
  <c r="N381" i="2"/>
  <c r="N72" i="2"/>
  <c r="N184" i="2"/>
  <c r="N272" i="2"/>
  <c r="N41" i="2"/>
  <c r="N137" i="2"/>
  <c r="N241" i="2"/>
  <c r="N353" i="2"/>
  <c r="N58" i="2"/>
  <c r="N170" i="2"/>
  <c r="N128" i="2"/>
  <c r="N224" i="2"/>
  <c r="N328" i="2"/>
  <c r="N97" i="2"/>
  <c r="N185" i="2"/>
  <c r="N297" i="2"/>
  <c r="N393" i="2"/>
  <c r="N114" i="2"/>
  <c r="N226" i="2"/>
  <c r="N314" i="2"/>
  <c r="N38" i="2"/>
  <c r="N134" i="2"/>
  <c r="N238" i="2"/>
  <c r="N350" i="2"/>
  <c r="N438" i="2"/>
  <c r="N550" i="2"/>
  <c r="N646" i="2"/>
  <c r="N109" i="2"/>
  <c r="N333" i="2"/>
  <c r="N466" i="2"/>
  <c r="N594" i="2"/>
  <c r="N704" i="2"/>
  <c r="N809" i="2"/>
  <c r="N79" i="2"/>
  <c r="N255" i="2"/>
  <c r="N449" i="2"/>
  <c r="N559" i="2"/>
  <c r="N677" i="2"/>
  <c r="N794" i="2"/>
  <c r="N882" i="2"/>
  <c r="N147" i="2"/>
  <c r="N339" i="2"/>
  <c r="N487" i="2"/>
  <c r="N615" i="2"/>
  <c r="N715" i="2"/>
  <c r="N827" i="2"/>
  <c r="N923" i="2"/>
  <c r="N203" i="2"/>
  <c r="N416" i="2"/>
  <c r="N519" i="2"/>
  <c r="N647" i="2"/>
  <c r="N751" i="2"/>
  <c r="N855" i="2"/>
  <c r="N967" i="2"/>
  <c r="N1055" i="2"/>
  <c r="N1167" i="2"/>
  <c r="N85" i="2"/>
  <c r="N461" i="2"/>
  <c r="N717" i="2"/>
  <c r="N893" i="2"/>
  <c r="N1036" i="2"/>
  <c r="N1146" i="2"/>
  <c r="N1263" i="2"/>
  <c r="N279" i="2"/>
  <c r="N536" i="2"/>
  <c r="N782" i="2"/>
  <c r="N955" i="2"/>
  <c r="N1074" i="2"/>
  <c r="N1202" i="2"/>
  <c r="N1296" i="2"/>
  <c r="N405" i="2"/>
  <c r="N629" i="2"/>
  <c r="N848" i="2"/>
  <c r="N1011" i="2"/>
  <c r="N1112" i="2"/>
  <c r="N1240" i="2"/>
  <c r="N108" i="2"/>
  <c r="N474" i="2"/>
  <c r="N728" i="2"/>
  <c r="N904" i="2"/>
  <c r="N1043" i="2"/>
  <c r="N1153" i="2"/>
  <c r="N1269" i="2"/>
  <c r="N1381" i="2"/>
  <c r="N261" i="2"/>
  <c r="N821" i="2"/>
  <c r="N1086" i="2"/>
  <c r="N1315" i="2"/>
  <c r="N100" i="2"/>
  <c r="N948" i="2"/>
  <c r="N1383" i="2"/>
  <c r="N508" i="2"/>
  <c r="N941" i="2"/>
  <c r="N1197" i="2"/>
  <c r="N1353" i="2"/>
  <c r="N524" i="2"/>
  <c r="N1149" i="2"/>
  <c r="N84" i="2"/>
  <c r="N732" i="2"/>
  <c r="N1017" i="2"/>
  <c r="N1270" i="2"/>
  <c r="N1400" i="2"/>
  <c r="N497" i="2"/>
  <c r="N953" i="2"/>
  <c r="N1154" i="2"/>
  <c r="N1359" i="2"/>
  <c r="N260" i="2"/>
  <c r="N724" i="2"/>
  <c r="N976" i="2"/>
  <c r="N1140" i="2"/>
  <c r="N1298" i="2"/>
  <c r="N1396" i="2"/>
  <c r="N870" i="2"/>
  <c r="N1431" i="2"/>
  <c r="N673" i="2"/>
  <c r="N293" i="2"/>
  <c r="N1275" i="2"/>
  <c r="N1367" i="2"/>
  <c r="N1169" i="2"/>
  <c r="N1097" i="2"/>
  <c r="N452" i="2"/>
  <c r="N1259" i="2"/>
  <c r="N1403" i="2"/>
  <c r="N103" i="2"/>
  <c r="N1307" i="2"/>
  <c r="N136" i="2"/>
  <c r="N248" i="2"/>
  <c r="N336" i="2"/>
  <c r="N105" i="2"/>
  <c r="N201" i="2"/>
  <c r="N305" i="2"/>
  <c r="N417" i="2"/>
  <c r="N122" i="2"/>
  <c r="N234" i="2"/>
  <c r="N330" i="2"/>
  <c r="N46" i="2"/>
  <c r="N158" i="2"/>
  <c r="N246" i="2"/>
  <c r="N358" i="2"/>
  <c r="N454" i="2"/>
  <c r="N558" i="2"/>
  <c r="N670" i="2"/>
  <c r="N125" i="2"/>
  <c r="N349" i="2"/>
  <c r="N484" i="2"/>
  <c r="N603" i="2"/>
  <c r="N729" i="2"/>
  <c r="N817" i="2"/>
  <c r="N95" i="2"/>
  <c r="N287" i="2"/>
  <c r="N458" i="2"/>
  <c r="N586" i="2"/>
  <c r="N687" i="2"/>
  <c r="N802" i="2"/>
  <c r="N898" i="2"/>
  <c r="N163" i="2"/>
  <c r="N384" i="2"/>
  <c r="N496" i="2"/>
  <c r="N624" i="2"/>
  <c r="N731" i="2"/>
  <c r="N835" i="2"/>
  <c r="N43" i="2"/>
  <c r="N219" i="2"/>
  <c r="N427" i="2"/>
  <c r="N537" i="2"/>
  <c r="N656" i="2"/>
  <c r="N775" i="2"/>
  <c r="N863" i="2"/>
  <c r="N975" i="2"/>
  <c r="N1071" i="2"/>
  <c r="N1175" i="2"/>
  <c r="N181" i="2"/>
  <c r="N480" i="2"/>
  <c r="N733" i="2"/>
  <c r="N920" i="2"/>
  <c r="N1045" i="2"/>
  <c r="N1173" i="2"/>
  <c r="N1271" i="2"/>
  <c r="N311" i="2"/>
  <c r="N572" i="2"/>
  <c r="N798" i="2"/>
  <c r="N982" i="2"/>
  <c r="N1083" i="2"/>
  <c r="N1211" i="2"/>
  <c r="N1312" i="2"/>
  <c r="N428" i="2"/>
  <c r="N684" i="2"/>
  <c r="N864" i="2"/>
  <c r="N1020" i="2"/>
  <c r="N1130" i="2"/>
  <c r="N1249" i="2"/>
  <c r="N204" i="2"/>
  <c r="N492" i="2"/>
  <c r="N744" i="2"/>
  <c r="N929" i="2"/>
  <c r="N1052" i="2"/>
  <c r="N1180" i="2"/>
  <c r="N1277" i="2"/>
  <c r="N1389" i="2"/>
  <c r="N388" i="2"/>
  <c r="N1376" i="2"/>
  <c r="N39" i="2"/>
  <c r="N1114" i="2"/>
  <c r="N1348" i="2"/>
  <c r="N1347" i="2"/>
  <c r="N1060" i="2"/>
  <c r="N986" i="2"/>
  <c r="N1005" i="2"/>
  <c r="N1358" i="2"/>
  <c r="N1433" i="2"/>
  <c r="N1323" i="2"/>
  <c r="N1104" i="2"/>
  <c r="N884" i="2"/>
  <c r="N433" i="2"/>
  <c r="N1322" i="2"/>
  <c r="N1044" i="2"/>
  <c r="N533" i="2"/>
  <c r="N1372" i="2"/>
  <c r="N1145" i="2"/>
  <c r="N764" i="2"/>
  <c r="N1428" i="2"/>
  <c r="N966" i="2"/>
  <c r="N1371" i="2"/>
  <c r="N1106" i="2"/>
  <c r="N726" i="2"/>
  <c r="N1401" i="2"/>
  <c r="N836" i="2"/>
  <c r="N1379" i="2"/>
  <c r="N1141" i="2"/>
  <c r="N690" i="2"/>
  <c r="N1405" i="2"/>
  <c r="N1226" i="2"/>
  <c r="N1034" i="2"/>
  <c r="N808" i="2"/>
  <c r="N437" i="2"/>
  <c r="N1230" i="2"/>
  <c r="N984" i="2"/>
  <c r="N593" i="2"/>
  <c r="N1288" i="2"/>
  <c r="N1065" i="2"/>
  <c r="N766" i="2"/>
  <c r="N183" i="2"/>
  <c r="N1128" i="2"/>
  <c r="N877" i="2"/>
  <c r="N443" i="2"/>
  <c r="N1159" i="2"/>
  <c r="N943" i="2"/>
  <c r="N735" i="2"/>
  <c r="N509" i="2"/>
  <c r="N187" i="2"/>
  <c r="N819" i="2"/>
  <c r="N587" i="2"/>
  <c r="N307" i="2"/>
  <c r="N874" i="2"/>
  <c r="N668" i="2"/>
  <c r="N440" i="2"/>
  <c r="N897" i="2"/>
  <c r="N745" i="2"/>
  <c r="N530" i="2"/>
  <c r="N221" i="2"/>
  <c r="N606" i="2"/>
  <c r="N390" i="2"/>
  <c r="N182" i="2"/>
  <c r="N370" i="2"/>
  <c r="N106" i="2"/>
  <c r="N249" i="2"/>
  <c r="N312" i="2"/>
  <c r="N1292" i="2"/>
  <c r="N1276" i="2"/>
  <c r="N1041" i="2"/>
  <c r="N1308" i="2"/>
  <c r="N165" i="2"/>
  <c r="N902" i="2"/>
  <c r="N901" i="2"/>
  <c r="N359" i="2"/>
  <c r="N1260" i="2"/>
  <c r="N1424" i="2"/>
  <c r="N1282" i="2"/>
  <c r="N1085" i="2"/>
  <c r="N820" i="2"/>
  <c r="N132" i="2"/>
  <c r="N1294" i="2"/>
  <c r="N1008" i="2"/>
  <c r="N460" i="2"/>
  <c r="N1363" i="2"/>
  <c r="N1126" i="2"/>
  <c r="N625" i="2"/>
  <c r="N1374" i="2"/>
  <c r="N804" i="2"/>
  <c r="N1344" i="2"/>
  <c r="N1088" i="2"/>
  <c r="N691" i="2"/>
  <c r="N1364" i="2"/>
  <c r="N772" i="2"/>
  <c r="N1370" i="2"/>
  <c r="N1050" i="2"/>
  <c r="N617" i="2"/>
  <c r="N1357" i="2"/>
  <c r="N1208" i="2"/>
  <c r="N1006" i="2"/>
  <c r="N776" i="2"/>
  <c r="N364" i="2"/>
  <c r="N1203" i="2"/>
  <c r="N965" i="2"/>
  <c r="N575" i="2"/>
  <c r="N1280" i="2"/>
  <c r="N1056" i="2"/>
  <c r="N718" i="2"/>
  <c r="N119" i="2"/>
  <c r="N1118" i="2"/>
  <c r="N861" i="2"/>
  <c r="N425" i="2"/>
  <c r="N1135" i="2"/>
  <c r="N927" i="2"/>
  <c r="N727" i="2"/>
  <c r="N500" i="2"/>
  <c r="N171" i="2"/>
  <c r="N795" i="2"/>
  <c r="N569" i="2"/>
  <c r="N291" i="2"/>
  <c r="N866" i="2"/>
  <c r="N659" i="2"/>
  <c r="N408" i="2"/>
  <c r="N881" i="2"/>
  <c r="N685" i="2"/>
  <c r="N457" i="2"/>
  <c r="N93" i="2"/>
  <c r="N542" i="2"/>
  <c r="N326" i="2"/>
  <c r="N118" i="2"/>
  <c r="N306" i="2"/>
  <c r="N98" i="2"/>
  <c r="N177" i="2"/>
  <c r="N288" i="2"/>
  <c r="N1291" i="2"/>
  <c r="N838" i="2"/>
  <c r="N1242" i="2"/>
  <c r="N1232" i="2"/>
  <c r="N1423" i="2"/>
  <c r="N116" i="2"/>
  <c r="N479" i="2"/>
  <c r="N1284" i="2"/>
  <c r="N1204" i="2"/>
  <c r="N995" i="2"/>
  <c r="N1325" i="2"/>
  <c r="N620" i="2"/>
  <c r="N832" i="2"/>
  <c r="N934" i="2"/>
  <c r="N1027" i="2"/>
  <c r="N1047" i="2"/>
  <c r="N379" i="2"/>
  <c r="N477" i="2"/>
  <c r="N540" i="2"/>
  <c r="N801" i="2"/>
  <c r="N407" i="2"/>
  <c r="N494" i="2"/>
  <c r="N94" i="2"/>
  <c r="N192" i="2"/>
  <c r="N1150" i="2"/>
  <c r="N229" i="2"/>
  <c r="N527" i="2"/>
  <c r="N1022" i="2"/>
  <c r="N742" i="2"/>
  <c r="N1213" i="2"/>
  <c r="N616" i="2"/>
  <c r="N1136" i="2"/>
  <c r="N52" i="2"/>
  <c r="N962" i="2"/>
  <c r="N1076" i="2"/>
  <c r="N1252" i="2"/>
  <c r="N327" i="2"/>
  <c r="N1416" i="2"/>
  <c r="N940" i="2"/>
  <c r="N1317" i="2"/>
  <c r="N888" i="2"/>
  <c r="N1313" i="2"/>
  <c r="N816" i="2"/>
  <c r="N1156" i="2"/>
  <c r="N499" i="2"/>
  <c r="N1000" i="2"/>
  <c r="N1239" i="2"/>
  <c r="N839" i="2"/>
  <c r="N347" i="2"/>
  <c r="N697" i="2"/>
  <c r="N83" i="2"/>
  <c r="N531" i="2"/>
  <c r="N793" i="2"/>
  <c r="N285" i="2"/>
  <c r="N430" i="2"/>
  <c r="N57" i="2"/>
  <c r="N1320" i="2"/>
  <c r="N563" i="2"/>
  <c r="N1132" i="2"/>
  <c r="N453" i="2"/>
  <c r="N1158" i="2"/>
  <c r="N1368" i="2"/>
  <c r="N748" i="2"/>
  <c r="N1200" i="2"/>
  <c r="N1040" i="2"/>
  <c r="N1216" i="2"/>
  <c r="N1021" i="2"/>
  <c r="N853" i="2"/>
  <c r="N1261" i="2"/>
  <c r="N584" i="2"/>
  <c r="N1084" i="2"/>
  <c r="N220" i="2"/>
  <c r="N481" i="2"/>
  <c r="N981" i="2"/>
  <c r="N1031" i="2"/>
  <c r="N592" i="2"/>
  <c r="N891" i="2"/>
  <c r="N688" i="2"/>
  <c r="N441" i="2"/>
  <c r="N51" i="2"/>
  <c r="N746" i="2"/>
  <c r="N207" i="2"/>
  <c r="N769" i="2"/>
  <c r="N557" i="2"/>
  <c r="N253" i="2"/>
  <c r="N622" i="2"/>
  <c r="N422" i="2"/>
  <c r="N222" i="2"/>
  <c r="N394" i="2"/>
  <c r="N186" i="2"/>
  <c r="N289" i="2"/>
  <c r="N49" i="2"/>
  <c r="N96" i="2"/>
  <c r="N1420" i="2"/>
  <c r="N599" i="2"/>
  <c r="N1329" i="2"/>
  <c r="N969" i="2"/>
  <c r="N994" i="2"/>
  <c r="N1190" i="2"/>
  <c r="N1286" i="2"/>
  <c r="N1258" i="2"/>
  <c r="N960" i="2"/>
  <c r="N164" i="2"/>
  <c r="N197" i="2"/>
  <c r="N970" i="2"/>
  <c r="N1102" i="2"/>
  <c r="N1174" i="2"/>
  <c r="N1255" i="2"/>
  <c r="N1247" i="2"/>
  <c r="N637" i="2"/>
  <c r="N907" i="2"/>
  <c r="N131" i="2"/>
  <c r="N239" i="2"/>
  <c r="N658" i="2"/>
  <c r="N694" i="2"/>
  <c r="N294" i="2"/>
  <c r="N266" i="2"/>
  <c r="N1096" i="2"/>
  <c r="N1393" i="2"/>
  <c r="N709" i="2"/>
  <c r="N1205" i="2"/>
  <c r="N1330" i="2"/>
  <c r="N1360" i="2"/>
  <c r="N957" i="2"/>
  <c r="N1395" i="2"/>
  <c r="N780" i="2"/>
  <c r="N1254" i="2"/>
  <c r="N442" i="2"/>
  <c r="N1426" i="2"/>
  <c r="N916" i="2"/>
  <c r="N1168" i="2"/>
  <c r="N1233" i="2"/>
  <c r="N133" i="2"/>
  <c r="N1116" i="2"/>
  <c r="N602" i="2"/>
  <c r="N1093" i="2"/>
  <c r="N284" i="2"/>
  <c r="N921" i="2"/>
  <c r="N1246" i="2"/>
  <c r="N626" i="2"/>
  <c r="N1039" i="2"/>
  <c r="N610" i="2"/>
  <c r="N899" i="2"/>
  <c r="N468" i="2"/>
  <c r="N754" i="2"/>
  <c r="N223" i="2"/>
  <c r="N585" i="2"/>
  <c r="N630" i="2"/>
  <c r="N230" i="2"/>
  <c r="N418" i="2"/>
  <c r="N202" i="2"/>
  <c r="N361" i="2"/>
  <c r="N120" i="2"/>
  <c r="N708" i="2"/>
  <c r="N926" i="2"/>
  <c r="N1422" i="2"/>
  <c r="N1077" i="2"/>
  <c r="N837" i="2"/>
  <c r="N490" i="2"/>
  <c r="N1351" i="2"/>
  <c r="N937" i="2"/>
  <c r="N543" i="2"/>
  <c r="N1117" i="2"/>
  <c r="N1427" i="2"/>
  <c r="N892" i="2"/>
  <c r="N148" i="2"/>
  <c r="N1417" i="2"/>
  <c r="N886" i="2"/>
  <c r="N263" i="2"/>
  <c r="N1398" i="2"/>
  <c r="N1196" i="2"/>
  <c r="N69" i="2"/>
  <c r="N1107" i="2"/>
  <c r="N872" i="2"/>
  <c r="N1305" i="2"/>
  <c r="N768" i="2"/>
  <c r="N1147" i="2"/>
  <c r="N909" i="2"/>
  <c r="N1219" i="2"/>
  <c r="N608" i="2"/>
  <c r="N1231" i="2"/>
  <c r="N815" i="2"/>
  <c r="N331" i="2"/>
  <c r="N522" i="2"/>
  <c r="N413" i="2"/>
  <c r="N805" i="2"/>
  <c r="N1187" i="2"/>
  <c r="N1385" i="2"/>
  <c r="N415" i="2"/>
  <c r="N1206" i="2"/>
  <c r="N1059" i="2"/>
  <c r="N1412" i="2"/>
  <c r="N1394" i="2"/>
  <c r="N231" i="2"/>
  <c r="N1342" i="2"/>
  <c r="N1122" i="2"/>
  <c r="N912" i="2"/>
  <c r="N506" i="2"/>
  <c r="N1350" i="2"/>
  <c r="N1099" i="2"/>
  <c r="N716" i="2"/>
  <c r="N1382" i="2"/>
  <c r="N1163" i="2"/>
  <c r="N828" i="2"/>
  <c r="N37" i="2"/>
  <c r="N1003" i="2"/>
  <c r="N1408" i="2"/>
  <c r="N1142" i="2"/>
  <c r="N790" i="2"/>
  <c r="N71" i="2"/>
  <c r="N900" i="2"/>
  <c r="N1388" i="2"/>
  <c r="N1178" i="2"/>
  <c r="N789" i="2"/>
  <c r="N1421" i="2"/>
  <c r="N1253" i="2"/>
  <c r="N1080" i="2"/>
  <c r="N856" i="2"/>
  <c r="N456" i="2"/>
  <c r="N1297" i="2"/>
  <c r="N1057" i="2"/>
  <c r="N736" i="2"/>
  <c r="N188" i="2"/>
  <c r="N1138" i="2"/>
  <c r="N894" i="2"/>
  <c r="N426" i="2"/>
  <c r="N1201" i="2"/>
  <c r="N972" i="2"/>
  <c r="N589" i="2"/>
  <c r="N1223" i="2"/>
  <c r="N1007" i="2"/>
  <c r="N799" i="2"/>
  <c r="N583" i="2"/>
  <c r="N315" i="2"/>
  <c r="N883" i="2"/>
  <c r="N660" i="2"/>
  <c r="N423" i="2"/>
  <c r="N938" i="2"/>
  <c r="N738" i="2"/>
  <c r="N513" i="2"/>
  <c r="N159" i="2"/>
  <c r="N753" i="2"/>
  <c r="N539" i="2"/>
  <c r="N237" i="2"/>
  <c r="N614" i="2"/>
  <c r="N414" i="2"/>
  <c r="N198" i="2"/>
  <c r="N378" i="2"/>
  <c r="N178" i="2"/>
  <c r="N265" i="2"/>
  <c r="N320" i="2"/>
  <c r="N80" i="2"/>
  <c r="C40" i="1"/>
  <c r="C54" i="1"/>
  <c r="C39" i="1"/>
  <c r="C42" i="1" s="1"/>
  <c r="C45" i="1"/>
  <c r="B17" i="2"/>
  <c r="S37" i="2"/>
  <c r="H16" i="2"/>
  <c r="B38" i="2"/>
  <c r="C38" i="2" s="1"/>
  <c r="S38" i="2" s="1"/>
  <c r="C37" i="2"/>
  <c r="D37" i="2" s="1"/>
  <c r="C98" i="1"/>
  <c r="C99" i="1"/>
  <c r="E42" i="1" l="1"/>
  <c r="R38" i="2"/>
  <c r="T38" i="2" s="1"/>
  <c r="R37" i="2"/>
  <c r="T37" i="2" s="1"/>
  <c r="B39" i="2"/>
  <c r="C46" i="1"/>
  <c r="C43" i="1"/>
  <c r="C55" i="1"/>
  <c r="B21" i="2"/>
  <c r="B14" i="2"/>
  <c r="F17" i="2" s="1"/>
  <c r="C96" i="1"/>
  <c r="B19" i="2"/>
  <c r="D38" i="2"/>
  <c r="B40" i="2" l="1"/>
  <c r="C39" i="2"/>
  <c r="C116" i="1"/>
  <c r="C117" i="1" s="1"/>
  <c r="E117" i="1" s="1"/>
  <c r="U38" i="2"/>
  <c r="G38" i="2" s="1"/>
  <c r="U37" i="2"/>
  <c r="G37" i="2" s="1"/>
  <c r="B2" i="2"/>
  <c r="C35" i="2"/>
  <c r="C87" i="1"/>
  <c r="C95" i="1"/>
  <c r="B20" i="2"/>
  <c r="L37" i="2"/>
  <c r="M37" i="2" s="1"/>
  <c r="B7" i="2"/>
  <c r="B9" i="2"/>
  <c r="B8" i="2"/>
  <c r="F18" i="2"/>
  <c r="L38" i="2"/>
  <c r="M38" i="2" s="1"/>
  <c r="C48" i="1"/>
  <c r="K35" i="2" l="1"/>
  <c r="N35" i="2"/>
  <c r="B41" i="2"/>
  <c r="C40" i="2"/>
  <c r="S39" i="2"/>
  <c r="D39" i="2"/>
  <c r="R39" i="2"/>
  <c r="L39" i="2"/>
  <c r="C49" i="1"/>
  <c r="E49" i="1" s="1"/>
  <c r="H38" i="2"/>
  <c r="H37" i="2"/>
  <c r="C50" i="1"/>
  <c r="L35" i="2"/>
  <c r="R35" i="2"/>
  <c r="D35" i="2"/>
  <c r="S35" i="2"/>
  <c r="C56" i="1"/>
  <c r="B10" i="2"/>
  <c r="D12" i="2" s="1"/>
  <c r="T39" i="2" l="1"/>
  <c r="U39" i="2" s="1"/>
  <c r="G39" i="2" s="1"/>
  <c r="M39" i="2"/>
  <c r="R40" i="2"/>
  <c r="D40" i="2"/>
  <c r="S40" i="2"/>
  <c r="L40" i="2"/>
  <c r="B42" i="2"/>
  <c r="C41" i="2"/>
  <c r="M35" i="2"/>
  <c r="T35" i="2"/>
  <c r="U35" i="2" s="1"/>
  <c r="G35" i="2" s="1"/>
  <c r="B12" i="2"/>
  <c r="H39" i="2" l="1"/>
  <c r="M40" i="2"/>
  <c r="S41" i="2"/>
  <c r="D41" i="2"/>
  <c r="R41" i="2"/>
  <c r="L41" i="2"/>
  <c r="C42" i="2"/>
  <c r="B43" i="2"/>
  <c r="T40" i="2"/>
  <c r="U40" i="2" s="1"/>
  <c r="C129" i="1"/>
  <c r="C130" i="1" s="1"/>
  <c r="H35" i="2"/>
  <c r="B4" i="2"/>
  <c r="C4" i="2"/>
  <c r="H40" i="2" l="1"/>
  <c r="G40" i="2"/>
  <c r="B44" i="2"/>
  <c r="C43" i="2"/>
  <c r="O43" i="2" s="1"/>
  <c r="S42" i="2"/>
  <c r="L42" i="2"/>
  <c r="M42" i="2" s="1"/>
  <c r="R42" i="2"/>
  <c r="D42" i="2"/>
  <c r="M41" i="2"/>
  <c r="T41" i="2"/>
  <c r="U41" i="2" s="1"/>
  <c r="O37" i="2"/>
  <c r="P37" i="2" s="1"/>
  <c r="Q37" i="2" s="1"/>
  <c r="O35" i="2"/>
  <c r="P35" i="2" s="1"/>
  <c r="Q35" i="2" s="1"/>
  <c r="O38" i="2"/>
  <c r="P38" i="2" s="1"/>
  <c r="Q38" i="2" s="1"/>
  <c r="O40" i="2"/>
  <c r="P40" i="2" s="1"/>
  <c r="Q40" i="2" s="1"/>
  <c r="O39" i="2"/>
  <c r="P39" i="2" s="1"/>
  <c r="Q39" i="2" s="1"/>
  <c r="O41" i="2"/>
  <c r="P41" i="2" s="1"/>
  <c r="O42" i="2"/>
  <c r="P42" i="2" s="1"/>
  <c r="Q41" i="2" l="1"/>
  <c r="F41" i="2" s="1"/>
  <c r="Q42" i="2"/>
  <c r="E42" i="2" s="1"/>
  <c r="T42" i="2"/>
  <c r="U42" i="2" s="1"/>
  <c r="G41" i="2"/>
  <c r="H41" i="2"/>
  <c r="S43" i="2"/>
  <c r="D43" i="2"/>
  <c r="R43" i="2"/>
  <c r="L43" i="2"/>
  <c r="P43" i="2"/>
  <c r="C44" i="2"/>
  <c r="B45" i="2"/>
  <c r="F39" i="2"/>
  <c r="J39" i="2" s="1"/>
  <c r="E39" i="2"/>
  <c r="I39" i="2" s="1"/>
  <c r="F37" i="2"/>
  <c r="J37" i="2" s="1"/>
  <c r="E37" i="2"/>
  <c r="I37" i="2" s="1"/>
  <c r="E35" i="2"/>
  <c r="C83" i="1" s="1"/>
  <c r="C85" i="1" s="1"/>
  <c r="F35" i="2"/>
  <c r="J35" i="2" s="1"/>
  <c r="K131" i="1" s="1"/>
  <c r="F38" i="2"/>
  <c r="J38" i="2" s="1"/>
  <c r="E38" i="2"/>
  <c r="I38" i="2" s="1"/>
  <c r="F40" i="2"/>
  <c r="J40" i="2" s="1"/>
  <c r="E40" i="2"/>
  <c r="I40" i="2" s="1"/>
  <c r="T43" i="2" l="1"/>
  <c r="U43" i="2" s="1"/>
  <c r="G43" i="2" s="1"/>
  <c r="E41" i="2"/>
  <c r="I41" i="2" s="1"/>
  <c r="J41" i="2"/>
  <c r="M43" i="2"/>
  <c r="Q43" i="2" s="1"/>
  <c r="F42" i="2"/>
  <c r="H42" i="2"/>
  <c r="G42" i="2"/>
  <c r="I42" i="2" s="1"/>
  <c r="B46" i="2"/>
  <c r="C45" i="2"/>
  <c r="S44" i="2"/>
  <c r="D44" i="2"/>
  <c r="L44" i="2"/>
  <c r="R44" i="2"/>
  <c r="O44" i="2"/>
  <c r="I35" i="2"/>
  <c r="H43" i="2" l="1"/>
  <c r="T44" i="2"/>
  <c r="U44" i="2" s="1"/>
  <c r="G44" i="2" s="1"/>
  <c r="E43" i="2"/>
  <c r="I43" i="2" s="1"/>
  <c r="F43" i="2"/>
  <c r="J43" i="2" s="1"/>
  <c r="J42" i="2"/>
  <c r="P44" i="2"/>
  <c r="C46" i="2"/>
  <c r="B47" i="2"/>
  <c r="S45" i="2"/>
  <c r="D45" i="2"/>
  <c r="R45" i="2"/>
  <c r="L45" i="2"/>
  <c r="O45" i="2"/>
  <c r="M44" i="2"/>
  <c r="H44" i="2" l="1"/>
  <c r="Q44" i="2"/>
  <c r="F44" i="2" s="1"/>
  <c r="P45" i="2"/>
  <c r="T45" i="2"/>
  <c r="U45" i="2" s="1"/>
  <c r="M45" i="2"/>
  <c r="C47" i="2"/>
  <c r="B48" i="2"/>
  <c r="R46" i="2"/>
  <c r="D46" i="2"/>
  <c r="O46" i="2"/>
  <c r="L46" i="2"/>
  <c r="M46" i="2"/>
  <c r="S46" i="2"/>
  <c r="J44" i="2" l="1"/>
  <c r="E44" i="2"/>
  <c r="I44" i="2" s="1"/>
  <c r="T46" i="2"/>
  <c r="U46" i="2" s="1"/>
  <c r="C48" i="2"/>
  <c r="B49" i="2"/>
  <c r="D47" i="2"/>
  <c r="R47" i="2"/>
  <c r="O47" i="2"/>
  <c r="L47" i="2"/>
  <c r="M47" i="2" s="1"/>
  <c r="S47" i="2"/>
  <c r="P46" i="2"/>
  <c r="Q46" i="2" s="1"/>
  <c r="Q45" i="2"/>
  <c r="H45" i="2"/>
  <c r="G45" i="2"/>
  <c r="T47" i="2" l="1"/>
  <c r="U47" i="2" s="1"/>
  <c r="G47" i="2" s="1"/>
  <c r="P47" i="2"/>
  <c r="Q47" i="2" s="1"/>
  <c r="E45" i="2"/>
  <c r="I45" i="2" s="1"/>
  <c r="F45" i="2"/>
  <c r="J45" i="2" s="1"/>
  <c r="B50" i="2"/>
  <c r="C49" i="2"/>
  <c r="S48" i="2"/>
  <c r="D48" i="2"/>
  <c r="R48" i="2"/>
  <c r="L48" i="2"/>
  <c r="O48" i="2"/>
  <c r="E46" i="2"/>
  <c r="F46" i="2"/>
  <c r="H46" i="2"/>
  <c r="G46" i="2"/>
  <c r="H47" i="2" l="1"/>
  <c r="F47" i="2"/>
  <c r="E47" i="2"/>
  <c r="I47" i="2" s="1"/>
  <c r="C50" i="2"/>
  <c r="B51" i="2"/>
  <c r="J46" i="2"/>
  <c r="I46" i="2"/>
  <c r="O49" i="2"/>
  <c r="S49" i="2"/>
  <c r="L49" i="2"/>
  <c r="D49" i="2"/>
  <c r="R49" i="2"/>
  <c r="T48" i="2"/>
  <c r="U48" i="2" s="1"/>
  <c r="M48" i="2"/>
  <c r="P48" i="2"/>
  <c r="J47" i="2" l="1"/>
  <c r="Q48" i="2"/>
  <c r="F48" i="2" s="1"/>
  <c r="M49" i="2"/>
  <c r="T49" i="2"/>
  <c r="U49" i="2" s="1"/>
  <c r="G48" i="2"/>
  <c r="H48" i="2"/>
  <c r="B52" i="2"/>
  <c r="C51" i="2"/>
  <c r="P49" i="2"/>
  <c r="D50" i="2"/>
  <c r="R50" i="2"/>
  <c r="L50" i="2"/>
  <c r="M50" i="2" s="1"/>
  <c r="O50" i="2"/>
  <c r="P50" i="2" s="1"/>
  <c r="S50" i="2"/>
  <c r="E48" i="2" l="1"/>
  <c r="I48" i="2" s="1"/>
  <c r="T50" i="2"/>
  <c r="U50" i="2" s="1"/>
  <c r="G50" i="2" s="1"/>
  <c r="Q50" i="2"/>
  <c r="E50" i="2" s="1"/>
  <c r="H49" i="2"/>
  <c r="G49" i="2"/>
  <c r="J48" i="2"/>
  <c r="O51" i="2"/>
  <c r="D51" i="2"/>
  <c r="R51" i="2"/>
  <c r="L51" i="2"/>
  <c r="S51" i="2"/>
  <c r="C52" i="2"/>
  <c r="B53" i="2"/>
  <c r="Q49" i="2"/>
  <c r="F50" i="2" l="1"/>
  <c r="H50" i="2"/>
  <c r="I50" i="2"/>
  <c r="F49" i="2"/>
  <c r="J49" i="2" s="1"/>
  <c r="E49" i="2"/>
  <c r="I49" i="2" s="1"/>
  <c r="T51" i="2"/>
  <c r="U51" i="2" s="1"/>
  <c r="C53" i="2"/>
  <c r="B54" i="2"/>
  <c r="M51" i="2"/>
  <c r="D52" i="2"/>
  <c r="R52" i="2"/>
  <c r="L52" i="2"/>
  <c r="O52" i="2"/>
  <c r="S52" i="2"/>
  <c r="P51" i="2"/>
  <c r="J50" i="2" l="1"/>
  <c r="T52" i="2"/>
  <c r="U52" i="2" s="1"/>
  <c r="G52" i="2" s="1"/>
  <c r="Q51" i="2"/>
  <c r="B55" i="2"/>
  <c r="C54" i="2"/>
  <c r="P52" i="2"/>
  <c r="D53" i="2"/>
  <c r="R53" i="2"/>
  <c r="L53" i="2"/>
  <c r="O53" i="2"/>
  <c r="S53" i="2"/>
  <c r="M52" i="2"/>
  <c r="G51" i="2"/>
  <c r="H51" i="2"/>
  <c r="H52" i="2" l="1"/>
  <c r="T53" i="2"/>
  <c r="U53" i="2" s="1"/>
  <c r="G53" i="2" s="1"/>
  <c r="Q52" i="2"/>
  <c r="F52" i="2" s="1"/>
  <c r="J52" i="2" s="1"/>
  <c r="D54" i="2"/>
  <c r="S54" i="2"/>
  <c r="L54" i="2"/>
  <c r="M54" i="2" s="1"/>
  <c r="R54" i="2"/>
  <c r="O54" i="2"/>
  <c r="M53" i="2"/>
  <c r="B56" i="2"/>
  <c r="C55" i="2"/>
  <c r="P53" i="2"/>
  <c r="F51" i="2"/>
  <c r="J51" i="2" s="1"/>
  <c r="E51" i="2"/>
  <c r="I51" i="2" s="1"/>
  <c r="T54" i="2" l="1"/>
  <c r="U54" i="2" s="1"/>
  <c r="H54" i="2" s="1"/>
  <c r="H53" i="2"/>
  <c r="Q53" i="2"/>
  <c r="F53" i="2" s="1"/>
  <c r="E52" i="2"/>
  <c r="I52" i="2" s="1"/>
  <c r="G54" i="2"/>
  <c r="S55" i="2"/>
  <c r="D55" i="2"/>
  <c r="R55" i="2"/>
  <c r="L55" i="2"/>
  <c r="M55" i="2" s="1"/>
  <c r="O55" i="2"/>
  <c r="C56" i="2"/>
  <c r="B57" i="2"/>
  <c r="P54" i="2"/>
  <c r="Q54" i="2" s="1"/>
  <c r="T55" i="2" l="1"/>
  <c r="U55" i="2" s="1"/>
  <c r="H55" i="2" s="1"/>
  <c r="J53" i="2"/>
  <c r="E53" i="2"/>
  <c r="I53" i="2" s="1"/>
  <c r="R56" i="2"/>
  <c r="L56" i="2"/>
  <c r="D56" i="2"/>
  <c r="O56" i="2"/>
  <c r="S56" i="2"/>
  <c r="P55" i="2"/>
  <c r="Q55" i="2" s="1"/>
  <c r="E54" i="2"/>
  <c r="I54" i="2" s="1"/>
  <c r="F54" i="2"/>
  <c r="J54" i="2" s="1"/>
  <c r="C57" i="2"/>
  <c r="B58" i="2"/>
  <c r="G55" i="2" l="1"/>
  <c r="T56" i="2"/>
  <c r="U56" i="2" s="1"/>
  <c r="H56" i="2" s="1"/>
  <c r="C58" i="2"/>
  <c r="B59" i="2"/>
  <c r="L57" i="2"/>
  <c r="S57" i="2"/>
  <c r="D57" i="2"/>
  <c r="O57" i="2"/>
  <c r="R57" i="2"/>
  <c r="M56" i="2"/>
  <c r="P56" i="2"/>
  <c r="F55" i="2"/>
  <c r="J55" i="2" s="1"/>
  <c r="E55" i="2"/>
  <c r="I55" i="2" s="1"/>
  <c r="T57" i="2" l="1"/>
  <c r="U57" i="2" s="1"/>
  <c r="G57" i="2" s="1"/>
  <c r="Q56" i="2"/>
  <c r="E56" i="2" s="1"/>
  <c r="G56" i="2"/>
  <c r="M57" i="2"/>
  <c r="P57" i="2"/>
  <c r="C59" i="2"/>
  <c r="B60" i="2"/>
  <c r="S58" i="2"/>
  <c r="R58" i="2"/>
  <c r="D58" i="2"/>
  <c r="L58" i="2"/>
  <c r="O58" i="2"/>
  <c r="P58" i="2" s="1"/>
  <c r="H57" i="2" l="1"/>
  <c r="T58" i="2"/>
  <c r="U58" i="2" s="1"/>
  <c r="G58" i="2" s="1"/>
  <c r="I56" i="2"/>
  <c r="F56" i="2"/>
  <c r="J56" i="2" s="1"/>
  <c r="Q57" i="2"/>
  <c r="E57" i="2" s="1"/>
  <c r="I57" i="2" s="1"/>
  <c r="C60" i="2"/>
  <c r="B61" i="2"/>
  <c r="M58" i="2"/>
  <c r="Q58" i="2" s="1"/>
  <c r="S59" i="2"/>
  <c r="D59" i="2"/>
  <c r="R59" i="2"/>
  <c r="L59" i="2"/>
  <c r="O59" i="2"/>
  <c r="H58" i="2" l="1"/>
  <c r="F57" i="2"/>
  <c r="J57" i="2" s="1"/>
  <c r="M59" i="2"/>
  <c r="P59" i="2"/>
  <c r="T59" i="2"/>
  <c r="U59" i="2" s="1"/>
  <c r="F58" i="2"/>
  <c r="J58" i="2" s="1"/>
  <c r="E58" i="2"/>
  <c r="I58" i="2" s="1"/>
  <c r="B62" i="2"/>
  <c r="C61" i="2"/>
  <c r="S60" i="2"/>
  <c r="D60" i="2"/>
  <c r="L60" i="2"/>
  <c r="M60" i="2" s="1"/>
  <c r="O60" i="2"/>
  <c r="P60" i="2" s="1"/>
  <c r="R60" i="2"/>
  <c r="Q59" i="2" l="1"/>
  <c r="T60" i="2"/>
  <c r="U60" i="2" s="1"/>
  <c r="G60" i="2" s="1"/>
  <c r="Q60" i="2"/>
  <c r="C62" i="2"/>
  <c r="B63" i="2"/>
  <c r="O61" i="2"/>
  <c r="L61" i="2"/>
  <c r="M61" i="2" s="1"/>
  <c r="R61" i="2"/>
  <c r="S61" i="2"/>
  <c r="D61" i="2"/>
  <c r="E59" i="2"/>
  <c r="F59" i="2"/>
  <c r="H59" i="2"/>
  <c r="G59" i="2"/>
  <c r="T61" i="2" l="1"/>
  <c r="U61" i="2" s="1"/>
  <c r="G61" i="2" s="1"/>
  <c r="H60" i="2"/>
  <c r="P61" i="2"/>
  <c r="Q61" i="2" s="1"/>
  <c r="I59" i="2"/>
  <c r="C63" i="2"/>
  <c r="B64" i="2"/>
  <c r="J59" i="2"/>
  <c r="D62" i="2"/>
  <c r="O62" i="2"/>
  <c r="S62" i="2"/>
  <c r="R62" i="2"/>
  <c r="T62" i="2" s="1"/>
  <c r="U62" i="2" s="1"/>
  <c r="L62" i="2"/>
  <c r="F60" i="2"/>
  <c r="E60" i="2"/>
  <c r="I60" i="2" s="1"/>
  <c r="H61" i="2" l="1"/>
  <c r="J60" i="2"/>
  <c r="P62" i="2"/>
  <c r="M62" i="2"/>
  <c r="H62" i="2"/>
  <c r="G62" i="2"/>
  <c r="O63" i="2"/>
  <c r="P63" i="2" s="1"/>
  <c r="S63" i="2"/>
  <c r="D63" i="2"/>
  <c r="R63" i="2"/>
  <c r="L63" i="2"/>
  <c r="B65" i="2"/>
  <c r="C64" i="2"/>
  <c r="E61" i="2"/>
  <c r="I61" i="2" s="1"/>
  <c r="F61" i="2"/>
  <c r="J61" i="2" s="1"/>
  <c r="M63" i="2" l="1"/>
  <c r="Q63" i="2" s="1"/>
  <c r="E63" i="2" s="1"/>
  <c r="Q62" i="2"/>
  <c r="T63" i="2"/>
  <c r="U63" i="2" s="1"/>
  <c r="B66" i="2"/>
  <c r="C65" i="2"/>
  <c r="S64" i="2"/>
  <c r="D64" i="2"/>
  <c r="R64" i="2"/>
  <c r="L64" i="2"/>
  <c r="O64" i="2"/>
  <c r="F63" i="2" l="1"/>
  <c r="M64" i="2"/>
  <c r="T64" i="2"/>
  <c r="U64" i="2" s="1"/>
  <c r="G63" i="2"/>
  <c r="I63" i="2" s="1"/>
  <c r="H63" i="2"/>
  <c r="E62" i="2"/>
  <c r="I62" i="2" s="1"/>
  <c r="F62" i="2"/>
  <c r="J62" i="2" s="1"/>
  <c r="L65" i="2"/>
  <c r="M65" i="2" s="1"/>
  <c r="R65" i="2"/>
  <c r="O65" i="2"/>
  <c r="S65" i="2"/>
  <c r="D65" i="2"/>
  <c r="P64" i="2"/>
  <c r="C66" i="2"/>
  <c r="B67" i="2"/>
  <c r="Q64" i="2" l="1"/>
  <c r="E64" i="2" s="1"/>
  <c r="T65" i="2"/>
  <c r="U65" i="2" s="1"/>
  <c r="H65" i="2" s="1"/>
  <c r="J63" i="2"/>
  <c r="C67" i="2"/>
  <c r="B68" i="2"/>
  <c r="D66" i="2"/>
  <c r="R66" i="2"/>
  <c r="L66" i="2"/>
  <c r="M66" i="2" s="1"/>
  <c r="S66" i="2"/>
  <c r="O66" i="2"/>
  <c r="P65" i="2"/>
  <c r="Q65" i="2" s="1"/>
  <c r="G64" i="2"/>
  <c r="H64" i="2"/>
  <c r="F64" i="2" l="1"/>
  <c r="J64" i="2" s="1"/>
  <c r="I64" i="2"/>
  <c r="G65" i="2"/>
  <c r="E65" i="2"/>
  <c r="F65" i="2"/>
  <c r="J65" i="2" s="1"/>
  <c r="P66" i="2"/>
  <c r="Q66" i="2" s="1"/>
  <c r="C68" i="2"/>
  <c r="B69" i="2"/>
  <c r="O67" i="2"/>
  <c r="P67" i="2" s="1"/>
  <c r="R67" i="2"/>
  <c r="S67" i="2"/>
  <c r="D67" i="2"/>
  <c r="L67" i="2"/>
  <c r="M67" i="2" s="1"/>
  <c r="T66" i="2"/>
  <c r="U66" i="2" s="1"/>
  <c r="I65" i="2" l="1"/>
  <c r="Q67" i="2"/>
  <c r="E67" i="2" s="1"/>
  <c r="T67" i="2"/>
  <c r="U67" i="2" s="1"/>
  <c r="E66" i="2"/>
  <c r="F66" i="2"/>
  <c r="H66" i="2"/>
  <c r="G66" i="2"/>
  <c r="C69" i="2"/>
  <c r="B70" i="2"/>
  <c r="S68" i="2"/>
  <c r="D68" i="2"/>
  <c r="O68" i="2"/>
  <c r="R68" i="2"/>
  <c r="L68" i="2"/>
  <c r="F67" i="2" l="1"/>
  <c r="T68" i="2"/>
  <c r="U68" i="2" s="1"/>
  <c r="H68" i="2" s="1"/>
  <c r="M68" i="2"/>
  <c r="I66" i="2"/>
  <c r="G67" i="2"/>
  <c r="I67" i="2" s="1"/>
  <c r="H67" i="2"/>
  <c r="B71" i="2"/>
  <c r="C70" i="2"/>
  <c r="P68" i="2"/>
  <c r="L69" i="2"/>
  <c r="M69" i="2" s="1"/>
  <c r="O69" i="2"/>
  <c r="S69" i="2"/>
  <c r="R69" i="2"/>
  <c r="D69" i="2"/>
  <c r="J66" i="2"/>
  <c r="G68" i="2" l="1"/>
  <c r="J67" i="2"/>
  <c r="Q68" i="2"/>
  <c r="F68" i="2" s="1"/>
  <c r="J68" i="2" s="1"/>
  <c r="R70" i="2"/>
  <c r="L70" i="2"/>
  <c r="S70" i="2"/>
  <c r="D70" i="2"/>
  <c r="O70" i="2"/>
  <c r="P69" i="2"/>
  <c r="Q69" i="2" s="1"/>
  <c r="C71" i="2"/>
  <c r="B72" i="2"/>
  <c r="T69" i="2"/>
  <c r="U69" i="2" s="1"/>
  <c r="T70" i="2" l="1"/>
  <c r="U70" i="2" s="1"/>
  <c r="G70" i="2" s="1"/>
  <c r="P70" i="2"/>
  <c r="E68" i="2"/>
  <c r="I68" i="2" s="1"/>
  <c r="H69" i="2"/>
  <c r="G69" i="2"/>
  <c r="C72" i="2"/>
  <c r="B73" i="2"/>
  <c r="R71" i="2"/>
  <c r="L71" i="2"/>
  <c r="O71" i="2"/>
  <c r="S71" i="2"/>
  <c r="D71" i="2"/>
  <c r="M70" i="2"/>
  <c r="F69" i="2"/>
  <c r="E69" i="2"/>
  <c r="Q70" i="2" l="1"/>
  <c r="E70" i="2" s="1"/>
  <c r="I70" i="2" s="1"/>
  <c r="H70" i="2"/>
  <c r="T71" i="2"/>
  <c r="U71" i="2" s="1"/>
  <c r="I69" i="2"/>
  <c r="P71" i="2"/>
  <c r="J69" i="2"/>
  <c r="M71" i="2"/>
  <c r="F70" i="2"/>
  <c r="C73" i="2"/>
  <c r="B74" i="2"/>
  <c r="O72" i="2"/>
  <c r="S72" i="2"/>
  <c r="D72" i="2"/>
  <c r="R72" i="2"/>
  <c r="L72" i="2"/>
  <c r="J70" i="2" l="1"/>
  <c r="M72" i="2"/>
  <c r="B75" i="2"/>
  <c r="C74" i="2"/>
  <c r="P72" i="2"/>
  <c r="O73" i="2"/>
  <c r="L73" i="2"/>
  <c r="S73" i="2"/>
  <c r="R73" i="2"/>
  <c r="D73" i="2"/>
  <c r="T72" i="2"/>
  <c r="U72" i="2" s="1"/>
  <c r="Q71" i="2"/>
  <c r="G71" i="2"/>
  <c r="H71" i="2"/>
  <c r="T73" i="2" l="1"/>
  <c r="U73" i="2" s="1"/>
  <c r="H73" i="2" s="1"/>
  <c r="Q72" i="2"/>
  <c r="F72" i="2" s="1"/>
  <c r="M73" i="2"/>
  <c r="B76" i="2"/>
  <c r="C75" i="2"/>
  <c r="H72" i="2"/>
  <c r="G72" i="2"/>
  <c r="S74" i="2"/>
  <c r="R74" i="2"/>
  <c r="O74" i="2"/>
  <c r="D74" i="2"/>
  <c r="L74" i="2"/>
  <c r="M74" i="2" s="1"/>
  <c r="F71" i="2"/>
  <c r="J71" i="2" s="1"/>
  <c r="E71" i="2"/>
  <c r="I71" i="2" s="1"/>
  <c r="P73" i="2"/>
  <c r="G73" i="2" l="1"/>
  <c r="T74" i="2"/>
  <c r="U74" i="2" s="1"/>
  <c r="H74" i="2" s="1"/>
  <c r="J72" i="2"/>
  <c r="Q73" i="2"/>
  <c r="E73" i="2" s="1"/>
  <c r="I73" i="2" s="1"/>
  <c r="E72" i="2"/>
  <c r="I72" i="2" s="1"/>
  <c r="S75" i="2"/>
  <c r="D75" i="2"/>
  <c r="O75" i="2"/>
  <c r="P75" i="2" s="1"/>
  <c r="R75" i="2"/>
  <c r="L75" i="2"/>
  <c r="M75" i="2" s="1"/>
  <c r="B77" i="2"/>
  <c r="C76" i="2"/>
  <c r="P74" i="2"/>
  <c r="Q74" i="2" s="1"/>
  <c r="G74" i="2" l="1"/>
  <c r="T75" i="2"/>
  <c r="U75" i="2" s="1"/>
  <c r="G75" i="2" s="1"/>
  <c r="F73" i="2"/>
  <c r="J73" i="2" s="1"/>
  <c r="E74" i="2"/>
  <c r="I74" i="2" s="1"/>
  <c r="F74" i="2"/>
  <c r="J74" i="2" s="1"/>
  <c r="Q75" i="2"/>
  <c r="R76" i="2"/>
  <c r="O76" i="2"/>
  <c r="D76" i="2"/>
  <c r="L76" i="2"/>
  <c r="S76" i="2"/>
  <c r="C77" i="2"/>
  <c r="B78" i="2"/>
  <c r="H75" i="2" l="1"/>
  <c r="T76" i="2"/>
  <c r="U76" i="2" s="1"/>
  <c r="C78" i="2"/>
  <c r="B79" i="2"/>
  <c r="P76" i="2"/>
  <c r="S77" i="2"/>
  <c r="D77" i="2"/>
  <c r="R77" i="2"/>
  <c r="L77" i="2"/>
  <c r="O77" i="2"/>
  <c r="M76" i="2"/>
  <c r="E75" i="2"/>
  <c r="I75" i="2" s="1"/>
  <c r="F75" i="2"/>
  <c r="J75" i="2" s="1"/>
  <c r="T77" i="2" l="1"/>
  <c r="U77" i="2" s="1"/>
  <c r="G77" i="2" s="1"/>
  <c r="P77" i="2"/>
  <c r="S78" i="2"/>
  <c r="D78" i="2"/>
  <c r="L78" i="2"/>
  <c r="O78" i="2"/>
  <c r="R78" i="2"/>
  <c r="M77" i="2"/>
  <c r="Q76" i="2"/>
  <c r="B80" i="2"/>
  <c r="C79" i="2"/>
  <c r="H76" i="2"/>
  <c r="G76" i="2"/>
  <c r="H77" i="2" l="1"/>
  <c r="Q77" i="2"/>
  <c r="E77" i="2" s="1"/>
  <c r="I77" i="2" s="1"/>
  <c r="T78" i="2"/>
  <c r="U78" i="2" s="1"/>
  <c r="P78" i="2"/>
  <c r="S79" i="2"/>
  <c r="R79" i="2"/>
  <c r="D79" i="2"/>
  <c r="L79" i="2"/>
  <c r="M79" i="2" s="1"/>
  <c r="O79" i="2"/>
  <c r="M78" i="2"/>
  <c r="B81" i="2"/>
  <c r="C80" i="2"/>
  <c r="E76" i="2"/>
  <c r="I76" i="2" s="1"/>
  <c r="F76" i="2"/>
  <c r="J76" i="2" s="1"/>
  <c r="T79" i="2" l="1"/>
  <c r="U79" i="2" s="1"/>
  <c r="G79" i="2" s="1"/>
  <c r="F77" i="2"/>
  <c r="J77" i="2" s="1"/>
  <c r="Q78" i="2"/>
  <c r="E78" i="2" s="1"/>
  <c r="P79" i="2"/>
  <c r="Q79" i="2" s="1"/>
  <c r="S80" i="2"/>
  <c r="R80" i="2"/>
  <c r="L80" i="2"/>
  <c r="O80" i="2"/>
  <c r="P80" i="2" s="1"/>
  <c r="D80" i="2"/>
  <c r="B82" i="2"/>
  <c r="C81" i="2"/>
  <c r="H78" i="2"/>
  <c r="G78" i="2"/>
  <c r="H79" i="2" l="1"/>
  <c r="F78" i="2"/>
  <c r="J78" i="2" s="1"/>
  <c r="I78" i="2"/>
  <c r="M80" i="2"/>
  <c r="Q80" i="2" s="1"/>
  <c r="F80" i="2" s="1"/>
  <c r="D81" i="2"/>
  <c r="R81" i="2"/>
  <c r="L81" i="2"/>
  <c r="O81" i="2"/>
  <c r="S81" i="2"/>
  <c r="C82" i="2"/>
  <c r="B83" i="2"/>
  <c r="T80" i="2"/>
  <c r="U80" i="2" s="1"/>
  <c r="E79" i="2"/>
  <c r="I79" i="2" s="1"/>
  <c r="F79" i="2"/>
  <c r="J79" i="2" s="1"/>
  <c r="T81" i="2" l="1"/>
  <c r="U81" i="2" s="1"/>
  <c r="G81" i="2" s="1"/>
  <c r="E80" i="2"/>
  <c r="P81" i="2"/>
  <c r="H80" i="2"/>
  <c r="J80" i="2" s="1"/>
  <c r="G80" i="2"/>
  <c r="D82" i="2"/>
  <c r="S82" i="2"/>
  <c r="R82" i="2"/>
  <c r="L82" i="2"/>
  <c r="O82" i="2"/>
  <c r="M81" i="2"/>
  <c r="C83" i="2"/>
  <c r="B84" i="2"/>
  <c r="H81" i="2" l="1"/>
  <c r="I80" i="2"/>
  <c r="T82" i="2"/>
  <c r="U82" i="2" s="1"/>
  <c r="G82" i="2" s="1"/>
  <c r="Q81" i="2"/>
  <c r="E81" i="2" s="1"/>
  <c r="I81" i="2" s="1"/>
  <c r="B85" i="2"/>
  <c r="C84" i="2"/>
  <c r="S83" i="2"/>
  <c r="D83" i="2"/>
  <c r="R83" i="2"/>
  <c r="O83" i="2"/>
  <c r="L83" i="2"/>
  <c r="P82" i="2"/>
  <c r="M82" i="2"/>
  <c r="T83" i="2" l="1"/>
  <c r="U83" i="2" s="1"/>
  <c r="H83" i="2" s="1"/>
  <c r="F81" i="2"/>
  <c r="J81" i="2" s="1"/>
  <c r="H82" i="2"/>
  <c r="Q82" i="2"/>
  <c r="F82" i="2" s="1"/>
  <c r="L84" i="2"/>
  <c r="M84" i="2" s="1"/>
  <c r="O84" i="2"/>
  <c r="D84" i="2"/>
  <c r="R84" i="2"/>
  <c r="S84" i="2"/>
  <c r="P83" i="2"/>
  <c r="M83" i="2"/>
  <c r="B86" i="2"/>
  <c r="C85" i="2"/>
  <c r="G83" i="2" l="1"/>
  <c r="J82" i="2"/>
  <c r="E82" i="2"/>
  <c r="I82" i="2" s="1"/>
  <c r="T84" i="2"/>
  <c r="U84" i="2" s="1"/>
  <c r="R85" i="2"/>
  <c r="D85" i="2"/>
  <c r="O85" i="2"/>
  <c r="S85" i="2"/>
  <c r="L85" i="2"/>
  <c r="M85" i="2" s="1"/>
  <c r="B87" i="2"/>
  <c r="C86" i="2"/>
  <c r="Q83" i="2"/>
  <c r="P84" i="2"/>
  <c r="Q84" i="2" s="1"/>
  <c r="P85" i="2" l="1"/>
  <c r="Q85" i="2" s="1"/>
  <c r="E85" i="2" s="1"/>
  <c r="F84" i="2"/>
  <c r="E84" i="2"/>
  <c r="D86" i="2"/>
  <c r="L86" i="2"/>
  <c r="M86" i="2" s="1"/>
  <c r="O86" i="2"/>
  <c r="P86" i="2" s="1"/>
  <c r="R86" i="2"/>
  <c r="S86" i="2"/>
  <c r="T85" i="2"/>
  <c r="U85" i="2" s="1"/>
  <c r="B88" i="2"/>
  <c r="C87" i="2"/>
  <c r="F83" i="2"/>
  <c r="J83" i="2" s="1"/>
  <c r="E83" i="2"/>
  <c r="I83" i="2" s="1"/>
  <c r="H84" i="2"/>
  <c r="G84" i="2"/>
  <c r="F85" i="2" l="1"/>
  <c r="T86" i="2"/>
  <c r="U86" i="2" s="1"/>
  <c r="H86" i="2" s="1"/>
  <c r="J84" i="2"/>
  <c r="Q86" i="2"/>
  <c r="E86" i="2" s="1"/>
  <c r="H85" i="2"/>
  <c r="G85" i="2"/>
  <c r="I85" i="2" s="1"/>
  <c r="I84" i="2"/>
  <c r="O87" i="2"/>
  <c r="D87" i="2"/>
  <c r="S87" i="2"/>
  <c r="R87" i="2"/>
  <c r="L87" i="2"/>
  <c r="M87" i="2" s="1"/>
  <c r="B89" i="2"/>
  <c r="C88" i="2"/>
  <c r="G86" i="2" l="1"/>
  <c r="I86" i="2" s="1"/>
  <c r="J85" i="2"/>
  <c r="F86" i="2"/>
  <c r="J86" i="2" s="1"/>
  <c r="B90" i="2"/>
  <c r="C89" i="2"/>
  <c r="P87" i="2"/>
  <c r="Q87" i="2" s="1"/>
  <c r="O88" i="2"/>
  <c r="S88" i="2"/>
  <c r="D88" i="2"/>
  <c r="R88" i="2"/>
  <c r="L88" i="2"/>
  <c r="M88" i="2" s="1"/>
  <c r="T87" i="2"/>
  <c r="U87" i="2" s="1"/>
  <c r="T88" i="2" l="1"/>
  <c r="U88" i="2" s="1"/>
  <c r="H88" i="2" s="1"/>
  <c r="E87" i="2"/>
  <c r="F87" i="2"/>
  <c r="R89" i="2"/>
  <c r="L89" i="2"/>
  <c r="M89" i="2" s="1"/>
  <c r="O89" i="2"/>
  <c r="S89" i="2"/>
  <c r="D89" i="2"/>
  <c r="P88" i="2"/>
  <c r="Q88" i="2" s="1"/>
  <c r="H87" i="2"/>
  <c r="G87" i="2"/>
  <c r="B91" i="2"/>
  <c r="C90" i="2"/>
  <c r="G88" i="2" l="1"/>
  <c r="T89" i="2"/>
  <c r="U89" i="2" s="1"/>
  <c r="H89" i="2" s="1"/>
  <c r="J87" i="2"/>
  <c r="F88" i="2"/>
  <c r="J88" i="2" s="1"/>
  <c r="E88" i="2"/>
  <c r="L90" i="2"/>
  <c r="O90" i="2"/>
  <c r="M90" i="2"/>
  <c r="R90" i="2"/>
  <c r="S90" i="2"/>
  <c r="D90" i="2"/>
  <c r="C91" i="2"/>
  <c r="B92" i="2"/>
  <c r="P89" i="2"/>
  <c r="Q89" i="2" s="1"/>
  <c r="I87" i="2"/>
  <c r="I88" i="2" l="1"/>
  <c r="G89" i="2"/>
  <c r="E89" i="2"/>
  <c r="F89" i="2"/>
  <c r="J89" i="2" s="1"/>
  <c r="T90" i="2"/>
  <c r="U90" i="2" s="1"/>
  <c r="P90" i="2"/>
  <c r="Q90" i="2" s="1"/>
  <c r="C92" i="2"/>
  <c r="B93" i="2"/>
  <c r="R91" i="2"/>
  <c r="L91" i="2"/>
  <c r="M91" i="2" s="1"/>
  <c r="O91" i="2"/>
  <c r="D91" i="2"/>
  <c r="S91" i="2"/>
  <c r="T91" i="2" l="1"/>
  <c r="U91" i="2" s="1"/>
  <c r="H91" i="2" s="1"/>
  <c r="I89" i="2"/>
  <c r="F90" i="2"/>
  <c r="E90" i="2"/>
  <c r="P91" i="2"/>
  <c r="Q91" i="2" s="1"/>
  <c r="B94" i="2"/>
  <c r="C93" i="2"/>
  <c r="S92" i="2"/>
  <c r="D92" i="2"/>
  <c r="R92" i="2"/>
  <c r="L92" i="2"/>
  <c r="O92" i="2"/>
  <c r="M92" i="2"/>
  <c r="G90" i="2"/>
  <c r="H90" i="2"/>
  <c r="G91" i="2" l="1"/>
  <c r="I90" i="2"/>
  <c r="F91" i="2"/>
  <c r="J91" i="2" s="1"/>
  <c r="E91" i="2"/>
  <c r="I91" i="2" s="1"/>
  <c r="P92" i="2"/>
  <c r="Q92" i="2" s="1"/>
  <c r="J90" i="2"/>
  <c r="S93" i="2"/>
  <c r="L93" i="2"/>
  <c r="M93" i="2" s="1"/>
  <c r="D93" i="2"/>
  <c r="R93" i="2"/>
  <c r="O93" i="2"/>
  <c r="C94" i="2"/>
  <c r="B95" i="2"/>
  <c r="T92" i="2"/>
  <c r="U92" i="2" s="1"/>
  <c r="T93" i="2" l="1"/>
  <c r="U93" i="2" s="1"/>
  <c r="H93" i="2" s="1"/>
  <c r="E92" i="2"/>
  <c r="F92" i="2"/>
  <c r="B96" i="2"/>
  <c r="C95" i="2"/>
  <c r="H92" i="2"/>
  <c r="G92" i="2"/>
  <c r="D94" i="2"/>
  <c r="R94" i="2"/>
  <c r="O94" i="2"/>
  <c r="L94" i="2"/>
  <c r="M94" i="2" s="1"/>
  <c r="S94" i="2"/>
  <c r="P93" i="2"/>
  <c r="Q93" i="2" s="1"/>
  <c r="G93" i="2" l="1"/>
  <c r="J92" i="2"/>
  <c r="F93" i="2"/>
  <c r="J93" i="2" s="1"/>
  <c r="E93" i="2"/>
  <c r="I93" i="2" s="1"/>
  <c r="S95" i="2"/>
  <c r="D95" i="2"/>
  <c r="R95" i="2"/>
  <c r="L95" i="2"/>
  <c r="O95" i="2"/>
  <c r="P95" i="2" s="1"/>
  <c r="P94" i="2"/>
  <c r="Q94" i="2" s="1"/>
  <c r="B97" i="2"/>
  <c r="C96" i="2"/>
  <c r="I92" i="2"/>
  <c r="T94" i="2"/>
  <c r="U94" i="2" s="1"/>
  <c r="T95" i="2" l="1"/>
  <c r="U95" i="2" s="1"/>
  <c r="M95" i="2"/>
  <c r="Q95" i="2" s="1"/>
  <c r="F94" i="2"/>
  <c r="E94" i="2"/>
  <c r="G95" i="2"/>
  <c r="H95" i="2"/>
  <c r="S96" i="2"/>
  <c r="D96" i="2"/>
  <c r="R96" i="2"/>
  <c r="L96" i="2"/>
  <c r="M96" i="2" s="1"/>
  <c r="O96" i="2"/>
  <c r="G94" i="2"/>
  <c r="H94" i="2"/>
  <c r="B98" i="2"/>
  <c r="C97" i="2"/>
  <c r="T96" i="2" l="1"/>
  <c r="U96" i="2" s="1"/>
  <c r="G96" i="2" s="1"/>
  <c r="I94" i="2"/>
  <c r="J94" i="2"/>
  <c r="P96" i="2"/>
  <c r="Q96" i="2" s="1"/>
  <c r="F95" i="2"/>
  <c r="J95" i="2" s="1"/>
  <c r="E95" i="2"/>
  <c r="I95" i="2" s="1"/>
  <c r="B99" i="2"/>
  <c r="C98" i="2"/>
  <c r="O97" i="2"/>
  <c r="S97" i="2"/>
  <c r="R97" i="2"/>
  <c r="D97" i="2"/>
  <c r="L97" i="2"/>
  <c r="M97" i="2" s="1"/>
  <c r="H96" i="2" l="1"/>
  <c r="T97" i="2"/>
  <c r="U97" i="2" s="1"/>
  <c r="G97" i="2" s="1"/>
  <c r="P97" i="2"/>
  <c r="Q97" i="2" s="1"/>
  <c r="E96" i="2"/>
  <c r="I96" i="2" s="1"/>
  <c r="F96" i="2"/>
  <c r="J96" i="2" s="1"/>
  <c r="S98" i="2"/>
  <c r="L98" i="2"/>
  <c r="O98" i="2"/>
  <c r="D98" i="2"/>
  <c r="R98" i="2"/>
  <c r="B100" i="2"/>
  <c r="C99" i="2"/>
  <c r="T98" i="2" l="1"/>
  <c r="U98" i="2" s="1"/>
  <c r="H98" i="2" s="1"/>
  <c r="H97" i="2"/>
  <c r="P98" i="2"/>
  <c r="O99" i="2"/>
  <c r="S99" i="2"/>
  <c r="L99" i="2"/>
  <c r="R99" i="2"/>
  <c r="D99" i="2"/>
  <c r="M98" i="2"/>
  <c r="B101" i="2"/>
  <c r="C100" i="2"/>
  <c r="F97" i="2"/>
  <c r="E97" i="2"/>
  <c r="I97" i="2" s="1"/>
  <c r="T99" i="2" l="1"/>
  <c r="U99" i="2" s="1"/>
  <c r="H99" i="2" s="1"/>
  <c r="G98" i="2"/>
  <c r="J97" i="2"/>
  <c r="Q98" i="2"/>
  <c r="F98" i="2" s="1"/>
  <c r="J98" i="2" s="1"/>
  <c r="P99" i="2"/>
  <c r="D100" i="2"/>
  <c r="R100" i="2"/>
  <c r="S100" i="2"/>
  <c r="L100" i="2"/>
  <c r="M100" i="2" s="1"/>
  <c r="O100" i="2"/>
  <c r="M99" i="2"/>
  <c r="C101" i="2"/>
  <c r="B102" i="2"/>
  <c r="G99" i="2" l="1"/>
  <c r="E98" i="2"/>
  <c r="I98" i="2" s="1"/>
  <c r="Q99" i="2"/>
  <c r="E99" i="2" s="1"/>
  <c r="I99" i="2" s="1"/>
  <c r="P100" i="2"/>
  <c r="Q100" i="2" s="1"/>
  <c r="C102" i="2"/>
  <c r="B103" i="2"/>
  <c r="D101" i="2"/>
  <c r="R101" i="2"/>
  <c r="L101" i="2"/>
  <c r="M101" i="2" s="1"/>
  <c r="O101" i="2"/>
  <c r="P101" i="2" s="1"/>
  <c r="S101" i="2"/>
  <c r="T100" i="2"/>
  <c r="U100" i="2" s="1"/>
  <c r="T101" i="2" l="1"/>
  <c r="U101" i="2" s="1"/>
  <c r="H101" i="2" s="1"/>
  <c r="F99" i="2"/>
  <c r="J99" i="2" s="1"/>
  <c r="G100" i="2"/>
  <c r="H100" i="2"/>
  <c r="E100" i="2"/>
  <c r="F100" i="2"/>
  <c r="B104" i="2"/>
  <c r="C103" i="2"/>
  <c r="Q101" i="2"/>
  <c r="O102" i="2"/>
  <c r="S102" i="2"/>
  <c r="D102" i="2"/>
  <c r="R102" i="2"/>
  <c r="L102" i="2"/>
  <c r="G101" i="2" l="1"/>
  <c r="J100" i="2"/>
  <c r="T102" i="2"/>
  <c r="U102" i="2" s="1"/>
  <c r="H102" i="2" s="1"/>
  <c r="I100" i="2"/>
  <c r="F101" i="2"/>
  <c r="J101" i="2" s="1"/>
  <c r="E101" i="2"/>
  <c r="I101" i="2" s="1"/>
  <c r="P102" i="2"/>
  <c r="O103" i="2"/>
  <c r="S103" i="2"/>
  <c r="R103" i="2"/>
  <c r="L103" i="2"/>
  <c r="D103" i="2"/>
  <c r="C104" i="2"/>
  <c r="B105" i="2"/>
  <c r="M102" i="2"/>
  <c r="T103" i="2" l="1"/>
  <c r="U103" i="2" s="1"/>
  <c r="G103" i="2" s="1"/>
  <c r="Q102" i="2"/>
  <c r="F102" i="2" s="1"/>
  <c r="J102" i="2" s="1"/>
  <c r="G102" i="2"/>
  <c r="B106" i="2"/>
  <c r="C105" i="2"/>
  <c r="P103" i="2"/>
  <c r="M103" i="2"/>
  <c r="S104" i="2"/>
  <c r="R104" i="2"/>
  <c r="L104" i="2"/>
  <c r="O104" i="2"/>
  <c r="D104" i="2"/>
  <c r="H103" i="2" l="1"/>
  <c r="E102" i="2"/>
  <c r="I102" i="2" s="1"/>
  <c r="T104" i="2"/>
  <c r="U104" i="2" s="1"/>
  <c r="P104" i="2"/>
  <c r="M104" i="2"/>
  <c r="Q103" i="2"/>
  <c r="O105" i="2"/>
  <c r="P105" i="2" s="1"/>
  <c r="L105" i="2"/>
  <c r="R105" i="2"/>
  <c r="S105" i="2"/>
  <c r="D105" i="2"/>
  <c r="C106" i="2"/>
  <c r="B107" i="2"/>
  <c r="M105" i="2" l="1"/>
  <c r="Q105" i="2" s="1"/>
  <c r="T105" i="2"/>
  <c r="U105" i="2" s="1"/>
  <c r="C107" i="2"/>
  <c r="B108" i="2"/>
  <c r="R106" i="2"/>
  <c r="L106" i="2"/>
  <c r="M106" i="2" s="1"/>
  <c r="O106" i="2"/>
  <c r="P106" i="2" s="1"/>
  <c r="S106" i="2"/>
  <c r="D106" i="2"/>
  <c r="F103" i="2"/>
  <c r="J103" i="2" s="1"/>
  <c r="E103" i="2"/>
  <c r="I103" i="2" s="1"/>
  <c r="Q104" i="2"/>
  <c r="H104" i="2"/>
  <c r="G104" i="2"/>
  <c r="Q106" i="2" l="1"/>
  <c r="F106" i="2" s="1"/>
  <c r="F104" i="2"/>
  <c r="J104" i="2" s="1"/>
  <c r="E104" i="2"/>
  <c r="I104" i="2" s="1"/>
  <c r="T106" i="2"/>
  <c r="U106" i="2" s="1"/>
  <c r="B109" i="2"/>
  <c r="C108" i="2"/>
  <c r="L107" i="2"/>
  <c r="M107" i="2" s="1"/>
  <c r="O107" i="2"/>
  <c r="P107" i="2" s="1"/>
  <c r="S107" i="2"/>
  <c r="D107" i="2"/>
  <c r="R107" i="2"/>
  <c r="G105" i="2"/>
  <c r="H105" i="2"/>
  <c r="E105" i="2"/>
  <c r="F105" i="2"/>
  <c r="J105" i="2" l="1"/>
  <c r="Q107" i="2"/>
  <c r="E107" i="2" s="1"/>
  <c r="E106" i="2"/>
  <c r="I105" i="2"/>
  <c r="O108" i="2"/>
  <c r="S108" i="2"/>
  <c r="D108" i="2"/>
  <c r="R108" i="2"/>
  <c r="T108" i="2" s="1"/>
  <c r="U108" i="2" s="1"/>
  <c r="L108" i="2"/>
  <c r="G106" i="2"/>
  <c r="H106" i="2"/>
  <c r="J106" i="2" s="1"/>
  <c r="B110" i="2"/>
  <c r="C109" i="2"/>
  <c r="T107" i="2"/>
  <c r="U107" i="2" s="1"/>
  <c r="F107" i="2" l="1"/>
  <c r="I106" i="2"/>
  <c r="P108" i="2"/>
  <c r="H107" i="2"/>
  <c r="G107" i="2"/>
  <c r="I107" i="2" s="1"/>
  <c r="G108" i="2"/>
  <c r="H108" i="2"/>
  <c r="O109" i="2"/>
  <c r="P109" i="2" s="1"/>
  <c r="S109" i="2"/>
  <c r="R109" i="2"/>
  <c r="D109" i="2"/>
  <c r="L109" i="2"/>
  <c r="B111" i="2"/>
  <c r="C110" i="2"/>
  <c r="M108" i="2"/>
  <c r="J107" i="2" l="1"/>
  <c r="Q108" i="2"/>
  <c r="F108" i="2" s="1"/>
  <c r="J108" i="2" s="1"/>
  <c r="M109" i="2"/>
  <c r="Q109" i="2" s="1"/>
  <c r="F109" i="2" s="1"/>
  <c r="T109" i="2"/>
  <c r="U109" i="2" s="1"/>
  <c r="R110" i="2"/>
  <c r="O110" i="2"/>
  <c r="S110" i="2"/>
  <c r="D110" i="2"/>
  <c r="L110" i="2"/>
  <c r="M110" i="2" s="1"/>
  <c r="C111" i="2"/>
  <c r="B112" i="2"/>
  <c r="E108" i="2" l="1"/>
  <c r="I108" i="2" s="1"/>
  <c r="T110" i="2"/>
  <c r="U110" i="2" s="1"/>
  <c r="H110" i="2" s="1"/>
  <c r="E109" i="2"/>
  <c r="C112" i="2"/>
  <c r="B113" i="2"/>
  <c r="R111" i="2"/>
  <c r="T111" i="2" s="1"/>
  <c r="U111" i="2" s="1"/>
  <c r="O111" i="2"/>
  <c r="P111" i="2" s="1"/>
  <c r="L111" i="2"/>
  <c r="S111" i="2"/>
  <c r="D111" i="2"/>
  <c r="P110" i="2"/>
  <c r="Q110" i="2" s="1"/>
  <c r="G109" i="2"/>
  <c r="H109" i="2"/>
  <c r="J109" i="2" s="1"/>
  <c r="M111" i="2" l="1"/>
  <c r="Q111" i="2" s="1"/>
  <c r="I109" i="2"/>
  <c r="G110" i="2"/>
  <c r="F110" i="2"/>
  <c r="J110" i="2" s="1"/>
  <c r="E110" i="2"/>
  <c r="H111" i="2"/>
  <c r="G111" i="2"/>
  <c r="C113" i="2"/>
  <c r="B114" i="2"/>
  <c r="S112" i="2"/>
  <c r="D112" i="2"/>
  <c r="L112" i="2"/>
  <c r="R112" i="2"/>
  <c r="O112" i="2"/>
  <c r="T112" i="2" l="1"/>
  <c r="U112" i="2" s="1"/>
  <c r="H112" i="2" s="1"/>
  <c r="I110" i="2"/>
  <c r="C114" i="2"/>
  <c r="B115" i="2"/>
  <c r="P112" i="2"/>
  <c r="R113" i="2"/>
  <c r="L113" i="2"/>
  <c r="M113" i="2" s="1"/>
  <c r="O113" i="2"/>
  <c r="P113" i="2" s="1"/>
  <c r="S113" i="2"/>
  <c r="D113" i="2"/>
  <c r="M112" i="2"/>
  <c r="F111" i="2"/>
  <c r="J111" i="2" s="1"/>
  <c r="E111" i="2"/>
  <c r="I111" i="2" s="1"/>
  <c r="G112" i="2" l="1"/>
  <c r="Q112" i="2"/>
  <c r="E112" i="2" s="1"/>
  <c r="T113" i="2"/>
  <c r="U113" i="2" s="1"/>
  <c r="B116" i="2"/>
  <c r="C115" i="2"/>
  <c r="Q113" i="2"/>
  <c r="D114" i="2"/>
  <c r="L114" i="2"/>
  <c r="M114" i="2" s="1"/>
  <c r="R114" i="2"/>
  <c r="O114" i="2"/>
  <c r="P114" i="2" s="1"/>
  <c r="S114" i="2"/>
  <c r="I112" i="2" l="1"/>
  <c r="T114" i="2"/>
  <c r="U114" i="2" s="1"/>
  <c r="H114" i="2" s="1"/>
  <c r="F112" i="2"/>
  <c r="J112" i="2" s="1"/>
  <c r="C116" i="2"/>
  <c r="B117" i="2"/>
  <c r="Q114" i="2"/>
  <c r="F113" i="2"/>
  <c r="E113" i="2"/>
  <c r="S115" i="2"/>
  <c r="D115" i="2"/>
  <c r="O115" i="2"/>
  <c r="R115" i="2"/>
  <c r="T115" i="2" s="1"/>
  <c r="U115" i="2" s="1"/>
  <c r="L115" i="2"/>
  <c r="G113" i="2"/>
  <c r="H113" i="2"/>
  <c r="G114" i="2" l="1"/>
  <c r="J113" i="2"/>
  <c r="C117" i="2"/>
  <c r="B118" i="2"/>
  <c r="I113" i="2"/>
  <c r="M115" i="2"/>
  <c r="P115" i="2"/>
  <c r="E114" i="2"/>
  <c r="I114" i="2" s="1"/>
  <c r="F114" i="2"/>
  <c r="J114" i="2" s="1"/>
  <c r="G115" i="2"/>
  <c r="H115" i="2"/>
  <c r="S116" i="2"/>
  <c r="D116" i="2"/>
  <c r="R116" i="2"/>
  <c r="L116" i="2"/>
  <c r="O116" i="2"/>
  <c r="Q115" i="2" l="1"/>
  <c r="F115" i="2" s="1"/>
  <c r="J115" i="2" s="1"/>
  <c r="M116" i="2"/>
  <c r="S117" i="2"/>
  <c r="D117" i="2"/>
  <c r="L117" i="2"/>
  <c r="O117" i="2"/>
  <c r="R117" i="2"/>
  <c r="P116" i="2"/>
  <c r="T116" i="2"/>
  <c r="U116" i="2" s="1"/>
  <c r="B119" i="2"/>
  <c r="C118" i="2"/>
  <c r="E115" i="2" l="1"/>
  <c r="I115" i="2" s="1"/>
  <c r="Q116" i="2"/>
  <c r="F116" i="2" s="1"/>
  <c r="P117" i="2"/>
  <c r="M117" i="2"/>
  <c r="G116" i="2"/>
  <c r="H116" i="2"/>
  <c r="T117" i="2"/>
  <c r="U117" i="2" s="1"/>
  <c r="S118" i="2"/>
  <c r="D118" i="2"/>
  <c r="R118" i="2"/>
  <c r="L118" i="2"/>
  <c r="O118" i="2"/>
  <c r="B120" i="2"/>
  <c r="C119" i="2"/>
  <c r="E116" i="2" l="1"/>
  <c r="I116" i="2" s="1"/>
  <c r="Q117" i="2"/>
  <c r="F117" i="2" s="1"/>
  <c r="J116" i="2"/>
  <c r="M118" i="2"/>
  <c r="R119" i="2"/>
  <c r="L119" i="2"/>
  <c r="O119" i="2"/>
  <c r="S119" i="2"/>
  <c r="D119" i="2"/>
  <c r="P118" i="2"/>
  <c r="T118" i="2"/>
  <c r="U118" i="2" s="1"/>
  <c r="B121" i="2"/>
  <c r="C120" i="2"/>
  <c r="H117" i="2"/>
  <c r="G117" i="2"/>
  <c r="J117" i="2" l="1"/>
  <c r="E117" i="2"/>
  <c r="I117" i="2" s="1"/>
  <c r="T119" i="2"/>
  <c r="U119" i="2" s="1"/>
  <c r="G119" i="2" s="1"/>
  <c r="Q118" i="2"/>
  <c r="E118" i="2" s="1"/>
  <c r="H118" i="2"/>
  <c r="G118" i="2"/>
  <c r="D120" i="2"/>
  <c r="L120" i="2"/>
  <c r="M120" i="2" s="1"/>
  <c r="O120" i="2"/>
  <c r="S120" i="2"/>
  <c r="R120" i="2"/>
  <c r="C121" i="2"/>
  <c r="B122" i="2"/>
  <c r="M119" i="2"/>
  <c r="P119" i="2"/>
  <c r="H119" i="2" l="1"/>
  <c r="F118" i="2"/>
  <c r="J118" i="2" s="1"/>
  <c r="P120" i="2"/>
  <c r="Q120" i="2" s="1"/>
  <c r="Q119" i="2"/>
  <c r="B123" i="2"/>
  <c r="C122" i="2"/>
  <c r="S121" i="2"/>
  <c r="D121" i="2"/>
  <c r="R121" i="2"/>
  <c r="L121" i="2"/>
  <c r="O121" i="2"/>
  <c r="I118" i="2"/>
  <c r="T120" i="2"/>
  <c r="U120" i="2" s="1"/>
  <c r="M121" i="2" l="1"/>
  <c r="T121" i="2"/>
  <c r="U121" i="2" s="1"/>
  <c r="G120" i="2"/>
  <c r="H120" i="2"/>
  <c r="P121" i="2"/>
  <c r="D122" i="2"/>
  <c r="O122" i="2"/>
  <c r="P122" i="2" s="1"/>
  <c r="S122" i="2"/>
  <c r="L122" i="2"/>
  <c r="M122" i="2" s="1"/>
  <c r="R122" i="2"/>
  <c r="B124" i="2"/>
  <c r="C123" i="2"/>
  <c r="F119" i="2"/>
  <c r="J119" i="2" s="1"/>
  <c r="E119" i="2"/>
  <c r="I119" i="2" s="1"/>
  <c r="E120" i="2"/>
  <c r="F120" i="2"/>
  <c r="Q121" i="2" l="1"/>
  <c r="E121" i="2" s="1"/>
  <c r="Q122" i="2"/>
  <c r="F122" i="2" s="1"/>
  <c r="J120" i="2"/>
  <c r="I120" i="2"/>
  <c r="T122" i="2"/>
  <c r="U122" i="2" s="1"/>
  <c r="R123" i="2"/>
  <c r="O123" i="2"/>
  <c r="P123" i="2" s="1"/>
  <c r="M123" i="2"/>
  <c r="S123" i="2"/>
  <c r="D123" i="2"/>
  <c r="L123" i="2"/>
  <c r="B125" i="2"/>
  <c r="C124" i="2"/>
  <c r="G121" i="2"/>
  <c r="H121" i="2"/>
  <c r="F121" i="2" l="1"/>
  <c r="J121" i="2" s="1"/>
  <c r="I121" i="2"/>
  <c r="E122" i="2"/>
  <c r="B126" i="2"/>
  <c r="C125" i="2"/>
  <c r="Q123" i="2"/>
  <c r="S124" i="2"/>
  <c r="D124" i="2"/>
  <c r="O124" i="2"/>
  <c r="R124" i="2"/>
  <c r="L124" i="2"/>
  <c r="M124" i="2" s="1"/>
  <c r="T123" i="2"/>
  <c r="U123" i="2" s="1"/>
  <c r="H122" i="2"/>
  <c r="J122" i="2" s="1"/>
  <c r="G122" i="2"/>
  <c r="I122" i="2" l="1"/>
  <c r="T124" i="2"/>
  <c r="U124" i="2" s="1"/>
  <c r="G124" i="2" s="1"/>
  <c r="P124" i="2"/>
  <c r="Q124" i="2" s="1"/>
  <c r="R125" i="2"/>
  <c r="S125" i="2"/>
  <c r="D125" i="2"/>
  <c r="L125" i="2"/>
  <c r="O125" i="2"/>
  <c r="G123" i="2"/>
  <c r="H123" i="2"/>
  <c r="F123" i="2"/>
  <c r="E123" i="2"/>
  <c r="C126" i="2"/>
  <c r="B127" i="2"/>
  <c r="H124" i="2" l="1"/>
  <c r="I123" i="2"/>
  <c r="F124" i="2"/>
  <c r="E124" i="2"/>
  <c r="I124" i="2" s="1"/>
  <c r="T125" i="2"/>
  <c r="U125" i="2" s="1"/>
  <c r="C127" i="2"/>
  <c r="B128" i="2"/>
  <c r="S126" i="2"/>
  <c r="R126" i="2"/>
  <c r="L126" i="2"/>
  <c r="O126" i="2"/>
  <c r="D126" i="2"/>
  <c r="P125" i="2"/>
  <c r="J123" i="2"/>
  <c r="M125" i="2"/>
  <c r="T126" i="2" l="1"/>
  <c r="U126" i="2" s="1"/>
  <c r="G126" i="2" s="1"/>
  <c r="Q125" i="2"/>
  <c r="F125" i="2" s="1"/>
  <c r="J124" i="2"/>
  <c r="P126" i="2"/>
  <c r="M126" i="2"/>
  <c r="D127" i="2"/>
  <c r="L127" i="2"/>
  <c r="O127" i="2"/>
  <c r="M127" i="2"/>
  <c r="S127" i="2"/>
  <c r="R127" i="2"/>
  <c r="C128" i="2"/>
  <c r="B129" i="2"/>
  <c r="H125" i="2"/>
  <c r="G125" i="2"/>
  <c r="H126" i="2" l="1"/>
  <c r="T127" i="2"/>
  <c r="U127" i="2" s="1"/>
  <c r="H127" i="2" s="1"/>
  <c r="E125" i="2"/>
  <c r="I125" i="2" s="1"/>
  <c r="Q126" i="2"/>
  <c r="E126" i="2" s="1"/>
  <c r="I126" i="2" s="1"/>
  <c r="C129" i="2"/>
  <c r="B130" i="2"/>
  <c r="S128" i="2"/>
  <c r="D128" i="2"/>
  <c r="L128" i="2"/>
  <c r="M128" i="2" s="1"/>
  <c r="O128" i="2"/>
  <c r="R128" i="2"/>
  <c r="P127" i="2"/>
  <c r="Q127" i="2" s="1"/>
  <c r="J125" i="2"/>
  <c r="T128" i="2" l="1"/>
  <c r="U128" i="2" s="1"/>
  <c r="G128" i="2" s="1"/>
  <c r="G127" i="2"/>
  <c r="F126" i="2"/>
  <c r="J126" i="2" s="1"/>
  <c r="E127" i="2"/>
  <c r="I127" i="2" s="1"/>
  <c r="F127" i="2"/>
  <c r="J127" i="2" s="1"/>
  <c r="P128" i="2"/>
  <c r="Q128" i="2" s="1"/>
  <c r="L129" i="2"/>
  <c r="M129" i="2" s="1"/>
  <c r="O129" i="2"/>
  <c r="P129" i="2" s="1"/>
  <c r="S129" i="2"/>
  <c r="D129" i="2"/>
  <c r="R129" i="2"/>
  <c r="B131" i="2"/>
  <c r="C130" i="2"/>
  <c r="H128" i="2" l="1"/>
  <c r="Q129" i="2"/>
  <c r="E129" i="2" s="1"/>
  <c r="T129" i="2"/>
  <c r="U129" i="2" s="1"/>
  <c r="H129" i="2" s="1"/>
  <c r="F128" i="2"/>
  <c r="J128" i="2" s="1"/>
  <c r="E128" i="2"/>
  <c r="I128" i="2" s="1"/>
  <c r="S130" i="2"/>
  <c r="D130" i="2"/>
  <c r="L130" i="2"/>
  <c r="O130" i="2"/>
  <c r="R130" i="2"/>
  <c r="B132" i="2"/>
  <c r="C131" i="2"/>
  <c r="F129" i="2" l="1"/>
  <c r="J129" i="2" s="1"/>
  <c r="M130" i="2"/>
  <c r="G129" i="2"/>
  <c r="R131" i="2"/>
  <c r="O131" i="2"/>
  <c r="S131" i="2"/>
  <c r="D131" i="2"/>
  <c r="L131" i="2"/>
  <c r="C132" i="2"/>
  <c r="B133" i="2"/>
  <c r="T130" i="2"/>
  <c r="U130" i="2" s="1"/>
  <c r="I129" i="2"/>
  <c r="P130" i="2"/>
  <c r="Q130" i="2" l="1"/>
  <c r="F130" i="2" s="1"/>
  <c r="T131" i="2"/>
  <c r="U131" i="2" s="1"/>
  <c r="G131" i="2" s="1"/>
  <c r="P131" i="2"/>
  <c r="G130" i="2"/>
  <c r="H130" i="2"/>
  <c r="M131" i="2"/>
  <c r="C133" i="2"/>
  <c r="B134" i="2"/>
  <c r="S132" i="2"/>
  <c r="R132" i="2"/>
  <c r="O132" i="2"/>
  <c r="D132" i="2"/>
  <c r="L132" i="2"/>
  <c r="M132" i="2" s="1"/>
  <c r="J130" i="2" l="1"/>
  <c r="H131" i="2"/>
  <c r="Q131" i="2"/>
  <c r="E131" i="2" s="1"/>
  <c r="I131" i="2" s="1"/>
  <c r="E130" i="2"/>
  <c r="I130" i="2" s="1"/>
  <c r="T132" i="2"/>
  <c r="U132" i="2" s="1"/>
  <c r="H132" i="2" s="1"/>
  <c r="P132" i="2"/>
  <c r="Q132" i="2" s="1"/>
  <c r="C134" i="2"/>
  <c r="B135" i="2"/>
  <c r="L133" i="2"/>
  <c r="O133" i="2"/>
  <c r="R133" i="2"/>
  <c r="S133" i="2"/>
  <c r="D133" i="2"/>
  <c r="F131" i="2" l="1"/>
  <c r="J131" i="2" s="1"/>
  <c r="T133" i="2"/>
  <c r="U133" i="2" s="1"/>
  <c r="H133" i="2" s="1"/>
  <c r="G132" i="2"/>
  <c r="M133" i="2"/>
  <c r="P133" i="2"/>
  <c r="C135" i="2"/>
  <c r="B136" i="2"/>
  <c r="F132" i="2"/>
  <c r="J132" i="2" s="1"/>
  <c r="E132" i="2"/>
  <c r="R134" i="2"/>
  <c r="L134" i="2"/>
  <c r="O134" i="2"/>
  <c r="P134" i="2" s="1"/>
  <c r="S134" i="2"/>
  <c r="D134" i="2"/>
  <c r="I132" i="2" l="1"/>
  <c r="G133" i="2"/>
  <c r="T134" i="2"/>
  <c r="U134" i="2" s="1"/>
  <c r="H134" i="2" s="1"/>
  <c r="Q133" i="2"/>
  <c r="F133" i="2" s="1"/>
  <c r="J133" i="2" s="1"/>
  <c r="M134" i="2"/>
  <c r="Q134" i="2" s="1"/>
  <c r="B137" i="2"/>
  <c r="C136" i="2"/>
  <c r="S135" i="2"/>
  <c r="D135" i="2"/>
  <c r="R135" i="2"/>
  <c r="L135" i="2"/>
  <c r="M135" i="2" s="1"/>
  <c r="O135" i="2"/>
  <c r="G134" i="2" l="1"/>
  <c r="E133" i="2"/>
  <c r="I133" i="2" s="1"/>
  <c r="T135" i="2"/>
  <c r="U135" i="2" s="1"/>
  <c r="B138" i="2"/>
  <c r="C137" i="2"/>
  <c r="P135" i="2"/>
  <c r="Q135" i="2" s="1"/>
  <c r="L136" i="2"/>
  <c r="M136" i="2" s="1"/>
  <c r="O136" i="2"/>
  <c r="P136" i="2" s="1"/>
  <c r="D136" i="2"/>
  <c r="R136" i="2"/>
  <c r="S136" i="2"/>
  <c r="F134" i="2"/>
  <c r="J134" i="2" s="1"/>
  <c r="E134" i="2"/>
  <c r="I134" i="2" s="1"/>
  <c r="F135" i="2" l="1"/>
  <c r="E135" i="2"/>
  <c r="H135" i="2"/>
  <c r="G135" i="2"/>
  <c r="Q136" i="2"/>
  <c r="L137" i="2"/>
  <c r="M137" i="2" s="1"/>
  <c r="O137" i="2"/>
  <c r="P137" i="2" s="1"/>
  <c r="R137" i="2"/>
  <c r="T137" i="2" s="1"/>
  <c r="U137" i="2" s="1"/>
  <c r="S137" i="2"/>
  <c r="D137" i="2"/>
  <c r="T136" i="2"/>
  <c r="U136" i="2" s="1"/>
  <c r="B139" i="2"/>
  <c r="C138" i="2"/>
  <c r="I135" i="2" l="1"/>
  <c r="J135" i="2"/>
  <c r="Q137" i="2"/>
  <c r="F137" i="2" s="1"/>
  <c r="G137" i="2"/>
  <c r="H137" i="2"/>
  <c r="L138" i="2"/>
  <c r="O138" i="2"/>
  <c r="P138" i="2" s="1"/>
  <c r="S138" i="2"/>
  <c r="D138" i="2"/>
  <c r="R138" i="2"/>
  <c r="H136" i="2"/>
  <c r="G136" i="2"/>
  <c r="F136" i="2"/>
  <c r="E136" i="2"/>
  <c r="B140" i="2"/>
  <c r="C139" i="2"/>
  <c r="I136" i="2" l="1"/>
  <c r="J136" i="2"/>
  <c r="M138" i="2"/>
  <c r="Q138" i="2" s="1"/>
  <c r="E137" i="2"/>
  <c r="I137" i="2" s="1"/>
  <c r="J137" i="2"/>
  <c r="L139" i="2"/>
  <c r="O139" i="2"/>
  <c r="S139" i="2"/>
  <c r="D139" i="2"/>
  <c r="R139" i="2"/>
  <c r="T138" i="2"/>
  <c r="U138" i="2" s="1"/>
  <c r="C140" i="2"/>
  <c r="B141" i="2"/>
  <c r="M139" i="2" l="1"/>
  <c r="B142" i="2"/>
  <c r="C141" i="2"/>
  <c r="O140" i="2"/>
  <c r="D140" i="2"/>
  <c r="S140" i="2"/>
  <c r="R140" i="2"/>
  <c r="L140" i="2"/>
  <c r="T139" i="2"/>
  <c r="U139" i="2" s="1"/>
  <c r="E138" i="2"/>
  <c r="F138" i="2"/>
  <c r="P139" i="2"/>
  <c r="G138" i="2"/>
  <c r="H138" i="2"/>
  <c r="T140" i="2" l="1"/>
  <c r="U140" i="2" s="1"/>
  <c r="G140" i="2" s="1"/>
  <c r="I138" i="2"/>
  <c r="J138" i="2"/>
  <c r="Q139" i="2"/>
  <c r="F139" i="2" s="1"/>
  <c r="C142" i="2"/>
  <c r="B143" i="2"/>
  <c r="P140" i="2"/>
  <c r="M140" i="2"/>
  <c r="H139" i="2"/>
  <c r="G139" i="2"/>
  <c r="O141" i="2"/>
  <c r="S141" i="2"/>
  <c r="D141" i="2"/>
  <c r="R141" i="2"/>
  <c r="L141" i="2"/>
  <c r="H140" i="2" l="1"/>
  <c r="T141" i="2"/>
  <c r="U141" i="2" s="1"/>
  <c r="G141" i="2" s="1"/>
  <c r="Q140" i="2"/>
  <c r="F140" i="2" s="1"/>
  <c r="J140" i="2" s="1"/>
  <c r="E139" i="2"/>
  <c r="I139" i="2" s="1"/>
  <c r="M141" i="2"/>
  <c r="J139" i="2"/>
  <c r="P141" i="2"/>
  <c r="C143" i="2"/>
  <c r="B144" i="2"/>
  <c r="R142" i="2"/>
  <c r="S142" i="2"/>
  <c r="D142" i="2"/>
  <c r="L142" i="2"/>
  <c r="O142" i="2"/>
  <c r="H141" i="2" l="1"/>
  <c r="T142" i="2"/>
  <c r="U142" i="2" s="1"/>
  <c r="H142" i="2" s="1"/>
  <c r="E140" i="2"/>
  <c r="I140" i="2" s="1"/>
  <c r="Q141" i="2"/>
  <c r="F141" i="2" s="1"/>
  <c r="J141" i="2" s="1"/>
  <c r="P142" i="2"/>
  <c r="C144" i="2"/>
  <c r="B145" i="2"/>
  <c r="D143" i="2"/>
  <c r="L143" i="2"/>
  <c r="M143" i="2" s="1"/>
  <c r="R143" i="2"/>
  <c r="O143" i="2"/>
  <c r="S143" i="2"/>
  <c r="M142" i="2"/>
  <c r="G142" i="2" l="1"/>
  <c r="Q142" i="2"/>
  <c r="F142" i="2" s="1"/>
  <c r="J142" i="2" s="1"/>
  <c r="E141" i="2"/>
  <c r="I141" i="2" s="1"/>
  <c r="T143" i="2"/>
  <c r="U143" i="2" s="1"/>
  <c r="H143" i="2" s="1"/>
  <c r="P143" i="2"/>
  <c r="Q143" i="2" s="1"/>
  <c r="B146" i="2"/>
  <c r="C145" i="2"/>
  <c r="D144" i="2"/>
  <c r="L144" i="2"/>
  <c r="M144" i="2" s="1"/>
  <c r="O144" i="2"/>
  <c r="P144" i="2" s="1"/>
  <c r="S144" i="2"/>
  <c r="R144" i="2"/>
  <c r="T144" i="2" l="1"/>
  <c r="U144" i="2" s="1"/>
  <c r="G144" i="2" s="1"/>
  <c r="E142" i="2"/>
  <c r="I142" i="2" s="1"/>
  <c r="G143" i="2"/>
  <c r="B147" i="2"/>
  <c r="C146" i="2"/>
  <c r="E143" i="2"/>
  <c r="F143" i="2"/>
  <c r="J143" i="2" s="1"/>
  <c r="O145" i="2"/>
  <c r="S145" i="2"/>
  <c r="R145" i="2"/>
  <c r="L145" i="2"/>
  <c r="D145" i="2"/>
  <c r="Q144" i="2"/>
  <c r="H144" i="2" l="1"/>
  <c r="P145" i="2"/>
  <c r="I143" i="2"/>
  <c r="T145" i="2"/>
  <c r="U145" i="2" s="1"/>
  <c r="M145" i="2"/>
  <c r="E144" i="2"/>
  <c r="I144" i="2" s="1"/>
  <c r="F144" i="2"/>
  <c r="J144" i="2" s="1"/>
  <c r="S146" i="2"/>
  <c r="D146" i="2"/>
  <c r="R146" i="2"/>
  <c r="L146" i="2"/>
  <c r="O146" i="2"/>
  <c r="P146" i="2" s="1"/>
  <c r="B148" i="2"/>
  <c r="C147" i="2"/>
  <c r="Q145" i="2" l="1"/>
  <c r="F145" i="2" s="1"/>
  <c r="T146" i="2"/>
  <c r="U146" i="2" s="1"/>
  <c r="B149" i="2"/>
  <c r="C148" i="2"/>
  <c r="O147" i="2"/>
  <c r="L147" i="2"/>
  <c r="M147" i="2" s="1"/>
  <c r="S147" i="2"/>
  <c r="D147" i="2"/>
  <c r="R147" i="2"/>
  <c r="T147" i="2" s="1"/>
  <c r="U147" i="2" s="1"/>
  <c r="M146" i="2"/>
  <c r="Q146" i="2" s="1"/>
  <c r="G145" i="2"/>
  <c r="H145" i="2"/>
  <c r="E145" i="2" l="1"/>
  <c r="I145" i="2" s="1"/>
  <c r="J145" i="2"/>
  <c r="H147" i="2"/>
  <c r="G147" i="2"/>
  <c r="B150" i="2"/>
  <c r="C149" i="2"/>
  <c r="P147" i="2"/>
  <c r="Q147" i="2" s="1"/>
  <c r="F146" i="2"/>
  <c r="E146" i="2"/>
  <c r="S148" i="2"/>
  <c r="D148" i="2"/>
  <c r="R148" i="2"/>
  <c r="L148" i="2"/>
  <c r="O148" i="2"/>
  <c r="H146" i="2"/>
  <c r="G146" i="2"/>
  <c r="F147" i="2" l="1"/>
  <c r="J147" i="2" s="1"/>
  <c r="E147" i="2"/>
  <c r="I147" i="2" s="1"/>
  <c r="I146" i="2"/>
  <c r="M148" i="2"/>
  <c r="J146" i="2"/>
  <c r="T148" i="2"/>
  <c r="U148" i="2" s="1"/>
  <c r="O149" i="2"/>
  <c r="M149" i="2"/>
  <c r="S149" i="2"/>
  <c r="D149" i="2"/>
  <c r="R149" i="2"/>
  <c r="L149" i="2"/>
  <c r="P148" i="2"/>
  <c r="B151" i="2"/>
  <c r="C150" i="2"/>
  <c r="T149" i="2" l="1"/>
  <c r="U149" i="2" s="1"/>
  <c r="H149" i="2" s="1"/>
  <c r="B152" i="2"/>
  <c r="C151" i="2"/>
  <c r="P149" i="2"/>
  <c r="Q149" i="2" s="1"/>
  <c r="D150" i="2"/>
  <c r="L150" i="2"/>
  <c r="M150" i="2" s="1"/>
  <c r="S150" i="2"/>
  <c r="R150" i="2"/>
  <c r="O150" i="2"/>
  <c r="P150" i="2" s="1"/>
  <c r="G148" i="2"/>
  <c r="H148" i="2"/>
  <c r="Q148" i="2"/>
  <c r="G149" i="2" l="1"/>
  <c r="T150" i="2"/>
  <c r="U150" i="2" s="1"/>
  <c r="H150" i="2" s="1"/>
  <c r="O151" i="2"/>
  <c r="L151" i="2"/>
  <c r="S151" i="2"/>
  <c r="D151" i="2"/>
  <c r="R151" i="2"/>
  <c r="F148" i="2"/>
  <c r="J148" i="2" s="1"/>
  <c r="E148" i="2"/>
  <c r="I148" i="2" s="1"/>
  <c r="Q150" i="2"/>
  <c r="E149" i="2"/>
  <c r="I149" i="2" s="1"/>
  <c r="F149" i="2"/>
  <c r="J149" i="2" s="1"/>
  <c r="B153" i="2"/>
  <c r="C152" i="2"/>
  <c r="G150" i="2" l="1"/>
  <c r="T151" i="2"/>
  <c r="U151" i="2" s="1"/>
  <c r="G151" i="2" s="1"/>
  <c r="M151" i="2"/>
  <c r="F150" i="2"/>
  <c r="J150" i="2" s="1"/>
  <c r="E150" i="2"/>
  <c r="I150" i="2" s="1"/>
  <c r="D152" i="2"/>
  <c r="R152" i="2"/>
  <c r="S152" i="2"/>
  <c r="L152" i="2"/>
  <c r="O152" i="2"/>
  <c r="C153" i="2"/>
  <c r="B154" i="2"/>
  <c r="P151" i="2"/>
  <c r="H151" i="2" l="1"/>
  <c r="Q151" i="2"/>
  <c r="F151" i="2" s="1"/>
  <c r="J151" i="2" s="1"/>
  <c r="M152" i="2"/>
  <c r="C154" i="2"/>
  <c r="B155" i="2"/>
  <c r="T152" i="2"/>
  <c r="U152" i="2" s="1"/>
  <c r="R153" i="2"/>
  <c r="T153" i="2" s="1"/>
  <c r="U153" i="2" s="1"/>
  <c r="O153" i="2"/>
  <c r="S153" i="2"/>
  <c r="D153" i="2"/>
  <c r="L153" i="2"/>
  <c r="P152" i="2"/>
  <c r="Q152" i="2" l="1"/>
  <c r="F152" i="2" s="1"/>
  <c r="E151" i="2"/>
  <c r="I151" i="2" s="1"/>
  <c r="P153" i="2"/>
  <c r="G152" i="2"/>
  <c r="H152" i="2"/>
  <c r="M153" i="2"/>
  <c r="C155" i="2"/>
  <c r="B156" i="2"/>
  <c r="G153" i="2"/>
  <c r="H153" i="2"/>
  <c r="L154" i="2"/>
  <c r="O154" i="2"/>
  <c r="P154" i="2" s="1"/>
  <c r="S154" i="2"/>
  <c r="R154" i="2"/>
  <c r="T154" i="2" s="1"/>
  <c r="U154" i="2" s="1"/>
  <c r="D154" i="2"/>
  <c r="E152" i="2" l="1"/>
  <c r="I152" i="2" s="1"/>
  <c r="J152" i="2"/>
  <c r="M154" i="2"/>
  <c r="Q154" i="2" s="1"/>
  <c r="H154" i="2"/>
  <c r="G154" i="2"/>
  <c r="B157" i="2"/>
  <c r="C156" i="2"/>
  <c r="R155" i="2"/>
  <c r="S155" i="2"/>
  <c r="D155" i="2"/>
  <c r="L155" i="2"/>
  <c r="M155" i="2" s="1"/>
  <c r="O155" i="2"/>
  <c r="Q153" i="2"/>
  <c r="T155" i="2" l="1"/>
  <c r="U155" i="2" s="1"/>
  <c r="F153" i="2"/>
  <c r="J153" i="2" s="1"/>
  <c r="E153" i="2"/>
  <c r="I153" i="2" s="1"/>
  <c r="L156" i="2"/>
  <c r="O156" i="2"/>
  <c r="R156" i="2"/>
  <c r="S156" i="2"/>
  <c r="D156" i="2"/>
  <c r="P155" i="2"/>
  <c r="Q155" i="2" s="1"/>
  <c r="B158" i="2"/>
  <c r="C157" i="2"/>
  <c r="E154" i="2"/>
  <c r="I154" i="2" s="1"/>
  <c r="F154" i="2"/>
  <c r="J154" i="2" s="1"/>
  <c r="M156" i="2" l="1"/>
  <c r="P156" i="2"/>
  <c r="Q156" i="2" s="1"/>
  <c r="T156" i="2"/>
  <c r="U156" i="2" s="1"/>
  <c r="S157" i="2"/>
  <c r="D157" i="2"/>
  <c r="R157" i="2"/>
  <c r="L157" i="2"/>
  <c r="O157" i="2"/>
  <c r="P157" i="2" s="1"/>
  <c r="C158" i="2"/>
  <c r="B159" i="2"/>
  <c r="E155" i="2"/>
  <c r="F155" i="2"/>
  <c r="H155" i="2"/>
  <c r="G155" i="2"/>
  <c r="T157" i="2" l="1"/>
  <c r="U157" i="2" s="1"/>
  <c r="H157" i="2" s="1"/>
  <c r="I155" i="2"/>
  <c r="C159" i="2"/>
  <c r="B160" i="2"/>
  <c r="M157" i="2"/>
  <c r="Q157" i="2" s="1"/>
  <c r="J155" i="2"/>
  <c r="D158" i="2"/>
  <c r="L158" i="2"/>
  <c r="M158" i="2"/>
  <c r="S158" i="2"/>
  <c r="R158" i="2"/>
  <c r="O158" i="2"/>
  <c r="H156" i="2"/>
  <c r="G156" i="2"/>
  <c r="F156" i="2"/>
  <c r="E156" i="2"/>
  <c r="G157" i="2" l="1"/>
  <c r="T158" i="2"/>
  <c r="U158" i="2" s="1"/>
  <c r="H158" i="2" s="1"/>
  <c r="P158" i="2"/>
  <c r="Q158" i="2" s="1"/>
  <c r="F158" i="2" s="1"/>
  <c r="C160" i="2"/>
  <c r="B161" i="2"/>
  <c r="I156" i="2"/>
  <c r="J156" i="2"/>
  <c r="E157" i="2"/>
  <c r="I157" i="2" s="1"/>
  <c r="F157" i="2"/>
  <c r="J157" i="2" s="1"/>
  <c r="S159" i="2"/>
  <c r="R159" i="2"/>
  <c r="O159" i="2"/>
  <c r="P159" i="2" s="1"/>
  <c r="D159" i="2"/>
  <c r="L159" i="2"/>
  <c r="G158" i="2" l="1"/>
  <c r="M159" i="2"/>
  <c r="Q159" i="2" s="1"/>
  <c r="T159" i="2"/>
  <c r="U159" i="2" s="1"/>
  <c r="G159" i="2" s="1"/>
  <c r="E158" i="2"/>
  <c r="I158" i="2" s="1"/>
  <c r="J158" i="2"/>
  <c r="C161" i="2"/>
  <c r="B162" i="2"/>
  <c r="R160" i="2"/>
  <c r="L160" i="2"/>
  <c r="O160" i="2"/>
  <c r="D160" i="2"/>
  <c r="S160" i="2"/>
  <c r="H159" i="2" l="1"/>
  <c r="P160" i="2"/>
  <c r="T160" i="2"/>
  <c r="U160" i="2" s="1"/>
  <c r="M160" i="2"/>
  <c r="B163" i="2"/>
  <c r="C162" i="2"/>
  <c r="S161" i="2"/>
  <c r="L161" i="2"/>
  <c r="M161" i="2" s="1"/>
  <c r="R161" i="2"/>
  <c r="O161" i="2"/>
  <c r="D161" i="2"/>
  <c r="E159" i="2"/>
  <c r="I159" i="2" s="1"/>
  <c r="F159" i="2"/>
  <c r="J159" i="2" s="1"/>
  <c r="T161" i="2" l="1"/>
  <c r="U161" i="2" s="1"/>
  <c r="L162" i="2"/>
  <c r="S162" i="2"/>
  <c r="D162" i="2"/>
  <c r="R162" i="2"/>
  <c r="O162" i="2"/>
  <c r="B164" i="2"/>
  <c r="C163" i="2"/>
  <c r="P161" i="2"/>
  <c r="Q161" i="2" s="1"/>
  <c r="Q160" i="2"/>
  <c r="H160" i="2"/>
  <c r="G160" i="2"/>
  <c r="C164" i="2" l="1"/>
  <c r="B165" i="2"/>
  <c r="T162" i="2"/>
  <c r="U162" i="2" s="1"/>
  <c r="F160" i="2"/>
  <c r="J160" i="2" s="1"/>
  <c r="E160" i="2"/>
  <c r="I160" i="2" s="1"/>
  <c r="M162" i="2"/>
  <c r="P162" i="2"/>
  <c r="D163" i="2"/>
  <c r="L163" i="2"/>
  <c r="O163" i="2"/>
  <c r="S163" i="2"/>
  <c r="R163" i="2"/>
  <c r="E161" i="2"/>
  <c r="F161" i="2"/>
  <c r="H161" i="2"/>
  <c r="G161" i="2"/>
  <c r="I161" i="2" l="1"/>
  <c r="T163" i="2"/>
  <c r="U163" i="2" s="1"/>
  <c r="G163" i="2" s="1"/>
  <c r="J161" i="2"/>
  <c r="M163" i="2"/>
  <c r="Q162" i="2"/>
  <c r="P163" i="2"/>
  <c r="G162" i="2"/>
  <c r="H162" i="2"/>
  <c r="C165" i="2"/>
  <c r="B166" i="2"/>
  <c r="D164" i="2"/>
  <c r="L164" i="2"/>
  <c r="R164" i="2"/>
  <c r="O164" i="2"/>
  <c r="S164" i="2"/>
  <c r="H163" i="2" l="1"/>
  <c r="Q163" i="2"/>
  <c r="F163" i="2" s="1"/>
  <c r="J163" i="2" s="1"/>
  <c r="C166" i="2"/>
  <c r="B167" i="2"/>
  <c r="M164" i="2"/>
  <c r="P164" i="2"/>
  <c r="T164" i="2"/>
  <c r="U164" i="2" s="1"/>
  <c r="F162" i="2"/>
  <c r="J162" i="2" s="1"/>
  <c r="E162" i="2"/>
  <c r="I162" i="2" s="1"/>
  <c r="L165" i="2"/>
  <c r="S165" i="2"/>
  <c r="D165" i="2"/>
  <c r="R165" i="2"/>
  <c r="O165" i="2"/>
  <c r="P165" i="2" s="1"/>
  <c r="E163" i="2" l="1"/>
  <c r="I163" i="2" s="1"/>
  <c r="M165" i="2"/>
  <c r="Q165" i="2" s="1"/>
  <c r="T165" i="2"/>
  <c r="U165" i="2" s="1"/>
  <c r="G165" i="2" s="1"/>
  <c r="G164" i="2"/>
  <c r="H164" i="2"/>
  <c r="Q164" i="2"/>
  <c r="B168" i="2"/>
  <c r="C167" i="2"/>
  <c r="S166" i="2"/>
  <c r="D166" i="2"/>
  <c r="R166" i="2"/>
  <c r="T166" i="2" s="1"/>
  <c r="U166" i="2" s="1"/>
  <c r="L166" i="2"/>
  <c r="M166" i="2" s="1"/>
  <c r="O166" i="2"/>
  <c r="P166" i="2" s="1"/>
  <c r="H165" i="2" l="1"/>
  <c r="C168" i="2"/>
  <c r="B169" i="2"/>
  <c r="Q166" i="2"/>
  <c r="S167" i="2"/>
  <c r="D167" i="2"/>
  <c r="L167" i="2"/>
  <c r="M167" i="2" s="1"/>
  <c r="R167" i="2"/>
  <c r="O167" i="2"/>
  <c r="F164" i="2"/>
  <c r="J164" i="2" s="1"/>
  <c r="E164" i="2"/>
  <c r="I164" i="2" s="1"/>
  <c r="H166" i="2"/>
  <c r="G166" i="2"/>
  <c r="F165" i="2"/>
  <c r="E165" i="2"/>
  <c r="I165" i="2" s="1"/>
  <c r="T167" i="2" l="1"/>
  <c r="U167" i="2" s="1"/>
  <c r="G167" i="2" s="1"/>
  <c r="J165" i="2"/>
  <c r="P167" i="2"/>
  <c r="Q167" i="2" s="1"/>
  <c r="B170" i="2"/>
  <c r="C169" i="2"/>
  <c r="F166" i="2"/>
  <c r="J166" i="2" s="1"/>
  <c r="E166" i="2"/>
  <c r="I166" i="2" s="1"/>
  <c r="D168" i="2"/>
  <c r="R168" i="2"/>
  <c r="L168" i="2"/>
  <c r="M168" i="2" s="1"/>
  <c r="O168" i="2"/>
  <c r="P168" i="2" s="1"/>
  <c r="S168" i="2"/>
  <c r="T168" i="2" l="1"/>
  <c r="U168" i="2" s="1"/>
  <c r="H168" i="2" s="1"/>
  <c r="H167" i="2"/>
  <c r="Q168" i="2"/>
  <c r="F167" i="2"/>
  <c r="J167" i="2" s="1"/>
  <c r="E167" i="2"/>
  <c r="I167" i="2" s="1"/>
  <c r="S169" i="2"/>
  <c r="D169" i="2"/>
  <c r="R169" i="2"/>
  <c r="L169" i="2"/>
  <c r="O169" i="2"/>
  <c r="C170" i="2"/>
  <c r="B171" i="2"/>
  <c r="G168" i="2" l="1"/>
  <c r="T169" i="2"/>
  <c r="U169" i="2" s="1"/>
  <c r="C171" i="2"/>
  <c r="B172" i="2"/>
  <c r="O170" i="2"/>
  <c r="D170" i="2"/>
  <c r="R170" i="2"/>
  <c r="L170" i="2"/>
  <c r="S170" i="2"/>
  <c r="P169" i="2"/>
  <c r="M169" i="2"/>
  <c r="E168" i="2"/>
  <c r="I168" i="2" s="1"/>
  <c r="F168" i="2"/>
  <c r="J168" i="2" s="1"/>
  <c r="Q169" i="2" l="1"/>
  <c r="E169" i="2" s="1"/>
  <c r="O171" i="2"/>
  <c r="S171" i="2"/>
  <c r="D171" i="2"/>
  <c r="L171" i="2"/>
  <c r="M171" i="2" s="1"/>
  <c r="R171" i="2"/>
  <c r="P170" i="2"/>
  <c r="M170" i="2"/>
  <c r="T170" i="2"/>
  <c r="U170" i="2" s="1"/>
  <c r="C172" i="2"/>
  <c r="B173" i="2"/>
  <c r="H169" i="2"/>
  <c r="G169" i="2"/>
  <c r="Q170" i="2" l="1"/>
  <c r="F170" i="2" s="1"/>
  <c r="F169" i="2"/>
  <c r="J169" i="2" s="1"/>
  <c r="G170" i="2"/>
  <c r="H170" i="2"/>
  <c r="O172" i="2"/>
  <c r="S172" i="2"/>
  <c r="D172" i="2"/>
  <c r="R172" i="2"/>
  <c r="L172" i="2"/>
  <c r="M172" i="2" s="1"/>
  <c r="T171" i="2"/>
  <c r="U171" i="2" s="1"/>
  <c r="P171" i="2"/>
  <c r="Q171" i="2" s="1"/>
  <c r="B174" i="2"/>
  <c r="C173" i="2"/>
  <c r="I169" i="2"/>
  <c r="T172" i="2" l="1"/>
  <c r="U172" i="2" s="1"/>
  <c r="H172" i="2" s="1"/>
  <c r="J170" i="2"/>
  <c r="E170" i="2"/>
  <c r="I170" i="2" s="1"/>
  <c r="F171" i="2"/>
  <c r="E171" i="2"/>
  <c r="O173" i="2"/>
  <c r="S173" i="2"/>
  <c r="D173" i="2"/>
  <c r="R173" i="2"/>
  <c r="L173" i="2"/>
  <c r="P172" i="2"/>
  <c r="Q172" i="2" s="1"/>
  <c r="B175" i="2"/>
  <c r="C174" i="2"/>
  <c r="H171" i="2"/>
  <c r="G171" i="2"/>
  <c r="G172" i="2" l="1"/>
  <c r="I171" i="2"/>
  <c r="P173" i="2"/>
  <c r="J171" i="2"/>
  <c r="F172" i="2"/>
  <c r="J172" i="2" s="1"/>
  <c r="E172" i="2"/>
  <c r="I172" i="2" s="1"/>
  <c r="B176" i="2"/>
  <c r="C175" i="2"/>
  <c r="T173" i="2"/>
  <c r="U173" i="2" s="1"/>
  <c r="S174" i="2"/>
  <c r="D174" i="2"/>
  <c r="R174" i="2"/>
  <c r="L174" i="2"/>
  <c r="M174" i="2" s="1"/>
  <c r="O174" i="2"/>
  <c r="P174" i="2" s="1"/>
  <c r="M173" i="2"/>
  <c r="Q173" i="2" l="1"/>
  <c r="E173" i="2" s="1"/>
  <c r="Q174" i="2"/>
  <c r="E174" i="2" s="1"/>
  <c r="T174" i="2"/>
  <c r="U174" i="2" s="1"/>
  <c r="G173" i="2"/>
  <c r="H173" i="2"/>
  <c r="S175" i="2"/>
  <c r="D175" i="2"/>
  <c r="R175" i="2"/>
  <c r="L175" i="2"/>
  <c r="O175" i="2"/>
  <c r="B177" i="2"/>
  <c r="C176" i="2"/>
  <c r="F173" i="2" l="1"/>
  <c r="J173" i="2" s="1"/>
  <c r="M175" i="2"/>
  <c r="I173" i="2"/>
  <c r="F174" i="2"/>
  <c r="O176" i="2"/>
  <c r="S176" i="2"/>
  <c r="D176" i="2"/>
  <c r="L176" i="2"/>
  <c r="R176" i="2"/>
  <c r="P175" i="2"/>
  <c r="C177" i="2"/>
  <c r="B178" i="2"/>
  <c r="T175" i="2"/>
  <c r="U175" i="2" s="1"/>
  <c r="H174" i="2"/>
  <c r="G174" i="2"/>
  <c r="I174" i="2" s="1"/>
  <c r="Q175" i="2" l="1"/>
  <c r="E175" i="2" s="1"/>
  <c r="M176" i="2"/>
  <c r="T176" i="2"/>
  <c r="U176" i="2" s="1"/>
  <c r="H176" i="2" s="1"/>
  <c r="J174" i="2"/>
  <c r="P176" i="2"/>
  <c r="B179" i="2"/>
  <c r="C178" i="2"/>
  <c r="G175" i="2"/>
  <c r="H175" i="2"/>
  <c r="O177" i="2"/>
  <c r="D177" i="2"/>
  <c r="R177" i="2"/>
  <c r="L177" i="2"/>
  <c r="S177" i="2"/>
  <c r="T177" i="2" l="1"/>
  <c r="U177" i="2" s="1"/>
  <c r="H177" i="2" s="1"/>
  <c r="G176" i="2"/>
  <c r="I175" i="2"/>
  <c r="Q176" i="2"/>
  <c r="F176" i="2" s="1"/>
  <c r="J176" i="2" s="1"/>
  <c r="F175" i="2"/>
  <c r="J175" i="2" s="1"/>
  <c r="M177" i="2"/>
  <c r="P177" i="2"/>
  <c r="O178" i="2"/>
  <c r="S178" i="2"/>
  <c r="D178" i="2"/>
  <c r="L178" i="2"/>
  <c r="M178" i="2" s="1"/>
  <c r="R178" i="2"/>
  <c r="C179" i="2"/>
  <c r="B180" i="2"/>
  <c r="G177" i="2" l="1"/>
  <c r="E176" i="2"/>
  <c r="I176" i="2" s="1"/>
  <c r="P178" i="2"/>
  <c r="Q178" i="2" s="1"/>
  <c r="T178" i="2"/>
  <c r="U178" i="2" s="1"/>
  <c r="G178" i="2" s="1"/>
  <c r="B181" i="2"/>
  <c r="C180" i="2"/>
  <c r="R179" i="2"/>
  <c r="T179" i="2" s="1"/>
  <c r="U179" i="2" s="1"/>
  <c r="O179" i="2"/>
  <c r="L179" i="2"/>
  <c r="S179" i="2"/>
  <c r="D179" i="2"/>
  <c r="Q177" i="2"/>
  <c r="H178" i="2" l="1"/>
  <c r="E178" i="2"/>
  <c r="I178" i="2" s="1"/>
  <c r="F178" i="2"/>
  <c r="S180" i="2"/>
  <c r="R180" i="2"/>
  <c r="D180" i="2"/>
  <c r="O180" i="2"/>
  <c r="L180" i="2"/>
  <c r="M179" i="2"/>
  <c r="E177" i="2"/>
  <c r="I177" i="2" s="1"/>
  <c r="F177" i="2"/>
  <c r="J177" i="2" s="1"/>
  <c r="P179" i="2"/>
  <c r="G179" i="2"/>
  <c r="H179" i="2"/>
  <c r="B182" i="2"/>
  <c r="C181" i="2"/>
  <c r="T180" i="2" l="1"/>
  <c r="U180" i="2" s="1"/>
  <c r="G180" i="2" s="1"/>
  <c r="P180" i="2"/>
  <c r="Q179" i="2"/>
  <c r="F179" i="2" s="1"/>
  <c r="J179" i="2" s="1"/>
  <c r="J178" i="2"/>
  <c r="D181" i="2"/>
  <c r="R181" i="2"/>
  <c r="L181" i="2"/>
  <c r="S181" i="2"/>
  <c r="O181" i="2"/>
  <c r="P181" i="2" s="1"/>
  <c r="C182" i="2"/>
  <c r="B183" i="2"/>
  <c r="M180" i="2"/>
  <c r="T181" i="2" l="1"/>
  <c r="U181" i="2" s="1"/>
  <c r="G181" i="2" s="1"/>
  <c r="H180" i="2"/>
  <c r="E179" i="2"/>
  <c r="I179" i="2" s="1"/>
  <c r="Q180" i="2"/>
  <c r="E180" i="2" s="1"/>
  <c r="I180" i="2" s="1"/>
  <c r="O182" i="2"/>
  <c r="P182" i="2" s="1"/>
  <c r="S182" i="2"/>
  <c r="D182" i="2"/>
  <c r="R182" i="2"/>
  <c r="L182" i="2"/>
  <c r="M181" i="2"/>
  <c r="Q181" i="2" s="1"/>
  <c r="B184" i="2"/>
  <c r="C183" i="2"/>
  <c r="H181" i="2" l="1"/>
  <c r="T182" i="2"/>
  <c r="U182" i="2" s="1"/>
  <c r="G182" i="2" s="1"/>
  <c r="F180" i="2"/>
  <c r="J180" i="2" s="1"/>
  <c r="M182" i="2"/>
  <c r="Q182" i="2" s="1"/>
  <c r="F182" i="2" s="1"/>
  <c r="F181" i="2"/>
  <c r="J181" i="2" s="1"/>
  <c r="E181" i="2"/>
  <c r="I181" i="2" s="1"/>
  <c r="L183" i="2"/>
  <c r="M183" i="2" s="1"/>
  <c r="S183" i="2"/>
  <c r="D183" i="2"/>
  <c r="R183" i="2"/>
  <c r="O183" i="2"/>
  <c r="B185" i="2"/>
  <c r="C184" i="2"/>
  <c r="T183" i="2" l="1"/>
  <c r="U183" i="2" s="1"/>
  <c r="H183" i="2" s="1"/>
  <c r="E182" i="2"/>
  <c r="I182" i="2" s="1"/>
  <c r="H182" i="2"/>
  <c r="J182" i="2" s="1"/>
  <c r="D184" i="2"/>
  <c r="L184" i="2"/>
  <c r="M184" i="2" s="1"/>
  <c r="O184" i="2"/>
  <c r="S184" i="2"/>
  <c r="R184" i="2"/>
  <c r="C185" i="2"/>
  <c r="B186" i="2"/>
  <c r="P183" i="2"/>
  <c r="Q183" i="2" s="1"/>
  <c r="G183" i="2" l="1"/>
  <c r="T184" i="2"/>
  <c r="U184" i="2" s="1"/>
  <c r="H184" i="2" s="1"/>
  <c r="E183" i="2"/>
  <c r="I183" i="2" s="1"/>
  <c r="F183" i="2"/>
  <c r="J183" i="2" s="1"/>
  <c r="P184" i="2"/>
  <c r="Q184" i="2" s="1"/>
  <c r="C186" i="2"/>
  <c r="B187" i="2"/>
  <c r="S185" i="2"/>
  <c r="D185" i="2"/>
  <c r="R185" i="2"/>
  <c r="L185" i="2"/>
  <c r="M185" i="2" s="1"/>
  <c r="O185" i="2"/>
  <c r="P185" i="2" s="1"/>
  <c r="T185" i="2" l="1"/>
  <c r="U185" i="2" s="1"/>
  <c r="G185" i="2" s="1"/>
  <c r="G184" i="2"/>
  <c r="Q185" i="2"/>
  <c r="C187" i="2"/>
  <c r="B188" i="2"/>
  <c r="S186" i="2"/>
  <c r="R186" i="2"/>
  <c r="L186" i="2"/>
  <c r="O186" i="2"/>
  <c r="D186" i="2"/>
  <c r="E184" i="2"/>
  <c r="F184" i="2"/>
  <c r="J184" i="2" s="1"/>
  <c r="H185" i="2" l="1"/>
  <c r="I184" i="2"/>
  <c r="T186" i="2"/>
  <c r="U186" i="2" s="1"/>
  <c r="M186" i="2"/>
  <c r="C188" i="2"/>
  <c r="B189" i="2"/>
  <c r="O187" i="2"/>
  <c r="S187" i="2"/>
  <c r="D187" i="2"/>
  <c r="R187" i="2"/>
  <c r="L187" i="2"/>
  <c r="M187" i="2" s="1"/>
  <c r="P186" i="2"/>
  <c r="E185" i="2"/>
  <c r="I185" i="2" s="1"/>
  <c r="F185" i="2"/>
  <c r="J185" i="2" s="1"/>
  <c r="Q186" i="2" l="1"/>
  <c r="F186" i="2" s="1"/>
  <c r="T187" i="2"/>
  <c r="U187" i="2" s="1"/>
  <c r="P187" i="2"/>
  <c r="Q187" i="2" s="1"/>
  <c r="C189" i="2"/>
  <c r="B190" i="2"/>
  <c r="S188" i="2"/>
  <c r="D188" i="2"/>
  <c r="R188" i="2"/>
  <c r="O188" i="2"/>
  <c r="L188" i="2"/>
  <c r="G186" i="2"/>
  <c r="H186" i="2"/>
  <c r="T188" i="2" l="1"/>
  <c r="U188" i="2" s="1"/>
  <c r="G188" i="2" s="1"/>
  <c r="E186" i="2"/>
  <c r="I186" i="2" s="1"/>
  <c r="M188" i="2"/>
  <c r="J186" i="2"/>
  <c r="C190" i="2"/>
  <c r="B191" i="2"/>
  <c r="P188" i="2"/>
  <c r="O189" i="2"/>
  <c r="R189" i="2"/>
  <c r="L189" i="2"/>
  <c r="M189" i="2" s="1"/>
  <c r="S189" i="2"/>
  <c r="D189" i="2"/>
  <c r="H187" i="2"/>
  <c r="G187" i="2"/>
  <c r="F187" i="2"/>
  <c r="E187" i="2"/>
  <c r="J187" i="2" l="1"/>
  <c r="H188" i="2"/>
  <c r="I187" i="2"/>
  <c r="T189" i="2"/>
  <c r="U189" i="2" s="1"/>
  <c r="G189" i="2" s="1"/>
  <c r="Q188" i="2"/>
  <c r="E188" i="2" s="1"/>
  <c r="I188" i="2" s="1"/>
  <c r="P189" i="2"/>
  <c r="Q189" i="2" s="1"/>
  <c r="B192" i="2"/>
  <c r="C191" i="2"/>
  <c r="L190" i="2"/>
  <c r="M190" i="2" s="1"/>
  <c r="O190" i="2"/>
  <c r="R190" i="2"/>
  <c r="S190" i="2"/>
  <c r="D190" i="2"/>
  <c r="H189" i="2" l="1"/>
  <c r="F188" i="2"/>
  <c r="J188" i="2" s="1"/>
  <c r="P190" i="2"/>
  <c r="Q190" i="2" s="1"/>
  <c r="F190" i="2" s="1"/>
  <c r="E189" i="2"/>
  <c r="I189" i="2" s="1"/>
  <c r="F189" i="2"/>
  <c r="J189" i="2" s="1"/>
  <c r="L191" i="2"/>
  <c r="M191" i="2" s="1"/>
  <c r="O191" i="2"/>
  <c r="S191" i="2"/>
  <c r="D191" i="2"/>
  <c r="R191" i="2"/>
  <c r="B193" i="2"/>
  <c r="C192" i="2"/>
  <c r="T190" i="2"/>
  <c r="U190" i="2" s="1"/>
  <c r="T191" i="2" l="1"/>
  <c r="U191" i="2" s="1"/>
  <c r="G191" i="2" s="1"/>
  <c r="E190" i="2"/>
  <c r="B194" i="2"/>
  <c r="C193" i="2"/>
  <c r="P191" i="2"/>
  <c r="Q191" i="2" s="1"/>
  <c r="G190" i="2"/>
  <c r="H190" i="2"/>
  <c r="J190" i="2" s="1"/>
  <c r="R192" i="2"/>
  <c r="L192" i="2"/>
  <c r="M192" i="2" s="1"/>
  <c r="D192" i="2"/>
  <c r="O192" i="2"/>
  <c r="S192" i="2"/>
  <c r="H191" i="2" l="1"/>
  <c r="T192" i="2"/>
  <c r="U192" i="2" s="1"/>
  <c r="G192" i="2" s="1"/>
  <c r="I190" i="2"/>
  <c r="E191" i="2"/>
  <c r="I191" i="2" s="1"/>
  <c r="F191" i="2"/>
  <c r="J191" i="2" s="1"/>
  <c r="P192" i="2"/>
  <c r="Q192" i="2" s="1"/>
  <c r="R193" i="2"/>
  <c r="L193" i="2"/>
  <c r="O193" i="2"/>
  <c r="S193" i="2"/>
  <c r="D193" i="2"/>
  <c r="C194" i="2"/>
  <c r="B195" i="2"/>
  <c r="T193" i="2" l="1"/>
  <c r="U193" i="2" s="1"/>
  <c r="H193" i="2" s="1"/>
  <c r="H192" i="2"/>
  <c r="M193" i="2"/>
  <c r="P193" i="2"/>
  <c r="E192" i="2"/>
  <c r="I192" i="2" s="1"/>
  <c r="F192" i="2"/>
  <c r="B196" i="2"/>
  <c r="C195" i="2"/>
  <c r="S194" i="2"/>
  <c r="D194" i="2"/>
  <c r="R194" i="2"/>
  <c r="O194" i="2"/>
  <c r="L194" i="2"/>
  <c r="G193" i="2" l="1"/>
  <c r="J192" i="2"/>
  <c r="Q193" i="2"/>
  <c r="F193" i="2" s="1"/>
  <c r="J193" i="2" s="1"/>
  <c r="T194" i="2"/>
  <c r="U194" i="2" s="1"/>
  <c r="P194" i="2"/>
  <c r="D195" i="2"/>
  <c r="R195" i="2"/>
  <c r="O195" i="2"/>
  <c r="S195" i="2"/>
  <c r="L195" i="2"/>
  <c r="M194" i="2"/>
  <c r="B197" i="2"/>
  <c r="C196" i="2"/>
  <c r="E193" i="2" l="1"/>
  <c r="I193" i="2" s="1"/>
  <c r="Q194" i="2"/>
  <c r="E194" i="2" s="1"/>
  <c r="P195" i="2"/>
  <c r="M195" i="2"/>
  <c r="L196" i="2"/>
  <c r="O196" i="2"/>
  <c r="P196" i="2" s="1"/>
  <c r="S196" i="2"/>
  <c r="D196" i="2"/>
  <c r="R196" i="2"/>
  <c r="T195" i="2"/>
  <c r="U195" i="2" s="1"/>
  <c r="B198" i="2"/>
  <c r="C197" i="2"/>
  <c r="H194" i="2"/>
  <c r="G194" i="2"/>
  <c r="F194" i="2" l="1"/>
  <c r="J194" i="2" s="1"/>
  <c r="M196" i="2"/>
  <c r="Q196" i="2" s="1"/>
  <c r="F196" i="2" s="1"/>
  <c r="G195" i="2"/>
  <c r="H195" i="2"/>
  <c r="T196" i="2"/>
  <c r="U196" i="2" s="1"/>
  <c r="L197" i="2"/>
  <c r="S197" i="2"/>
  <c r="D197" i="2"/>
  <c r="R197" i="2"/>
  <c r="O197" i="2"/>
  <c r="I194" i="2"/>
  <c r="B199" i="2"/>
  <c r="C198" i="2"/>
  <c r="Q195" i="2"/>
  <c r="M197" i="2" l="1"/>
  <c r="E196" i="2"/>
  <c r="E195" i="2"/>
  <c r="I195" i="2" s="1"/>
  <c r="F195" i="2"/>
  <c r="J195" i="2" s="1"/>
  <c r="O198" i="2"/>
  <c r="S198" i="2"/>
  <c r="R198" i="2"/>
  <c r="D198" i="2"/>
  <c r="L198" i="2"/>
  <c r="T197" i="2"/>
  <c r="U197" i="2" s="1"/>
  <c r="C199" i="2"/>
  <c r="B200" i="2"/>
  <c r="P197" i="2"/>
  <c r="H196" i="2"/>
  <c r="J196" i="2" s="1"/>
  <c r="G196" i="2"/>
  <c r="Q197" i="2" l="1"/>
  <c r="E197" i="2" s="1"/>
  <c r="I196" i="2"/>
  <c r="T198" i="2"/>
  <c r="U198" i="2" s="1"/>
  <c r="G198" i="2" s="1"/>
  <c r="G197" i="2"/>
  <c r="H197" i="2"/>
  <c r="B201" i="2"/>
  <c r="C200" i="2"/>
  <c r="M198" i="2"/>
  <c r="D199" i="2"/>
  <c r="R199" i="2"/>
  <c r="O199" i="2"/>
  <c r="S199" i="2"/>
  <c r="L199" i="2"/>
  <c r="P198" i="2"/>
  <c r="F197" i="2" l="1"/>
  <c r="J197" i="2" s="1"/>
  <c r="M199" i="2"/>
  <c r="H198" i="2"/>
  <c r="T199" i="2"/>
  <c r="U199" i="2" s="1"/>
  <c r="H199" i="2" s="1"/>
  <c r="I197" i="2"/>
  <c r="Q198" i="2"/>
  <c r="S200" i="2"/>
  <c r="R200" i="2"/>
  <c r="T200" i="2" s="1"/>
  <c r="U200" i="2" s="1"/>
  <c r="O200" i="2"/>
  <c r="D200" i="2"/>
  <c r="L200" i="2"/>
  <c r="C201" i="2"/>
  <c r="B202" i="2"/>
  <c r="P199" i="2"/>
  <c r="Q199" i="2" l="1"/>
  <c r="E199" i="2" s="1"/>
  <c r="G199" i="2"/>
  <c r="M200" i="2"/>
  <c r="G200" i="2"/>
  <c r="H200" i="2"/>
  <c r="P200" i="2"/>
  <c r="B203" i="2"/>
  <c r="C202" i="2"/>
  <c r="E198" i="2"/>
  <c r="I198" i="2" s="1"/>
  <c r="F198" i="2"/>
  <c r="J198" i="2" s="1"/>
  <c r="R201" i="2"/>
  <c r="L201" i="2"/>
  <c r="O201" i="2"/>
  <c r="S201" i="2"/>
  <c r="D201" i="2"/>
  <c r="T201" i="2" l="1"/>
  <c r="U201" i="2" s="1"/>
  <c r="G201" i="2" s="1"/>
  <c r="I199" i="2"/>
  <c r="Q200" i="2"/>
  <c r="E200" i="2" s="1"/>
  <c r="I200" i="2" s="1"/>
  <c r="F199" i="2"/>
  <c r="J199" i="2" s="1"/>
  <c r="P201" i="2"/>
  <c r="M201" i="2"/>
  <c r="R202" i="2"/>
  <c r="O202" i="2"/>
  <c r="S202" i="2"/>
  <c r="D202" i="2"/>
  <c r="L202" i="2"/>
  <c r="M202" i="2" s="1"/>
  <c r="B204" i="2"/>
  <c r="C203" i="2"/>
  <c r="H201" i="2" l="1"/>
  <c r="Q201" i="2"/>
  <c r="F201" i="2" s="1"/>
  <c r="J201" i="2" s="1"/>
  <c r="F200" i="2"/>
  <c r="J200" i="2" s="1"/>
  <c r="P202" i="2"/>
  <c r="Q202" i="2" s="1"/>
  <c r="R203" i="2"/>
  <c r="O203" i="2"/>
  <c r="S203" i="2"/>
  <c r="D203" i="2"/>
  <c r="L203" i="2"/>
  <c r="T202" i="2"/>
  <c r="U202" i="2" s="1"/>
  <c r="B205" i="2"/>
  <c r="C204" i="2"/>
  <c r="T203" i="2" l="1"/>
  <c r="U203" i="2" s="1"/>
  <c r="H203" i="2" s="1"/>
  <c r="E201" i="2"/>
  <c r="I201" i="2" s="1"/>
  <c r="F202" i="2"/>
  <c r="E202" i="2"/>
  <c r="C205" i="2"/>
  <c r="B206" i="2"/>
  <c r="H202" i="2"/>
  <c r="G202" i="2"/>
  <c r="M203" i="2"/>
  <c r="R204" i="2"/>
  <c r="L204" i="2"/>
  <c r="M204" i="2" s="1"/>
  <c r="S204" i="2"/>
  <c r="D204" i="2"/>
  <c r="O204" i="2"/>
  <c r="P203" i="2"/>
  <c r="G203" i="2" l="1"/>
  <c r="I202" i="2"/>
  <c r="J202" i="2"/>
  <c r="T204" i="2"/>
  <c r="U204" i="2" s="1"/>
  <c r="Q203" i="2"/>
  <c r="B207" i="2"/>
  <c r="C206" i="2"/>
  <c r="P204" i="2"/>
  <c r="Q204" i="2" s="1"/>
  <c r="S205" i="2"/>
  <c r="R205" i="2"/>
  <c r="L205" i="2"/>
  <c r="O205" i="2"/>
  <c r="D205" i="2"/>
  <c r="F204" i="2" l="1"/>
  <c r="E204" i="2"/>
  <c r="M205" i="2"/>
  <c r="T205" i="2"/>
  <c r="U205" i="2" s="1"/>
  <c r="P205" i="2"/>
  <c r="C207" i="2"/>
  <c r="B208" i="2"/>
  <c r="R206" i="2"/>
  <c r="S206" i="2"/>
  <c r="L206" i="2"/>
  <c r="O206" i="2"/>
  <c r="D206" i="2"/>
  <c r="E203" i="2"/>
  <c r="I203" i="2" s="1"/>
  <c r="F203" i="2"/>
  <c r="J203" i="2" s="1"/>
  <c r="H204" i="2"/>
  <c r="G204" i="2"/>
  <c r="I204" i="2" l="1"/>
  <c r="Q205" i="2"/>
  <c r="F205" i="2" s="1"/>
  <c r="J204" i="2"/>
  <c r="P206" i="2"/>
  <c r="T206" i="2"/>
  <c r="U206" i="2" s="1"/>
  <c r="G205" i="2"/>
  <c r="H205" i="2"/>
  <c r="C208" i="2"/>
  <c r="B209" i="2"/>
  <c r="S207" i="2"/>
  <c r="D207" i="2"/>
  <c r="R207" i="2"/>
  <c r="L207" i="2"/>
  <c r="O207" i="2"/>
  <c r="P207" i="2" s="1"/>
  <c r="M206" i="2"/>
  <c r="J205" i="2" l="1"/>
  <c r="T207" i="2"/>
  <c r="U207" i="2" s="1"/>
  <c r="G207" i="2" s="1"/>
  <c r="E205" i="2"/>
  <c r="I205" i="2" s="1"/>
  <c r="M207" i="2"/>
  <c r="Q207" i="2" s="1"/>
  <c r="H206" i="2"/>
  <c r="G206" i="2"/>
  <c r="Q206" i="2"/>
  <c r="B210" i="2"/>
  <c r="C209" i="2"/>
  <c r="S208" i="2"/>
  <c r="D208" i="2"/>
  <c r="R208" i="2"/>
  <c r="L208" i="2"/>
  <c r="O208" i="2"/>
  <c r="P208" i="2" s="1"/>
  <c r="H207" i="2" l="1"/>
  <c r="T208" i="2"/>
  <c r="U208" i="2" s="1"/>
  <c r="G208" i="2" s="1"/>
  <c r="F207" i="2"/>
  <c r="J207" i="2" s="1"/>
  <c r="E207" i="2"/>
  <c r="I207" i="2" s="1"/>
  <c r="S209" i="2"/>
  <c r="L209" i="2"/>
  <c r="M209" i="2" s="1"/>
  <c r="O209" i="2"/>
  <c r="D209" i="2"/>
  <c r="R209" i="2"/>
  <c r="M208" i="2"/>
  <c r="Q208" i="2" s="1"/>
  <c r="C210" i="2"/>
  <c r="B211" i="2"/>
  <c r="E206" i="2"/>
  <c r="I206" i="2" s="1"/>
  <c r="F206" i="2"/>
  <c r="J206" i="2" s="1"/>
  <c r="H208" i="2" l="1"/>
  <c r="T209" i="2"/>
  <c r="U209" i="2" s="1"/>
  <c r="F208" i="2"/>
  <c r="J208" i="2" s="1"/>
  <c r="E208" i="2"/>
  <c r="I208" i="2" s="1"/>
  <c r="C211" i="2"/>
  <c r="B212" i="2"/>
  <c r="L210" i="2"/>
  <c r="O210" i="2"/>
  <c r="S210" i="2"/>
  <c r="D210" i="2"/>
  <c r="R210" i="2"/>
  <c r="P209" i="2"/>
  <c r="Q209" i="2" s="1"/>
  <c r="P210" i="2" l="1"/>
  <c r="G209" i="2"/>
  <c r="H209" i="2"/>
  <c r="M210" i="2"/>
  <c r="C212" i="2"/>
  <c r="B213" i="2"/>
  <c r="T210" i="2"/>
  <c r="U210" i="2" s="1"/>
  <c r="R211" i="2"/>
  <c r="T211" i="2" s="1"/>
  <c r="U211" i="2" s="1"/>
  <c r="S211" i="2"/>
  <c r="O211" i="2"/>
  <c r="D211" i="2"/>
  <c r="L211" i="2"/>
  <c r="M211" i="2" s="1"/>
  <c r="F209" i="2"/>
  <c r="E209" i="2"/>
  <c r="Q210" i="2" l="1"/>
  <c r="F210" i="2" s="1"/>
  <c r="I209" i="2"/>
  <c r="S212" i="2"/>
  <c r="R212" i="2"/>
  <c r="L212" i="2"/>
  <c r="M212" i="2" s="1"/>
  <c r="O212" i="2"/>
  <c r="P212" i="2" s="1"/>
  <c r="D212" i="2"/>
  <c r="P211" i="2"/>
  <c r="Q211" i="2" s="1"/>
  <c r="H211" i="2"/>
  <c r="G211" i="2"/>
  <c r="J209" i="2"/>
  <c r="G210" i="2"/>
  <c r="H210" i="2"/>
  <c r="C213" i="2"/>
  <c r="B214" i="2"/>
  <c r="Q212" i="2" l="1"/>
  <c r="E212" i="2" s="1"/>
  <c r="E210" i="2"/>
  <c r="I210" i="2" s="1"/>
  <c r="F211" i="2"/>
  <c r="J211" i="2" s="1"/>
  <c r="E211" i="2"/>
  <c r="I211" i="2" s="1"/>
  <c r="J210" i="2"/>
  <c r="B215" i="2"/>
  <c r="C214" i="2"/>
  <c r="S213" i="2"/>
  <c r="D213" i="2"/>
  <c r="R213" i="2"/>
  <c r="L213" i="2"/>
  <c r="M213" i="2" s="1"/>
  <c r="O213" i="2"/>
  <c r="T212" i="2"/>
  <c r="U212" i="2" s="1"/>
  <c r="T213" i="2" l="1"/>
  <c r="U213" i="2" s="1"/>
  <c r="F212" i="2"/>
  <c r="P213" i="2"/>
  <c r="Q213" i="2" s="1"/>
  <c r="G212" i="2"/>
  <c r="I212" i="2" s="1"/>
  <c r="H212" i="2"/>
  <c r="S214" i="2"/>
  <c r="D214" i="2"/>
  <c r="L214" i="2"/>
  <c r="M214" i="2" s="1"/>
  <c r="R214" i="2"/>
  <c r="O214" i="2"/>
  <c r="C215" i="2"/>
  <c r="B216" i="2"/>
  <c r="H213" i="2"/>
  <c r="G213" i="2"/>
  <c r="J212" i="2" l="1"/>
  <c r="F213" i="2"/>
  <c r="J213" i="2" s="1"/>
  <c r="E213" i="2"/>
  <c r="I213" i="2" s="1"/>
  <c r="T214" i="2"/>
  <c r="U214" i="2" s="1"/>
  <c r="P214" i="2"/>
  <c r="Q214" i="2" s="1"/>
  <c r="B217" i="2"/>
  <c r="C216" i="2"/>
  <c r="D215" i="2"/>
  <c r="L215" i="2"/>
  <c r="M215" i="2" s="1"/>
  <c r="O215" i="2"/>
  <c r="S215" i="2"/>
  <c r="R215" i="2"/>
  <c r="P215" i="2" l="1"/>
  <c r="Q215" i="2" s="1"/>
  <c r="F215" i="2" s="1"/>
  <c r="T215" i="2"/>
  <c r="U215" i="2" s="1"/>
  <c r="G215" i="2" s="1"/>
  <c r="R216" i="2"/>
  <c r="L216" i="2"/>
  <c r="M216" i="2" s="1"/>
  <c r="S216" i="2"/>
  <c r="D216" i="2"/>
  <c r="O216" i="2"/>
  <c r="B218" i="2"/>
  <c r="C217" i="2"/>
  <c r="E214" i="2"/>
  <c r="F214" i="2"/>
  <c r="G214" i="2"/>
  <c r="H214" i="2"/>
  <c r="E215" i="2" l="1"/>
  <c r="I215" i="2" s="1"/>
  <c r="J214" i="2"/>
  <c r="I214" i="2"/>
  <c r="H215" i="2"/>
  <c r="J215" i="2" s="1"/>
  <c r="B219" i="2"/>
  <c r="C218" i="2"/>
  <c r="P216" i="2"/>
  <c r="Q216" i="2" s="1"/>
  <c r="O217" i="2"/>
  <c r="S217" i="2"/>
  <c r="D217" i="2"/>
  <c r="R217" i="2"/>
  <c r="L217" i="2"/>
  <c r="T216" i="2"/>
  <c r="U216" i="2" s="1"/>
  <c r="T217" i="2" l="1"/>
  <c r="U217" i="2" s="1"/>
  <c r="G217" i="2" s="1"/>
  <c r="S218" i="2"/>
  <c r="D218" i="2"/>
  <c r="R218" i="2"/>
  <c r="L218" i="2"/>
  <c r="O218" i="2"/>
  <c r="P218" i="2" s="1"/>
  <c r="M218" i="2"/>
  <c r="P217" i="2"/>
  <c r="M217" i="2"/>
  <c r="H216" i="2"/>
  <c r="G216" i="2"/>
  <c r="E216" i="2"/>
  <c r="F216" i="2"/>
  <c r="C219" i="2"/>
  <c r="B220" i="2"/>
  <c r="H217" i="2" l="1"/>
  <c r="I216" i="2"/>
  <c r="Q217" i="2"/>
  <c r="F217" i="2" s="1"/>
  <c r="J217" i="2" s="1"/>
  <c r="B221" i="2"/>
  <c r="C220" i="2"/>
  <c r="L219" i="2"/>
  <c r="M219" i="2" s="1"/>
  <c r="R219" i="2"/>
  <c r="O219" i="2"/>
  <c r="S219" i="2"/>
  <c r="D219" i="2"/>
  <c r="Q218" i="2"/>
  <c r="J216" i="2"/>
  <c r="T218" i="2"/>
  <c r="U218" i="2" s="1"/>
  <c r="P219" i="2" l="1"/>
  <c r="Q219" i="2" s="1"/>
  <c r="F219" i="2" s="1"/>
  <c r="E217" i="2"/>
  <c r="I217" i="2" s="1"/>
  <c r="G218" i="2"/>
  <c r="H218" i="2"/>
  <c r="T219" i="2"/>
  <c r="U219" i="2" s="1"/>
  <c r="E218" i="2"/>
  <c r="F218" i="2"/>
  <c r="R220" i="2"/>
  <c r="O220" i="2"/>
  <c r="S220" i="2"/>
  <c r="D220" i="2"/>
  <c r="L220" i="2"/>
  <c r="C221" i="2"/>
  <c r="B222" i="2"/>
  <c r="P220" i="2" l="1"/>
  <c r="M220" i="2"/>
  <c r="Q220" i="2" s="1"/>
  <c r="E219" i="2"/>
  <c r="B223" i="2"/>
  <c r="C222" i="2"/>
  <c r="T220" i="2"/>
  <c r="U220" i="2" s="1"/>
  <c r="L221" i="2"/>
  <c r="M221" i="2" s="1"/>
  <c r="O221" i="2"/>
  <c r="P221" i="2" s="1"/>
  <c r="S221" i="2"/>
  <c r="D221" i="2"/>
  <c r="R221" i="2"/>
  <c r="T221" i="2" s="1"/>
  <c r="U221" i="2" s="1"/>
  <c r="J218" i="2"/>
  <c r="I218" i="2"/>
  <c r="H219" i="2"/>
  <c r="J219" i="2" s="1"/>
  <c r="G219" i="2"/>
  <c r="Q221" i="2" l="1"/>
  <c r="E221" i="2" s="1"/>
  <c r="I219" i="2"/>
  <c r="H221" i="2"/>
  <c r="G221" i="2"/>
  <c r="E220" i="2"/>
  <c r="F220" i="2"/>
  <c r="H220" i="2"/>
  <c r="G220" i="2"/>
  <c r="S222" i="2"/>
  <c r="O222" i="2"/>
  <c r="P222" i="2" s="1"/>
  <c r="R222" i="2"/>
  <c r="D222" i="2"/>
  <c r="L222" i="2"/>
  <c r="C223" i="2"/>
  <c r="B224" i="2"/>
  <c r="T222" i="2" l="1"/>
  <c r="U222" i="2" s="1"/>
  <c r="H222" i="2" s="1"/>
  <c r="J220" i="2"/>
  <c r="I220" i="2"/>
  <c r="F221" i="2"/>
  <c r="J221" i="2" s="1"/>
  <c r="B225" i="2"/>
  <c r="C224" i="2"/>
  <c r="R223" i="2"/>
  <c r="L223" i="2"/>
  <c r="O223" i="2"/>
  <c r="S223" i="2"/>
  <c r="D223" i="2"/>
  <c r="M222" i="2"/>
  <c r="Q222" i="2" s="1"/>
  <c r="I221" i="2"/>
  <c r="T223" i="2" l="1"/>
  <c r="U223" i="2" s="1"/>
  <c r="H223" i="2" s="1"/>
  <c r="G222" i="2"/>
  <c r="M223" i="2"/>
  <c r="P223" i="2"/>
  <c r="E222" i="2"/>
  <c r="F222" i="2"/>
  <c r="J222" i="2" s="1"/>
  <c r="S224" i="2"/>
  <c r="D224" i="2"/>
  <c r="L224" i="2"/>
  <c r="O224" i="2"/>
  <c r="R224" i="2"/>
  <c r="C225" i="2"/>
  <c r="B226" i="2"/>
  <c r="G223" i="2" l="1"/>
  <c r="I222" i="2"/>
  <c r="T224" i="2"/>
  <c r="U224" i="2" s="1"/>
  <c r="G224" i="2" s="1"/>
  <c r="Q223" i="2"/>
  <c r="F223" i="2" s="1"/>
  <c r="J223" i="2" s="1"/>
  <c r="P224" i="2"/>
  <c r="C226" i="2"/>
  <c r="B227" i="2"/>
  <c r="L225" i="2"/>
  <c r="M225" i="2" s="1"/>
  <c r="O225" i="2"/>
  <c r="P225" i="2" s="1"/>
  <c r="R225" i="2"/>
  <c r="S225" i="2"/>
  <c r="D225" i="2"/>
  <c r="M224" i="2"/>
  <c r="H224" i="2" l="1"/>
  <c r="T225" i="2"/>
  <c r="U225" i="2" s="1"/>
  <c r="G225" i="2" s="1"/>
  <c r="E223" i="2"/>
  <c r="I223" i="2" s="1"/>
  <c r="Q224" i="2"/>
  <c r="F224" i="2" s="1"/>
  <c r="J224" i="2" s="1"/>
  <c r="Q225" i="2"/>
  <c r="F225" i="2" s="1"/>
  <c r="B228" i="2"/>
  <c r="C227" i="2"/>
  <c r="R226" i="2"/>
  <c r="L226" i="2"/>
  <c r="O226" i="2"/>
  <c r="S226" i="2"/>
  <c r="D226" i="2"/>
  <c r="H225" i="2" l="1"/>
  <c r="E224" i="2"/>
  <c r="I224" i="2" s="1"/>
  <c r="E225" i="2"/>
  <c r="I225" i="2" s="1"/>
  <c r="J225" i="2"/>
  <c r="T226" i="2"/>
  <c r="U226" i="2" s="1"/>
  <c r="P226" i="2"/>
  <c r="D227" i="2"/>
  <c r="R227" i="2"/>
  <c r="L227" i="2"/>
  <c r="S227" i="2"/>
  <c r="O227" i="2"/>
  <c r="M226" i="2"/>
  <c r="C228" i="2"/>
  <c r="B229" i="2"/>
  <c r="Q226" i="2" l="1"/>
  <c r="F226" i="2" s="1"/>
  <c r="G226" i="2"/>
  <c r="H226" i="2"/>
  <c r="M227" i="2"/>
  <c r="P227" i="2"/>
  <c r="C229" i="2"/>
  <c r="B230" i="2"/>
  <c r="T227" i="2"/>
  <c r="U227" i="2" s="1"/>
  <c r="R228" i="2"/>
  <c r="L228" i="2"/>
  <c r="O228" i="2"/>
  <c r="S228" i="2"/>
  <c r="D228" i="2"/>
  <c r="T228" i="2" l="1"/>
  <c r="U228" i="2" s="1"/>
  <c r="H228" i="2" s="1"/>
  <c r="P228" i="2"/>
  <c r="E226" i="2"/>
  <c r="I226" i="2" s="1"/>
  <c r="M228" i="2"/>
  <c r="J226" i="2"/>
  <c r="G227" i="2"/>
  <c r="H227" i="2"/>
  <c r="B231" i="2"/>
  <c r="C230" i="2"/>
  <c r="O229" i="2"/>
  <c r="L229" i="2"/>
  <c r="M229" i="2" s="1"/>
  <c r="S229" i="2"/>
  <c r="R229" i="2"/>
  <c r="D229" i="2"/>
  <c r="Q227" i="2"/>
  <c r="G228" i="2" l="1"/>
  <c r="T229" i="2"/>
  <c r="U229" i="2" s="1"/>
  <c r="G229" i="2" s="1"/>
  <c r="P229" i="2"/>
  <c r="Q229" i="2" s="1"/>
  <c r="Q228" i="2"/>
  <c r="F228" i="2" s="1"/>
  <c r="J228" i="2" s="1"/>
  <c r="F227" i="2"/>
  <c r="J227" i="2" s="1"/>
  <c r="E227" i="2"/>
  <c r="I227" i="2" s="1"/>
  <c r="S230" i="2"/>
  <c r="D230" i="2"/>
  <c r="R230" i="2"/>
  <c r="T230" i="2" s="1"/>
  <c r="U230" i="2" s="1"/>
  <c r="L230" i="2"/>
  <c r="O230" i="2"/>
  <c r="B232" i="2"/>
  <c r="C231" i="2"/>
  <c r="E228" i="2" l="1"/>
  <c r="I228" i="2" s="1"/>
  <c r="M230" i="2"/>
  <c r="H229" i="2"/>
  <c r="E229" i="2"/>
  <c r="I229" i="2" s="1"/>
  <c r="F229" i="2"/>
  <c r="L231" i="2"/>
  <c r="R231" i="2"/>
  <c r="O231" i="2"/>
  <c r="S231" i="2"/>
  <c r="D231" i="2"/>
  <c r="H230" i="2"/>
  <c r="G230" i="2"/>
  <c r="C232" i="2"/>
  <c r="B233" i="2"/>
  <c r="P230" i="2"/>
  <c r="T231" i="2" l="1"/>
  <c r="U231" i="2" s="1"/>
  <c r="G231" i="2" s="1"/>
  <c r="Q230" i="2"/>
  <c r="E230" i="2" s="1"/>
  <c r="I230" i="2" s="1"/>
  <c r="J229" i="2"/>
  <c r="C233" i="2"/>
  <c r="B234" i="2"/>
  <c r="M231" i="2"/>
  <c r="S232" i="2"/>
  <c r="D232" i="2"/>
  <c r="R232" i="2"/>
  <c r="L232" i="2"/>
  <c r="M232" i="2" s="1"/>
  <c r="O232" i="2"/>
  <c r="P231" i="2"/>
  <c r="T232" i="2" l="1"/>
  <c r="U232" i="2" s="1"/>
  <c r="H232" i="2" s="1"/>
  <c r="F230" i="2"/>
  <c r="J230" i="2" s="1"/>
  <c r="H231" i="2"/>
  <c r="P232" i="2"/>
  <c r="Q232" i="2" s="1"/>
  <c r="Q231" i="2"/>
  <c r="B235" i="2"/>
  <c r="C234" i="2"/>
  <c r="D233" i="2"/>
  <c r="R233" i="2"/>
  <c r="S233" i="2"/>
  <c r="L233" i="2"/>
  <c r="O233" i="2"/>
  <c r="M233" i="2"/>
  <c r="T233" i="2" l="1"/>
  <c r="U233" i="2" s="1"/>
  <c r="H233" i="2" s="1"/>
  <c r="G232" i="2"/>
  <c r="F232" i="2"/>
  <c r="J232" i="2" s="1"/>
  <c r="E232" i="2"/>
  <c r="P233" i="2"/>
  <c r="Q233" i="2" s="1"/>
  <c r="C235" i="2"/>
  <c r="B236" i="2"/>
  <c r="F231" i="2"/>
  <c r="J231" i="2" s="1"/>
  <c r="E231" i="2"/>
  <c r="I231" i="2" s="1"/>
  <c r="O234" i="2"/>
  <c r="S234" i="2"/>
  <c r="D234" i="2"/>
  <c r="R234" i="2"/>
  <c r="L234" i="2"/>
  <c r="G233" i="2" l="1"/>
  <c r="I232" i="2"/>
  <c r="P234" i="2"/>
  <c r="T234" i="2"/>
  <c r="U234" i="2" s="1"/>
  <c r="B237" i="2"/>
  <c r="C236" i="2"/>
  <c r="R235" i="2"/>
  <c r="S235" i="2"/>
  <c r="O235" i="2"/>
  <c r="L235" i="2"/>
  <c r="D235" i="2"/>
  <c r="E233" i="2"/>
  <c r="I233" i="2" s="1"/>
  <c r="F233" i="2"/>
  <c r="J233" i="2" s="1"/>
  <c r="M234" i="2"/>
  <c r="Q234" i="2" l="1"/>
  <c r="F234" i="2" s="1"/>
  <c r="M235" i="2"/>
  <c r="B238" i="2"/>
  <c r="C237" i="2"/>
  <c r="P235" i="2"/>
  <c r="T235" i="2"/>
  <c r="U235" i="2" s="1"/>
  <c r="O236" i="2"/>
  <c r="S236" i="2"/>
  <c r="L236" i="2"/>
  <c r="M236" i="2" s="1"/>
  <c r="D236" i="2"/>
  <c r="R236" i="2"/>
  <c r="G234" i="2"/>
  <c r="H234" i="2"/>
  <c r="T236" i="2" l="1"/>
  <c r="U236" i="2" s="1"/>
  <c r="G236" i="2" s="1"/>
  <c r="J234" i="2"/>
  <c r="Q235" i="2"/>
  <c r="E235" i="2" s="1"/>
  <c r="E234" i="2"/>
  <c r="I234" i="2" s="1"/>
  <c r="P236" i="2"/>
  <c r="Q236" i="2" s="1"/>
  <c r="F236" i="2" s="1"/>
  <c r="H236" i="2"/>
  <c r="G235" i="2"/>
  <c r="H235" i="2"/>
  <c r="D237" i="2"/>
  <c r="R237" i="2"/>
  <c r="S237" i="2"/>
  <c r="L237" i="2"/>
  <c r="M237" i="2" s="1"/>
  <c r="O237" i="2"/>
  <c r="C238" i="2"/>
  <c r="B239" i="2"/>
  <c r="J236" i="2" l="1"/>
  <c r="I235" i="2"/>
  <c r="F235" i="2"/>
  <c r="J235" i="2" s="1"/>
  <c r="E236" i="2"/>
  <c r="I236" i="2" s="1"/>
  <c r="C239" i="2"/>
  <c r="B240" i="2"/>
  <c r="T237" i="2"/>
  <c r="U237" i="2" s="1"/>
  <c r="D238" i="2"/>
  <c r="L238" i="2"/>
  <c r="M238" i="2" s="1"/>
  <c r="O238" i="2"/>
  <c r="S238" i="2"/>
  <c r="R238" i="2"/>
  <c r="P237" i="2"/>
  <c r="Q237" i="2" s="1"/>
  <c r="T238" i="2" l="1"/>
  <c r="U238" i="2" s="1"/>
  <c r="B241" i="2"/>
  <c r="C240" i="2"/>
  <c r="P238" i="2"/>
  <c r="Q238" i="2" s="1"/>
  <c r="F237" i="2"/>
  <c r="E237" i="2"/>
  <c r="G237" i="2"/>
  <c r="H237" i="2"/>
  <c r="S239" i="2"/>
  <c r="O239" i="2"/>
  <c r="D239" i="2"/>
  <c r="R239" i="2"/>
  <c r="L239" i="2"/>
  <c r="J237" i="2" l="1"/>
  <c r="T239" i="2"/>
  <c r="U239" i="2" s="1"/>
  <c r="G239" i="2" s="1"/>
  <c r="I237" i="2"/>
  <c r="M239" i="2"/>
  <c r="E238" i="2"/>
  <c r="F238" i="2"/>
  <c r="C241" i="2"/>
  <c r="B242" i="2"/>
  <c r="P239" i="2"/>
  <c r="S240" i="2"/>
  <c r="O240" i="2"/>
  <c r="R240" i="2"/>
  <c r="T240" i="2" s="1"/>
  <c r="U240" i="2" s="1"/>
  <c r="D240" i="2"/>
  <c r="L240" i="2"/>
  <c r="G238" i="2"/>
  <c r="H238" i="2"/>
  <c r="J238" i="2" l="1"/>
  <c r="H239" i="2"/>
  <c r="Q239" i="2"/>
  <c r="E239" i="2" s="1"/>
  <c r="I239" i="2" s="1"/>
  <c r="P240" i="2"/>
  <c r="S241" i="2"/>
  <c r="R241" i="2"/>
  <c r="L241" i="2"/>
  <c r="O241" i="2"/>
  <c r="D241" i="2"/>
  <c r="M240" i="2"/>
  <c r="B243" i="2"/>
  <c r="C242" i="2"/>
  <c r="H240" i="2"/>
  <c r="G240" i="2"/>
  <c r="I238" i="2"/>
  <c r="Q240" i="2" l="1"/>
  <c r="E240" i="2" s="1"/>
  <c r="I240" i="2" s="1"/>
  <c r="F239" i="2"/>
  <c r="J239" i="2" s="1"/>
  <c r="M241" i="2"/>
  <c r="T241" i="2"/>
  <c r="U241" i="2" s="1"/>
  <c r="S242" i="2"/>
  <c r="R242" i="2"/>
  <c r="O242" i="2"/>
  <c r="L242" i="2"/>
  <c r="D242" i="2"/>
  <c r="B244" i="2"/>
  <c r="C243" i="2"/>
  <c r="P241" i="2"/>
  <c r="T242" i="2" l="1"/>
  <c r="U242" i="2" s="1"/>
  <c r="G242" i="2" s="1"/>
  <c r="P242" i="2"/>
  <c r="F240" i="2"/>
  <c r="J240" i="2" s="1"/>
  <c r="C244" i="2"/>
  <c r="B245" i="2"/>
  <c r="D243" i="2"/>
  <c r="R243" i="2"/>
  <c r="T243" i="2" s="1"/>
  <c r="U243" i="2" s="1"/>
  <c r="L243" i="2"/>
  <c r="O243" i="2"/>
  <c r="S243" i="2"/>
  <c r="M242" i="2"/>
  <c r="H241" i="2"/>
  <c r="G241" i="2"/>
  <c r="Q241" i="2"/>
  <c r="H242" i="2" l="1"/>
  <c r="Q242" i="2"/>
  <c r="E242" i="2" s="1"/>
  <c r="I242" i="2" s="1"/>
  <c r="P243" i="2"/>
  <c r="E241" i="2"/>
  <c r="I241" i="2" s="1"/>
  <c r="F241" i="2"/>
  <c r="J241" i="2" s="1"/>
  <c r="M243" i="2"/>
  <c r="L244" i="2"/>
  <c r="O244" i="2"/>
  <c r="P244" i="2" s="1"/>
  <c r="S244" i="2"/>
  <c r="D244" i="2"/>
  <c r="R244" i="2"/>
  <c r="H243" i="2"/>
  <c r="G243" i="2"/>
  <c r="B246" i="2"/>
  <c r="C245" i="2"/>
  <c r="F242" i="2" l="1"/>
  <c r="J242" i="2" s="1"/>
  <c r="Q243" i="2"/>
  <c r="E243" i="2" s="1"/>
  <c r="I243" i="2" s="1"/>
  <c r="B247" i="2"/>
  <c r="C246" i="2"/>
  <c r="T244" i="2"/>
  <c r="U244" i="2" s="1"/>
  <c r="M244" i="2"/>
  <c r="Q244" i="2" s="1"/>
  <c r="O245" i="2"/>
  <c r="S245" i="2"/>
  <c r="L245" i="2"/>
  <c r="D245" i="2"/>
  <c r="R245" i="2"/>
  <c r="F243" i="2" l="1"/>
  <c r="J243" i="2" s="1"/>
  <c r="P245" i="2"/>
  <c r="T245" i="2"/>
  <c r="U245" i="2" s="1"/>
  <c r="H245" i="2" s="1"/>
  <c r="S246" i="2"/>
  <c r="D246" i="2"/>
  <c r="L246" i="2"/>
  <c r="O246" i="2"/>
  <c r="R246" i="2"/>
  <c r="T246" i="2" s="1"/>
  <c r="U246" i="2" s="1"/>
  <c r="M245" i="2"/>
  <c r="E244" i="2"/>
  <c r="F244" i="2"/>
  <c r="G244" i="2"/>
  <c r="H244" i="2"/>
  <c r="C247" i="2"/>
  <c r="B248" i="2"/>
  <c r="Q245" i="2" l="1"/>
  <c r="F245" i="2" s="1"/>
  <c r="J245" i="2" s="1"/>
  <c r="J244" i="2"/>
  <c r="G245" i="2"/>
  <c r="I244" i="2"/>
  <c r="G246" i="2"/>
  <c r="H246" i="2"/>
  <c r="C248" i="2"/>
  <c r="B249" i="2"/>
  <c r="P246" i="2"/>
  <c r="O247" i="2"/>
  <c r="S247" i="2"/>
  <c r="D247" i="2"/>
  <c r="L247" i="2"/>
  <c r="R247" i="2"/>
  <c r="M246" i="2"/>
  <c r="Q246" i="2" l="1"/>
  <c r="F246" i="2" s="1"/>
  <c r="J246" i="2" s="1"/>
  <c r="E245" i="2"/>
  <c r="I245" i="2" s="1"/>
  <c r="P247" i="2"/>
  <c r="M247" i="2"/>
  <c r="C249" i="2"/>
  <c r="B250" i="2"/>
  <c r="T247" i="2"/>
  <c r="U247" i="2" s="1"/>
  <c r="D248" i="2"/>
  <c r="R248" i="2"/>
  <c r="O248" i="2"/>
  <c r="L248" i="2"/>
  <c r="S248" i="2"/>
  <c r="E246" i="2" l="1"/>
  <c r="I246" i="2" s="1"/>
  <c r="M248" i="2"/>
  <c r="T248" i="2"/>
  <c r="U248" i="2" s="1"/>
  <c r="H248" i="2" s="1"/>
  <c r="G247" i="2"/>
  <c r="H247" i="2"/>
  <c r="P248" i="2"/>
  <c r="B251" i="2"/>
  <c r="C250" i="2"/>
  <c r="S249" i="2"/>
  <c r="D249" i="2"/>
  <c r="L249" i="2"/>
  <c r="R249" i="2"/>
  <c r="O249" i="2"/>
  <c r="Q247" i="2"/>
  <c r="Q248" i="2" l="1"/>
  <c r="E248" i="2" s="1"/>
  <c r="G248" i="2"/>
  <c r="M249" i="2"/>
  <c r="E247" i="2"/>
  <c r="I247" i="2" s="1"/>
  <c r="F247" i="2"/>
  <c r="J247" i="2" s="1"/>
  <c r="P249" i="2"/>
  <c r="T249" i="2"/>
  <c r="U249" i="2" s="1"/>
  <c r="R250" i="2"/>
  <c r="O250" i="2"/>
  <c r="D250" i="2"/>
  <c r="L250" i="2"/>
  <c r="S250" i="2"/>
  <c r="B252" i="2"/>
  <c r="C251" i="2"/>
  <c r="I248" i="2" l="1"/>
  <c r="F248" i="2"/>
  <c r="J248" i="2" s="1"/>
  <c r="Q249" i="2"/>
  <c r="E249" i="2" s="1"/>
  <c r="M250" i="2"/>
  <c r="O251" i="2"/>
  <c r="S251" i="2"/>
  <c r="D251" i="2"/>
  <c r="R251" i="2"/>
  <c r="L251" i="2"/>
  <c r="T250" i="2"/>
  <c r="U250" i="2" s="1"/>
  <c r="H249" i="2"/>
  <c r="G249" i="2"/>
  <c r="B253" i="2"/>
  <c r="C252" i="2"/>
  <c r="P250" i="2"/>
  <c r="T251" i="2" l="1"/>
  <c r="U251" i="2" s="1"/>
  <c r="G251" i="2" s="1"/>
  <c r="F249" i="2"/>
  <c r="J249" i="2" s="1"/>
  <c r="I249" i="2"/>
  <c r="Q250" i="2"/>
  <c r="F250" i="2" s="1"/>
  <c r="H250" i="2"/>
  <c r="G250" i="2"/>
  <c r="O252" i="2"/>
  <c r="S252" i="2"/>
  <c r="R252" i="2"/>
  <c r="L252" i="2"/>
  <c r="D252" i="2"/>
  <c r="C253" i="2"/>
  <c r="B254" i="2"/>
  <c r="P251" i="2"/>
  <c r="M251" i="2"/>
  <c r="H251" i="2" l="1"/>
  <c r="E250" i="2"/>
  <c r="I250" i="2" s="1"/>
  <c r="M252" i="2"/>
  <c r="T252" i="2"/>
  <c r="U252" i="2" s="1"/>
  <c r="H252" i="2" s="1"/>
  <c r="J250" i="2"/>
  <c r="Q251" i="2"/>
  <c r="C254" i="2"/>
  <c r="B255" i="2"/>
  <c r="R253" i="2"/>
  <c r="L253" i="2"/>
  <c r="O253" i="2"/>
  <c r="S253" i="2"/>
  <c r="D253" i="2"/>
  <c r="P252" i="2"/>
  <c r="Q252" i="2" l="1"/>
  <c r="F252" i="2" s="1"/>
  <c r="J252" i="2" s="1"/>
  <c r="G252" i="2"/>
  <c r="T253" i="2"/>
  <c r="U253" i="2" s="1"/>
  <c r="H253" i="2" s="1"/>
  <c r="M253" i="2"/>
  <c r="C255" i="2"/>
  <c r="B256" i="2"/>
  <c r="L254" i="2"/>
  <c r="M254" i="2" s="1"/>
  <c r="S254" i="2"/>
  <c r="O254" i="2"/>
  <c r="D254" i="2"/>
  <c r="R254" i="2"/>
  <c r="P253" i="2"/>
  <c r="F251" i="2"/>
  <c r="J251" i="2" s="1"/>
  <c r="E251" i="2"/>
  <c r="I251" i="2" s="1"/>
  <c r="E252" i="2"/>
  <c r="T254" i="2" l="1"/>
  <c r="U254" i="2" s="1"/>
  <c r="G254" i="2" s="1"/>
  <c r="Q253" i="2"/>
  <c r="E253" i="2" s="1"/>
  <c r="P254" i="2"/>
  <c r="Q254" i="2" s="1"/>
  <c r="G253" i="2"/>
  <c r="I252" i="2"/>
  <c r="B257" i="2"/>
  <c r="C256" i="2"/>
  <c r="O255" i="2"/>
  <c r="S255" i="2"/>
  <c r="R255" i="2"/>
  <c r="D255" i="2"/>
  <c r="L255" i="2"/>
  <c r="M255" i="2" s="1"/>
  <c r="T255" i="2" l="1"/>
  <c r="U255" i="2" s="1"/>
  <c r="G255" i="2" s="1"/>
  <c r="I253" i="2"/>
  <c r="F253" i="2"/>
  <c r="J253" i="2" s="1"/>
  <c r="H254" i="2"/>
  <c r="H255" i="2"/>
  <c r="B258" i="2"/>
  <c r="C257" i="2"/>
  <c r="P255" i="2"/>
  <c r="Q255" i="2" s="1"/>
  <c r="S256" i="2"/>
  <c r="L256" i="2"/>
  <c r="M256" i="2" s="1"/>
  <c r="D256" i="2"/>
  <c r="R256" i="2"/>
  <c r="O256" i="2"/>
  <c r="F254" i="2"/>
  <c r="E254" i="2"/>
  <c r="I254" i="2" s="1"/>
  <c r="J254" i="2" l="1"/>
  <c r="P256" i="2"/>
  <c r="Q256" i="2" s="1"/>
  <c r="F255" i="2"/>
  <c r="J255" i="2" s="1"/>
  <c r="E255" i="2"/>
  <c r="I255" i="2" s="1"/>
  <c r="T256" i="2"/>
  <c r="U256" i="2" s="1"/>
  <c r="O257" i="2"/>
  <c r="S257" i="2"/>
  <c r="D257" i="2"/>
  <c r="R257" i="2"/>
  <c r="L257" i="2"/>
  <c r="M257" i="2" s="1"/>
  <c r="B259" i="2"/>
  <c r="C258" i="2"/>
  <c r="T257" i="2" l="1"/>
  <c r="U257" i="2" s="1"/>
  <c r="G257" i="2" s="1"/>
  <c r="C259" i="2"/>
  <c r="B260" i="2"/>
  <c r="H256" i="2"/>
  <c r="G256" i="2"/>
  <c r="P257" i="2"/>
  <c r="Q257" i="2" s="1"/>
  <c r="R258" i="2"/>
  <c r="O258" i="2"/>
  <c r="D258" i="2"/>
  <c r="L258" i="2"/>
  <c r="S258" i="2"/>
  <c r="E256" i="2"/>
  <c r="F256" i="2"/>
  <c r="I256" i="2" l="1"/>
  <c r="J256" i="2"/>
  <c r="H257" i="2"/>
  <c r="T258" i="2"/>
  <c r="U258" i="2" s="1"/>
  <c r="E257" i="2"/>
  <c r="I257" i="2" s="1"/>
  <c r="F257" i="2"/>
  <c r="J257" i="2" s="1"/>
  <c r="B261" i="2"/>
  <c r="C260" i="2"/>
  <c r="M258" i="2"/>
  <c r="R259" i="2"/>
  <c r="S259" i="2"/>
  <c r="D259" i="2"/>
  <c r="L259" i="2"/>
  <c r="M259" i="2" s="1"/>
  <c r="O259" i="2"/>
  <c r="P259" i="2" s="1"/>
  <c r="P258" i="2"/>
  <c r="Q258" i="2" l="1"/>
  <c r="F258" i="2" s="1"/>
  <c r="Q259" i="2"/>
  <c r="T259" i="2"/>
  <c r="U259" i="2" s="1"/>
  <c r="L260" i="2"/>
  <c r="M260" i="2" s="1"/>
  <c r="R260" i="2"/>
  <c r="O260" i="2"/>
  <c r="P260" i="2" s="1"/>
  <c r="D260" i="2"/>
  <c r="S260" i="2"/>
  <c r="C261" i="2"/>
  <c r="B262" i="2"/>
  <c r="G258" i="2"/>
  <c r="H258" i="2"/>
  <c r="Q260" i="2" l="1"/>
  <c r="E260" i="2" s="1"/>
  <c r="T260" i="2"/>
  <c r="U260" i="2" s="1"/>
  <c r="G260" i="2" s="1"/>
  <c r="E258" i="2"/>
  <c r="I258" i="2" s="1"/>
  <c r="D261" i="2"/>
  <c r="R261" i="2"/>
  <c r="S261" i="2"/>
  <c r="L261" i="2"/>
  <c r="O261" i="2"/>
  <c r="J258" i="2"/>
  <c r="B263" i="2"/>
  <c r="C262" i="2"/>
  <c r="G259" i="2"/>
  <c r="H259" i="2"/>
  <c r="E259" i="2"/>
  <c r="F259" i="2"/>
  <c r="I259" i="2" l="1"/>
  <c r="J259" i="2"/>
  <c r="F260" i="2"/>
  <c r="H260" i="2"/>
  <c r="J260" i="2" s="1"/>
  <c r="M261" i="2"/>
  <c r="I260" i="2"/>
  <c r="B264" i="2"/>
  <c r="C263" i="2"/>
  <c r="S262" i="2"/>
  <c r="D262" i="2"/>
  <c r="L262" i="2"/>
  <c r="M262" i="2" s="1"/>
  <c r="O262" i="2"/>
  <c r="P262" i="2" s="1"/>
  <c r="R262" i="2"/>
  <c r="P261" i="2"/>
  <c r="T261" i="2"/>
  <c r="U261" i="2" s="1"/>
  <c r="T262" i="2" l="1"/>
  <c r="U262" i="2" s="1"/>
  <c r="G262" i="2" s="1"/>
  <c r="Q261" i="2"/>
  <c r="E261" i="2" s="1"/>
  <c r="Q262" i="2"/>
  <c r="G261" i="2"/>
  <c r="H261" i="2"/>
  <c r="L263" i="2"/>
  <c r="O263" i="2"/>
  <c r="D263" i="2"/>
  <c r="R263" i="2"/>
  <c r="S263" i="2"/>
  <c r="C264" i="2"/>
  <c r="B265" i="2"/>
  <c r="H262" i="2" l="1"/>
  <c r="F261" i="2"/>
  <c r="J261" i="2" s="1"/>
  <c r="M263" i="2"/>
  <c r="T263" i="2"/>
  <c r="U263" i="2" s="1"/>
  <c r="H263" i="2" s="1"/>
  <c r="P263" i="2"/>
  <c r="C265" i="2"/>
  <c r="B266" i="2"/>
  <c r="D264" i="2"/>
  <c r="L264" i="2"/>
  <c r="M264" i="2" s="1"/>
  <c r="O264" i="2"/>
  <c r="S264" i="2"/>
  <c r="R264" i="2"/>
  <c r="I261" i="2"/>
  <c r="F262" i="2"/>
  <c r="J262" i="2" s="1"/>
  <c r="E262" i="2"/>
  <c r="I262" i="2" s="1"/>
  <c r="Q263" i="2" l="1"/>
  <c r="F263" i="2" s="1"/>
  <c r="J263" i="2" s="1"/>
  <c r="G263" i="2"/>
  <c r="T264" i="2"/>
  <c r="U264" i="2" s="1"/>
  <c r="P264" i="2"/>
  <c r="Q264" i="2" s="1"/>
  <c r="B267" i="2"/>
  <c r="C266" i="2"/>
  <c r="D265" i="2"/>
  <c r="R265" i="2"/>
  <c r="L265" i="2"/>
  <c r="S265" i="2"/>
  <c r="O265" i="2"/>
  <c r="E263" i="2" l="1"/>
  <c r="I263" i="2" s="1"/>
  <c r="T265" i="2"/>
  <c r="U265" i="2" s="1"/>
  <c r="G265" i="2" s="1"/>
  <c r="E264" i="2"/>
  <c r="F264" i="2"/>
  <c r="S266" i="2"/>
  <c r="D266" i="2"/>
  <c r="L266" i="2"/>
  <c r="M266" i="2" s="1"/>
  <c r="R266" i="2"/>
  <c r="T266" i="2" s="1"/>
  <c r="U266" i="2" s="1"/>
  <c r="O266" i="2"/>
  <c r="M265" i="2"/>
  <c r="C267" i="2"/>
  <c r="B268" i="2"/>
  <c r="P265" i="2"/>
  <c r="H264" i="2"/>
  <c r="G264" i="2"/>
  <c r="I264" i="2" l="1"/>
  <c r="Q265" i="2"/>
  <c r="E265" i="2" s="1"/>
  <c r="I265" i="2" s="1"/>
  <c r="H265" i="2"/>
  <c r="G266" i="2"/>
  <c r="H266" i="2"/>
  <c r="C268" i="2"/>
  <c r="B269" i="2"/>
  <c r="S267" i="2"/>
  <c r="D267" i="2"/>
  <c r="R267" i="2"/>
  <c r="L267" i="2"/>
  <c r="M267" i="2" s="1"/>
  <c r="O267" i="2"/>
  <c r="P266" i="2"/>
  <c r="Q266" i="2" s="1"/>
  <c r="J264" i="2"/>
  <c r="T267" i="2" l="1"/>
  <c r="U267" i="2" s="1"/>
  <c r="G267" i="2" s="1"/>
  <c r="F265" i="2"/>
  <c r="J265" i="2" s="1"/>
  <c r="E266" i="2"/>
  <c r="I266" i="2" s="1"/>
  <c r="F266" i="2"/>
  <c r="J266" i="2" s="1"/>
  <c r="C269" i="2"/>
  <c r="B270" i="2"/>
  <c r="P267" i="2"/>
  <c r="Q267" i="2" s="1"/>
  <c r="S268" i="2"/>
  <c r="R268" i="2"/>
  <c r="D268" i="2"/>
  <c r="L268" i="2"/>
  <c r="M268" i="2" s="1"/>
  <c r="O268" i="2"/>
  <c r="H267" i="2" l="1"/>
  <c r="C270" i="2"/>
  <c r="B271" i="2"/>
  <c r="S269" i="2"/>
  <c r="D269" i="2"/>
  <c r="R269" i="2"/>
  <c r="T269" i="2" s="1"/>
  <c r="U269" i="2" s="1"/>
  <c r="L269" i="2"/>
  <c r="O269" i="2"/>
  <c r="E267" i="2"/>
  <c r="I267" i="2" s="1"/>
  <c r="F267" i="2"/>
  <c r="J267" i="2" s="1"/>
  <c r="P268" i="2"/>
  <c r="Q268" i="2" s="1"/>
  <c r="T268" i="2"/>
  <c r="U268" i="2" s="1"/>
  <c r="G269" i="2" l="1"/>
  <c r="H269" i="2"/>
  <c r="M269" i="2"/>
  <c r="G268" i="2"/>
  <c r="H268" i="2"/>
  <c r="F268" i="2"/>
  <c r="J268" i="2" s="1"/>
  <c r="E268" i="2"/>
  <c r="C271" i="2"/>
  <c r="B272" i="2"/>
  <c r="P269" i="2"/>
  <c r="L270" i="2"/>
  <c r="R270" i="2"/>
  <c r="S270" i="2"/>
  <c r="D270" i="2"/>
  <c r="O270" i="2"/>
  <c r="I268" i="2" l="1"/>
  <c r="M270" i="2"/>
  <c r="P270" i="2"/>
  <c r="T270" i="2"/>
  <c r="U270" i="2" s="1"/>
  <c r="R271" i="2"/>
  <c r="O271" i="2"/>
  <c r="S271" i="2"/>
  <c r="D271" i="2"/>
  <c r="L271" i="2"/>
  <c r="Q269" i="2"/>
  <c r="B273" i="2"/>
  <c r="C272" i="2"/>
  <c r="Q270" i="2" l="1"/>
  <c r="E270" i="2" s="1"/>
  <c r="P271" i="2"/>
  <c r="G270" i="2"/>
  <c r="H270" i="2"/>
  <c r="M271" i="2"/>
  <c r="F269" i="2"/>
  <c r="J269" i="2" s="1"/>
  <c r="E269" i="2"/>
  <c r="I269" i="2" s="1"/>
  <c r="D272" i="2"/>
  <c r="R272" i="2"/>
  <c r="L272" i="2"/>
  <c r="M272" i="2" s="1"/>
  <c r="O272" i="2"/>
  <c r="S272" i="2"/>
  <c r="C273" i="2"/>
  <c r="B274" i="2"/>
  <c r="T271" i="2"/>
  <c r="U271" i="2" s="1"/>
  <c r="T272" i="2" l="1"/>
  <c r="U272" i="2" s="1"/>
  <c r="H272" i="2" s="1"/>
  <c r="F270" i="2"/>
  <c r="J270" i="2" s="1"/>
  <c r="Q271" i="2"/>
  <c r="E271" i="2" s="1"/>
  <c r="I270" i="2"/>
  <c r="B275" i="2"/>
  <c r="C274" i="2"/>
  <c r="R273" i="2"/>
  <c r="L273" i="2"/>
  <c r="M273" i="2" s="1"/>
  <c r="O273" i="2"/>
  <c r="P273" i="2" s="1"/>
  <c r="S273" i="2"/>
  <c r="D273" i="2"/>
  <c r="G271" i="2"/>
  <c r="H271" i="2"/>
  <c r="P272" i="2"/>
  <c r="Q272" i="2" s="1"/>
  <c r="I271" i="2" l="1"/>
  <c r="G272" i="2"/>
  <c r="F271" i="2"/>
  <c r="J271" i="2" s="1"/>
  <c r="F272" i="2"/>
  <c r="J272" i="2" s="1"/>
  <c r="E272" i="2"/>
  <c r="I272" i="2" s="1"/>
  <c r="T273" i="2"/>
  <c r="U273" i="2" s="1"/>
  <c r="D274" i="2"/>
  <c r="R274" i="2"/>
  <c r="S274" i="2"/>
  <c r="L274" i="2"/>
  <c r="M274" i="2" s="1"/>
  <c r="O274" i="2"/>
  <c r="P274" i="2" s="1"/>
  <c r="Q273" i="2"/>
  <c r="C275" i="2"/>
  <c r="B276" i="2"/>
  <c r="Q274" i="2" l="1"/>
  <c r="T274" i="2"/>
  <c r="U274" i="2" s="1"/>
  <c r="B277" i="2"/>
  <c r="C276" i="2"/>
  <c r="D275" i="2"/>
  <c r="L275" i="2"/>
  <c r="O275" i="2"/>
  <c r="S275" i="2"/>
  <c r="R275" i="2"/>
  <c r="E273" i="2"/>
  <c r="F273" i="2"/>
  <c r="G273" i="2"/>
  <c r="H273" i="2"/>
  <c r="T275" i="2" l="1"/>
  <c r="U275" i="2" s="1"/>
  <c r="G275" i="2" s="1"/>
  <c r="P275" i="2"/>
  <c r="G274" i="2"/>
  <c r="H274" i="2"/>
  <c r="J273" i="2"/>
  <c r="F274" i="2"/>
  <c r="E274" i="2"/>
  <c r="I273" i="2"/>
  <c r="D276" i="2"/>
  <c r="R276" i="2"/>
  <c r="S276" i="2"/>
  <c r="L276" i="2"/>
  <c r="M276" i="2" s="1"/>
  <c r="O276" i="2"/>
  <c r="M275" i="2"/>
  <c r="Q275" i="2" s="1"/>
  <c r="B278" i="2"/>
  <c r="C277" i="2"/>
  <c r="J274" i="2" l="1"/>
  <c r="H275" i="2"/>
  <c r="I274" i="2"/>
  <c r="T276" i="2"/>
  <c r="U276" i="2" s="1"/>
  <c r="H276" i="2" s="1"/>
  <c r="L277" i="2"/>
  <c r="M277" i="2" s="1"/>
  <c r="O277" i="2"/>
  <c r="D277" i="2"/>
  <c r="S277" i="2"/>
  <c r="R277" i="2"/>
  <c r="E275" i="2"/>
  <c r="I275" i="2" s="1"/>
  <c r="F275" i="2"/>
  <c r="J275" i="2" s="1"/>
  <c r="C278" i="2"/>
  <c r="B279" i="2"/>
  <c r="P276" i="2"/>
  <c r="Q276" i="2" s="1"/>
  <c r="G276" i="2" l="1"/>
  <c r="T277" i="2"/>
  <c r="U277" i="2" s="1"/>
  <c r="G277" i="2" s="1"/>
  <c r="C279" i="2"/>
  <c r="B280" i="2"/>
  <c r="L278" i="2"/>
  <c r="R278" i="2"/>
  <c r="T278" i="2" s="1"/>
  <c r="U278" i="2" s="1"/>
  <c r="D278" i="2"/>
  <c r="O278" i="2"/>
  <c r="S278" i="2"/>
  <c r="P277" i="2"/>
  <c r="Q277" i="2" s="1"/>
  <c r="E276" i="2"/>
  <c r="I276" i="2" s="1"/>
  <c r="F276" i="2"/>
  <c r="J276" i="2" s="1"/>
  <c r="H277" i="2" l="1"/>
  <c r="P278" i="2"/>
  <c r="M278" i="2"/>
  <c r="G278" i="2"/>
  <c r="H278" i="2"/>
  <c r="B281" i="2"/>
  <c r="C280" i="2"/>
  <c r="E277" i="2"/>
  <c r="I277" i="2" s="1"/>
  <c r="F277" i="2"/>
  <c r="L279" i="2"/>
  <c r="O279" i="2"/>
  <c r="S279" i="2"/>
  <c r="R279" i="2"/>
  <c r="D279" i="2"/>
  <c r="J277" i="2" l="1"/>
  <c r="M279" i="2"/>
  <c r="D280" i="2"/>
  <c r="R280" i="2"/>
  <c r="L280" i="2"/>
  <c r="M280" i="2" s="1"/>
  <c r="O280" i="2"/>
  <c r="P280" i="2" s="1"/>
  <c r="S280" i="2"/>
  <c r="T279" i="2"/>
  <c r="U279" i="2" s="1"/>
  <c r="C281" i="2"/>
  <c r="B282" i="2"/>
  <c r="P279" i="2"/>
  <c r="Q278" i="2"/>
  <c r="Q280" i="2" l="1"/>
  <c r="F280" i="2" s="1"/>
  <c r="E278" i="2"/>
  <c r="I278" i="2" s="1"/>
  <c r="F278" i="2"/>
  <c r="J278" i="2" s="1"/>
  <c r="H279" i="2"/>
  <c r="G279" i="2"/>
  <c r="T280" i="2"/>
  <c r="U280" i="2" s="1"/>
  <c r="B283" i="2"/>
  <c r="C282" i="2"/>
  <c r="D281" i="2"/>
  <c r="R281" i="2"/>
  <c r="S281" i="2"/>
  <c r="L281" i="2"/>
  <c r="O281" i="2"/>
  <c r="M281" i="2"/>
  <c r="Q279" i="2"/>
  <c r="P281" i="2" l="1"/>
  <c r="Q281" i="2" s="1"/>
  <c r="E280" i="2"/>
  <c r="C283" i="2"/>
  <c r="B284" i="2"/>
  <c r="E279" i="2"/>
  <c r="I279" i="2" s="1"/>
  <c r="F279" i="2"/>
  <c r="J279" i="2" s="1"/>
  <c r="L282" i="2"/>
  <c r="D282" i="2"/>
  <c r="S282" i="2"/>
  <c r="R282" i="2"/>
  <c r="O282" i="2"/>
  <c r="H280" i="2"/>
  <c r="J280" i="2" s="1"/>
  <c r="G280" i="2"/>
  <c r="T281" i="2"/>
  <c r="U281" i="2" s="1"/>
  <c r="T282" i="2" l="1"/>
  <c r="U282" i="2" s="1"/>
  <c r="G282" i="2" s="1"/>
  <c r="I280" i="2"/>
  <c r="P282" i="2"/>
  <c r="M282" i="2"/>
  <c r="H281" i="2"/>
  <c r="G281" i="2"/>
  <c r="F281" i="2"/>
  <c r="E281" i="2"/>
  <c r="B285" i="2"/>
  <c r="C284" i="2"/>
  <c r="R283" i="2"/>
  <c r="O283" i="2"/>
  <c r="S283" i="2"/>
  <c r="D283" i="2"/>
  <c r="L283" i="2"/>
  <c r="H282" i="2" l="1"/>
  <c r="J281" i="2"/>
  <c r="I281" i="2"/>
  <c r="P283" i="2"/>
  <c r="Q282" i="2"/>
  <c r="F282" i="2" s="1"/>
  <c r="J282" i="2" s="1"/>
  <c r="B286" i="2"/>
  <c r="C285" i="2"/>
  <c r="T283" i="2"/>
  <c r="U283" i="2" s="1"/>
  <c r="M283" i="2"/>
  <c r="S284" i="2"/>
  <c r="D284" i="2"/>
  <c r="R284" i="2"/>
  <c r="O284" i="2"/>
  <c r="L284" i="2"/>
  <c r="Q283" i="2" l="1"/>
  <c r="E283" i="2" s="1"/>
  <c r="E282" i="2"/>
  <c r="I282" i="2" s="1"/>
  <c r="T284" i="2"/>
  <c r="U284" i="2" s="1"/>
  <c r="H284" i="2" s="1"/>
  <c r="G283" i="2"/>
  <c r="H283" i="2"/>
  <c r="P284" i="2"/>
  <c r="S285" i="2"/>
  <c r="R285" i="2"/>
  <c r="O285" i="2"/>
  <c r="D285" i="2"/>
  <c r="L285" i="2"/>
  <c r="M284" i="2"/>
  <c r="B287" i="2"/>
  <c r="C286" i="2"/>
  <c r="I283" i="2" l="1"/>
  <c r="F283" i="2"/>
  <c r="J283" i="2" s="1"/>
  <c r="Q284" i="2"/>
  <c r="F284" i="2" s="1"/>
  <c r="J284" i="2" s="1"/>
  <c r="G284" i="2"/>
  <c r="C287" i="2"/>
  <c r="B288" i="2"/>
  <c r="M285" i="2"/>
  <c r="P285" i="2"/>
  <c r="S286" i="2"/>
  <c r="R286" i="2"/>
  <c r="L286" i="2"/>
  <c r="O286" i="2"/>
  <c r="D286" i="2"/>
  <c r="T285" i="2"/>
  <c r="U285" i="2" s="1"/>
  <c r="T286" i="2" l="1"/>
  <c r="U286" i="2" s="1"/>
  <c r="G286" i="2" s="1"/>
  <c r="E284" i="2"/>
  <c r="I284" i="2" s="1"/>
  <c r="Q285" i="2"/>
  <c r="F285" i="2" s="1"/>
  <c r="P286" i="2"/>
  <c r="M286" i="2"/>
  <c r="G285" i="2"/>
  <c r="H285" i="2"/>
  <c r="B289" i="2"/>
  <c r="C288" i="2"/>
  <c r="L287" i="2"/>
  <c r="M287" i="2" s="1"/>
  <c r="O287" i="2"/>
  <c r="P287" i="2" s="1"/>
  <c r="S287" i="2"/>
  <c r="R287" i="2"/>
  <c r="D287" i="2"/>
  <c r="H286" i="2" l="1"/>
  <c r="T287" i="2"/>
  <c r="U287" i="2" s="1"/>
  <c r="H287" i="2" s="1"/>
  <c r="Q286" i="2"/>
  <c r="E286" i="2" s="1"/>
  <c r="I286" i="2" s="1"/>
  <c r="E285" i="2"/>
  <c r="I285" i="2" s="1"/>
  <c r="B290" i="2"/>
  <c r="C289" i="2"/>
  <c r="Q287" i="2"/>
  <c r="R288" i="2"/>
  <c r="L288" i="2"/>
  <c r="O288" i="2"/>
  <c r="P288" i="2" s="1"/>
  <c r="D288" i="2"/>
  <c r="S288" i="2"/>
  <c r="J285" i="2"/>
  <c r="G287" i="2" l="1"/>
  <c r="T288" i="2"/>
  <c r="U288" i="2" s="1"/>
  <c r="G288" i="2" s="1"/>
  <c r="F286" i="2"/>
  <c r="J286" i="2" s="1"/>
  <c r="M288" i="2"/>
  <c r="Q288" i="2" s="1"/>
  <c r="F287" i="2"/>
  <c r="J287" i="2" s="1"/>
  <c r="E287" i="2"/>
  <c r="I287" i="2" s="1"/>
  <c r="S289" i="2"/>
  <c r="D289" i="2"/>
  <c r="R289" i="2"/>
  <c r="L289" i="2"/>
  <c r="M289" i="2" s="1"/>
  <c r="O289" i="2"/>
  <c r="C290" i="2"/>
  <c r="B291" i="2"/>
  <c r="H288" i="2" l="1"/>
  <c r="P289" i="2"/>
  <c r="Q289" i="2" s="1"/>
  <c r="C291" i="2"/>
  <c r="B292" i="2"/>
  <c r="D290" i="2"/>
  <c r="R290" i="2"/>
  <c r="L290" i="2"/>
  <c r="O290" i="2"/>
  <c r="S290" i="2"/>
  <c r="E288" i="2"/>
  <c r="I288" i="2" s="1"/>
  <c r="F288" i="2"/>
  <c r="J288" i="2" s="1"/>
  <c r="T289" i="2"/>
  <c r="U289" i="2" s="1"/>
  <c r="M290" i="2" l="1"/>
  <c r="E289" i="2"/>
  <c r="F289" i="2"/>
  <c r="G289" i="2"/>
  <c r="H289" i="2"/>
  <c r="T290" i="2"/>
  <c r="U290" i="2" s="1"/>
  <c r="P290" i="2"/>
  <c r="B293" i="2"/>
  <c r="C292" i="2"/>
  <c r="S291" i="2"/>
  <c r="D291" i="2"/>
  <c r="R291" i="2"/>
  <c r="L291" i="2"/>
  <c r="M291" i="2" s="1"/>
  <c r="O291" i="2"/>
  <c r="I289" i="2" l="1"/>
  <c r="J289" i="2"/>
  <c r="P291" i="2"/>
  <c r="Q291" i="2" s="1"/>
  <c r="Q290" i="2"/>
  <c r="F290" i="2" s="1"/>
  <c r="B294" i="2"/>
  <c r="C293" i="2"/>
  <c r="H290" i="2"/>
  <c r="G290" i="2"/>
  <c r="T291" i="2"/>
  <c r="U291" i="2" s="1"/>
  <c r="S292" i="2"/>
  <c r="D292" i="2"/>
  <c r="R292" i="2"/>
  <c r="T292" i="2" s="1"/>
  <c r="U292" i="2" s="1"/>
  <c r="L292" i="2"/>
  <c r="M292" i="2" s="1"/>
  <c r="O292" i="2"/>
  <c r="J290" i="2" l="1"/>
  <c r="E290" i="2"/>
  <c r="I290" i="2" s="1"/>
  <c r="P292" i="2"/>
  <c r="Q292" i="2" s="1"/>
  <c r="H292" i="2"/>
  <c r="G292" i="2"/>
  <c r="L293" i="2"/>
  <c r="M293" i="2" s="1"/>
  <c r="O293" i="2"/>
  <c r="P293" i="2" s="1"/>
  <c r="S293" i="2"/>
  <c r="D293" i="2"/>
  <c r="R293" i="2"/>
  <c r="H291" i="2"/>
  <c r="G291" i="2"/>
  <c r="F291" i="2"/>
  <c r="J291" i="2" s="1"/>
  <c r="E291" i="2"/>
  <c r="I291" i="2" s="1"/>
  <c r="C294" i="2"/>
  <c r="B295" i="2"/>
  <c r="T293" i="2" l="1"/>
  <c r="U293" i="2" s="1"/>
  <c r="G293" i="2" s="1"/>
  <c r="F292" i="2"/>
  <c r="J292" i="2" s="1"/>
  <c r="E292" i="2"/>
  <c r="I292" i="2" s="1"/>
  <c r="Q293" i="2"/>
  <c r="B296" i="2"/>
  <c r="C295" i="2"/>
  <c r="L294" i="2"/>
  <c r="M294" i="2" s="1"/>
  <c r="O294" i="2"/>
  <c r="D294" i="2"/>
  <c r="R294" i="2"/>
  <c r="S294" i="2"/>
  <c r="T294" i="2" l="1"/>
  <c r="U294" i="2" s="1"/>
  <c r="G294" i="2" s="1"/>
  <c r="H293" i="2"/>
  <c r="E293" i="2"/>
  <c r="I293" i="2" s="1"/>
  <c r="F293" i="2"/>
  <c r="R295" i="2"/>
  <c r="L295" i="2"/>
  <c r="M295" i="2" s="1"/>
  <c r="O295" i="2"/>
  <c r="S295" i="2"/>
  <c r="D295" i="2"/>
  <c r="C296" i="2"/>
  <c r="B297" i="2"/>
  <c r="P294" i="2"/>
  <c r="Q294" i="2" s="1"/>
  <c r="J293" i="2" l="1"/>
  <c r="H294" i="2"/>
  <c r="P295" i="2"/>
  <c r="Q295" i="2" s="1"/>
  <c r="F295" i="2" s="1"/>
  <c r="T295" i="2"/>
  <c r="U295" i="2" s="1"/>
  <c r="H295" i="2" s="1"/>
  <c r="E294" i="2"/>
  <c r="I294" i="2" s="1"/>
  <c r="F294" i="2"/>
  <c r="C297" i="2"/>
  <c r="B298" i="2"/>
  <c r="O296" i="2"/>
  <c r="D296" i="2"/>
  <c r="R296" i="2"/>
  <c r="L296" i="2"/>
  <c r="S296" i="2"/>
  <c r="T296" i="2" l="1"/>
  <c r="U296" i="2" s="1"/>
  <c r="H296" i="2" s="1"/>
  <c r="J294" i="2"/>
  <c r="J295" i="2"/>
  <c r="G295" i="2"/>
  <c r="M296" i="2"/>
  <c r="P296" i="2"/>
  <c r="E295" i="2"/>
  <c r="B299" i="2"/>
  <c r="C298" i="2"/>
  <c r="S297" i="2"/>
  <c r="D297" i="2"/>
  <c r="O297" i="2"/>
  <c r="R297" i="2"/>
  <c r="L297" i="2"/>
  <c r="G296" i="2" l="1"/>
  <c r="Q296" i="2"/>
  <c r="F296" i="2" s="1"/>
  <c r="J296" i="2" s="1"/>
  <c r="I295" i="2"/>
  <c r="P297" i="2"/>
  <c r="L298" i="2"/>
  <c r="M298" i="2" s="1"/>
  <c r="O298" i="2"/>
  <c r="S298" i="2"/>
  <c r="R298" i="2"/>
  <c r="D298" i="2"/>
  <c r="M297" i="2"/>
  <c r="B300" i="2"/>
  <c r="C299" i="2"/>
  <c r="T297" i="2"/>
  <c r="U297" i="2" s="1"/>
  <c r="E296" i="2" l="1"/>
  <c r="I296" i="2" s="1"/>
  <c r="T298" i="2"/>
  <c r="U298" i="2" s="1"/>
  <c r="H298" i="2" s="1"/>
  <c r="Q297" i="2"/>
  <c r="F297" i="2" s="1"/>
  <c r="L299" i="2"/>
  <c r="D299" i="2"/>
  <c r="O299" i="2"/>
  <c r="R299" i="2"/>
  <c r="S299" i="2"/>
  <c r="G297" i="2"/>
  <c r="H297" i="2"/>
  <c r="B301" i="2"/>
  <c r="C300" i="2"/>
  <c r="P298" i="2"/>
  <c r="Q298" i="2" s="1"/>
  <c r="G298" i="2" l="1"/>
  <c r="E297" i="2"/>
  <c r="I297" i="2" s="1"/>
  <c r="E298" i="2"/>
  <c r="F298" i="2"/>
  <c r="J298" i="2" s="1"/>
  <c r="C301" i="2"/>
  <c r="B302" i="2"/>
  <c r="T299" i="2"/>
  <c r="U299" i="2" s="1"/>
  <c r="J297" i="2"/>
  <c r="O300" i="2"/>
  <c r="D300" i="2"/>
  <c r="R300" i="2"/>
  <c r="S300" i="2"/>
  <c r="L300" i="2"/>
  <c r="M300" i="2" s="1"/>
  <c r="P299" i="2"/>
  <c r="M299" i="2"/>
  <c r="Q299" i="2" l="1"/>
  <c r="E299" i="2" s="1"/>
  <c r="I298" i="2"/>
  <c r="G299" i="2"/>
  <c r="H299" i="2"/>
  <c r="C302" i="2"/>
  <c r="B303" i="2"/>
  <c r="T300" i="2"/>
  <c r="U300" i="2" s="1"/>
  <c r="R301" i="2"/>
  <c r="T301" i="2" s="1"/>
  <c r="U301" i="2" s="1"/>
  <c r="M301" i="2"/>
  <c r="S301" i="2"/>
  <c r="D301" i="2"/>
  <c r="L301" i="2"/>
  <c r="O301" i="2"/>
  <c r="P300" i="2"/>
  <c r="Q300" i="2" s="1"/>
  <c r="F299" i="2" l="1"/>
  <c r="J299" i="2" s="1"/>
  <c r="I299" i="2"/>
  <c r="P301" i="2"/>
  <c r="Q301" i="2" s="1"/>
  <c r="E300" i="2"/>
  <c r="F300" i="2"/>
  <c r="G301" i="2"/>
  <c r="H301" i="2"/>
  <c r="C303" i="2"/>
  <c r="B304" i="2"/>
  <c r="O302" i="2"/>
  <c r="S302" i="2"/>
  <c r="D302" i="2"/>
  <c r="L302" i="2"/>
  <c r="R302" i="2"/>
  <c r="H300" i="2"/>
  <c r="G300" i="2"/>
  <c r="T302" i="2" l="1"/>
  <c r="U302" i="2" s="1"/>
  <c r="G302" i="2" s="1"/>
  <c r="J300" i="2"/>
  <c r="P302" i="2"/>
  <c r="B305" i="2"/>
  <c r="C304" i="2"/>
  <c r="M302" i="2"/>
  <c r="D303" i="2"/>
  <c r="S303" i="2"/>
  <c r="R303" i="2"/>
  <c r="L303" i="2"/>
  <c r="O303" i="2"/>
  <c r="P303" i="2" s="1"/>
  <c r="F301" i="2"/>
  <c r="J301" i="2" s="1"/>
  <c r="E301" i="2"/>
  <c r="I301" i="2" s="1"/>
  <c r="I300" i="2"/>
  <c r="H302" i="2" l="1"/>
  <c r="T303" i="2"/>
  <c r="U303" i="2" s="1"/>
  <c r="H303" i="2" s="1"/>
  <c r="C305" i="2"/>
  <c r="B306" i="2"/>
  <c r="M303" i="2"/>
  <c r="Q303" i="2" s="1"/>
  <c r="Q302" i="2"/>
  <c r="S304" i="2"/>
  <c r="D304" i="2"/>
  <c r="L304" i="2"/>
  <c r="O304" i="2"/>
  <c r="R304" i="2"/>
  <c r="T304" i="2" l="1"/>
  <c r="U304" i="2" s="1"/>
  <c r="G304" i="2" s="1"/>
  <c r="G303" i="2"/>
  <c r="B307" i="2"/>
  <c r="C306" i="2"/>
  <c r="P304" i="2"/>
  <c r="E302" i="2"/>
  <c r="I302" i="2" s="1"/>
  <c r="F302" i="2"/>
  <c r="J302" i="2" s="1"/>
  <c r="M304" i="2"/>
  <c r="E303" i="2"/>
  <c r="F303" i="2"/>
  <c r="J303" i="2" s="1"/>
  <c r="S305" i="2"/>
  <c r="D305" i="2"/>
  <c r="R305" i="2"/>
  <c r="L305" i="2"/>
  <c r="O305" i="2"/>
  <c r="M305" i="2"/>
  <c r="H304" i="2" l="1"/>
  <c r="I303" i="2"/>
  <c r="T305" i="2"/>
  <c r="U305" i="2" s="1"/>
  <c r="H305" i="2" s="1"/>
  <c r="Q304" i="2"/>
  <c r="E304" i="2" s="1"/>
  <c r="I304" i="2" s="1"/>
  <c r="S306" i="2"/>
  <c r="R306" i="2"/>
  <c r="D306" i="2"/>
  <c r="L306" i="2"/>
  <c r="M306" i="2" s="1"/>
  <c r="O306" i="2"/>
  <c r="P305" i="2"/>
  <c r="Q305" i="2" s="1"/>
  <c r="B308" i="2"/>
  <c r="C307" i="2"/>
  <c r="T306" i="2" l="1"/>
  <c r="U306" i="2" s="1"/>
  <c r="H306" i="2" s="1"/>
  <c r="P306" i="2"/>
  <c r="Q306" i="2" s="1"/>
  <c r="E306" i="2" s="1"/>
  <c r="F304" i="2"/>
  <c r="J304" i="2" s="1"/>
  <c r="G305" i="2"/>
  <c r="E305" i="2"/>
  <c r="F305" i="2"/>
  <c r="J305" i="2" s="1"/>
  <c r="O307" i="2"/>
  <c r="D307" i="2"/>
  <c r="L307" i="2"/>
  <c r="S307" i="2"/>
  <c r="R307" i="2"/>
  <c r="C308" i="2"/>
  <c r="B309" i="2"/>
  <c r="G306" i="2" l="1"/>
  <c r="I306" i="2" s="1"/>
  <c r="I305" i="2"/>
  <c r="F306" i="2"/>
  <c r="J306" i="2" s="1"/>
  <c r="M307" i="2"/>
  <c r="C309" i="2"/>
  <c r="B310" i="2"/>
  <c r="L308" i="2"/>
  <c r="M308" i="2" s="1"/>
  <c r="R308" i="2"/>
  <c r="S308" i="2"/>
  <c r="D308" i="2"/>
  <c r="O308" i="2"/>
  <c r="T307" i="2"/>
  <c r="U307" i="2" s="1"/>
  <c r="P307" i="2"/>
  <c r="P308" i="2" l="1"/>
  <c r="Q308" i="2" s="1"/>
  <c r="T308" i="2"/>
  <c r="U308" i="2" s="1"/>
  <c r="H307" i="2"/>
  <c r="G307" i="2"/>
  <c r="C310" i="2"/>
  <c r="B311" i="2"/>
  <c r="D309" i="2"/>
  <c r="R309" i="2"/>
  <c r="S309" i="2"/>
  <c r="L309" i="2"/>
  <c r="O309" i="2"/>
  <c r="Q307" i="2"/>
  <c r="T309" i="2" l="1"/>
  <c r="U309" i="2" s="1"/>
  <c r="H309" i="2" s="1"/>
  <c r="F307" i="2"/>
  <c r="J307" i="2" s="1"/>
  <c r="E307" i="2"/>
  <c r="I307" i="2" s="1"/>
  <c r="C311" i="2"/>
  <c r="B312" i="2"/>
  <c r="P309" i="2"/>
  <c r="L310" i="2"/>
  <c r="O310" i="2"/>
  <c r="S310" i="2"/>
  <c r="R310" i="2"/>
  <c r="D310" i="2"/>
  <c r="M309" i="2"/>
  <c r="F308" i="2"/>
  <c r="E308" i="2"/>
  <c r="G308" i="2"/>
  <c r="H308" i="2"/>
  <c r="G309" i="2" l="1"/>
  <c r="J308" i="2"/>
  <c r="Q309" i="2"/>
  <c r="E309" i="2" s="1"/>
  <c r="I309" i="2" s="1"/>
  <c r="B313" i="2"/>
  <c r="C312" i="2"/>
  <c r="T310" i="2"/>
  <c r="U310" i="2" s="1"/>
  <c r="L311" i="2"/>
  <c r="S311" i="2"/>
  <c r="D311" i="2"/>
  <c r="O311" i="2"/>
  <c r="P311" i="2" s="1"/>
  <c r="R311" i="2"/>
  <c r="P310" i="2"/>
  <c r="I308" i="2"/>
  <c r="M310" i="2"/>
  <c r="T311" i="2" l="1"/>
  <c r="U311" i="2" s="1"/>
  <c r="H311" i="2" s="1"/>
  <c r="F309" i="2"/>
  <c r="J309" i="2" s="1"/>
  <c r="Q310" i="2"/>
  <c r="E310" i="2" s="1"/>
  <c r="M311" i="2"/>
  <c r="Q311" i="2" s="1"/>
  <c r="E311" i="2" s="1"/>
  <c r="H310" i="2"/>
  <c r="G310" i="2"/>
  <c r="B314" i="2"/>
  <c r="C313" i="2"/>
  <c r="O312" i="2"/>
  <c r="P312" i="2" s="1"/>
  <c r="L312" i="2"/>
  <c r="S312" i="2"/>
  <c r="D312" i="2"/>
  <c r="R312" i="2"/>
  <c r="G311" i="2" l="1"/>
  <c r="F310" i="2"/>
  <c r="J310" i="2" s="1"/>
  <c r="M312" i="2"/>
  <c r="Q312" i="2" s="1"/>
  <c r="F312" i="2" s="1"/>
  <c r="F311" i="2"/>
  <c r="J311" i="2" s="1"/>
  <c r="O313" i="2"/>
  <c r="R313" i="2"/>
  <c r="S313" i="2"/>
  <c r="D313" i="2"/>
  <c r="L313" i="2"/>
  <c r="I310" i="2"/>
  <c r="C314" i="2"/>
  <c r="B315" i="2"/>
  <c r="T312" i="2"/>
  <c r="U312" i="2" s="1"/>
  <c r="I311" i="2"/>
  <c r="T313" i="2" l="1"/>
  <c r="U313" i="2" s="1"/>
  <c r="G313" i="2" s="1"/>
  <c r="P313" i="2"/>
  <c r="M313" i="2"/>
  <c r="Q313" i="2" s="1"/>
  <c r="E312" i="2"/>
  <c r="H312" i="2"/>
  <c r="J312" i="2" s="1"/>
  <c r="G312" i="2"/>
  <c r="C315" i="2"/>
  <c r="B316" i="2"/>
  <c r="R314" i="2"/>
  <c r="L314" i="2"/>
  <c r="M314" i="2" s="1"/>
  <c r="O314" i="2"/>
  <c r="S314" i="2"/>
  <c r="D314" i="2"/>
  <c r="H313" i="2" l="1"/>
  <c r="I312" i="2"/>
  <c r="R315" i="2"/>
  <c r="L315" i="2"/>
  <c r="M315" i="2" s="1"/>
  <c r="O315" i="2"/>
  <c r="D315" i="2"/>
  <c r="S315" i="2"/>
  <c r="P314" i="2"/>
  <c r="Q314" i="2" s="1"/>
  <c r="T314" i="2"/>
  <c r="U314" i="2" s="1"/>
  <c r="C316" i="2"/>
  <c r="B317" i="2"/>
  <c r="F313" i="2"/>
  <c r="J313" i="2" s="1"/>
  <c r="E313" i="2"/>
  <c r="I313" i="2" s="1"/>
  <c r="T315" i="2" l="1"/>
  <c r="U315" i="2" s="1"/>
  <c r="H315" i="2" s="1"/>
  <c r="E314" i="2"/>
  <c r="F314" i="2"/>
  <c r="P315" i="2"/>
  <c r="Q315" i="2" s="1"/>
  <c r="C317" i="2"/>
  <c r="B318" i="2"/>
  <c r="D316" i="2"/>
  <c r="R316" i="2"/>
  <c r="O316" i="2"/>
  <c r="L316" i="2"/>
  <c r="M316" i="2" s="1"/>
  <c r="S316" i="2"/>
  <c r="H314" i="2"/>
  <c r="G314" i="2"/>
  <c r="G315" i="2" l="1"/>
  <c r="J314" i="2"/>
  <c r="T316" i="2"/>
  <c r="U316" i="2" s="1"/>
  <c r="C318" i="2"/>
  <c r="B319" i="2"/>
  <c r="L317" i="2"/>
  <c r="M317" i="2" s="1"/>
  <c r="O317" i="2"/>
  <c r="P317" i="2" s="1"/>
  <c r="R317" i="2"/>
  <c r="D317" i="2"/>
  <c r="S317" i="2"/>
  <c r="F315" i="2"/>
  <c r="J315" i="2" s="1"/>
  <c r="E315" i="2"/>
  <c r="I315" i="2" s="1"/>
  <c r="P316" i="2"/>
  <c r="Q316" i="2" s="1"/>
  <c r="I314" i="2"/>
  <c r="Q317" i="2" l="1"/>
  <c r="E317" i="2" s="1"/>
  <c r="F316" i="2"/>
  <c r="E316" i="2"/>
  <c r="G316" i="2"/>
  <c r="H316" i="2"/>
  <c r="T317" i="2"/>
  <c r="U317" i="2" s="1"/>
  <c r="C319" i="2"/>
  <c r="B320" i="2"/>
  <c r="R318" i="2"/>
  <c r="L318" i="2"/>
  <c r="O318" i="2"/>
  <c r="P318" i="2" s="1"/>
  <c r="S318" i="2"/>
  <c r="D318" i="2"/>
  <c r="J316" i="2" l="1"/>
  <c r="T318" i="2"/>
  <c r="U318" i="2" s="1"/>
  <c r="H318" i="2" s="1"/>
  <c r="M318" i="2"/>
  <c r="Q318" i="2" s="1"/>
  <c r="I316" i="2"/>
  <c r="F317" i="2"/>
  <c r="H317" i="2"/>
  <c r="G317" i="2"/>
  <c r="I317" i="2" s="1"/>
  <c r="C320" i="2"/>
  <c r="B321" i="2"/>
  <c r="O319" i="2"/>
  <c r="D319" i="2"/>
  <c r="R319" i="2"/>
  <c r="L319" i="2"/>
  <c r="M319" i="2" s="1"/>
  <c r="S319" i="2"/>
  <c r="G318" i="2" l="1"/>
  <c r="J317" i="2"/>
  <c r="S320" i="2"/>
  <c r="D320" i="2"/>
  <c r="R320" i="2"/>
  <c r="L320" i="2"/>
  <c r="O320" i="2"/>
  <c r="C321" i="2"/>
  <c r="B322" i="2"/>
  <c r="T319" i="2"/>
  <c r="U319" i="2" s="1"/>
  <c r="P319" i="2"/>
  <c r="Q319" i="2" s="1"/>
  <c r="E318" i="2"/>
  <c r="I318" i="2" s="1"/>
  <c r="F318" i="2"/>
  <c r="J318" i="2" s="1"/>
  <c r="P320" i="2" l="1"/>
  <c r="T320" i="2"/>
  <c r="U320" i="2" s="1"/>
  <c r="G320" i="2" s="1"/>
  <c r="M320" i="2"/>
  <c r="R321" i="2"/>
  <c r="O321" i="2"/>
  <c r="L321" i="2"/>
  <c r="S321" i="2"/>
  <c r="D321" i="2"/>
  <c r="E319" i="2"/>
  <c r="F319" i="2"/>
  <c r="H319" i="2"/>
  <c r="G319" i="2"/>
  <c r="B323" i="2"/>
  <c r="C322" i="2"/>
  <c r="T321" i="2" l="1"/>
  <c r="U321" i="2" s="1"/>
  <c r="H321" i="2" s="1"/>
  <c r="Q320" i="2"/>
  <c r="F320" i="2" s="1"/>
  <c r="H320" i="2"/>
  <c r="M321" i="2"/>
  <c r="J319" i="2"/>
  <c r="P321" i="2"/>
  <c r="L322" i="2"/>
  <c r="O322" i="2"/>
  <c r="S322" i="2"/>
  <c r="D322" i="2"/>
  <c r="R322" i="2"/>
  <c r="B324" i="2"/>
  <c r="C323" i="2"/>
  <c r="I319" i="2"/>
  <c r="J320" i="2" l="1"/>
  <c r="G321" i="2"/>
  <c r="E320" i="2"/>
  <c r="I320" i="2" s="1"/>
  <c r="Q321" i="2"/>
  <c r="E321" i="2" s="1"/>
  <c r="I321" i="2" s="1"/>
  <c r="M322" i="2"/>
  <c r="L323" i="2"/>
  <c r="M323" i="2" s="1"/>
  <c r="O323" i="2"/>
  <c r="S323" i="2"/>
  <c r="D323" i="2"/>
  <c r="R323" i="2"/>
  <c r="C324" i="2"/>
  <c r="B325" i="2"/>
  <c r="P322" i="2"/>
  <c r="T322" i="2"/>
  <c r="U322" i="2" s="1"/>
  <c r="F321" i="2" l="1"/>
  <c r="J321" i="2" s="1"/>
  <c r="Q322" i="2"/>
  <c r="E322" i="2" s="1"/>
  <c r="T323" i="2"/>
  <c r="U323" i="2" s="1"/>
  <c r="G323" i="2" s="1"/>
  <c r="P323" i="2"/>
  <c r="Q323" i="2" s="1"/>
  <c r="G322" i="2"/>
  <c r="H322" i="2"/>
  <c r="B326" i="2"/>
  <c r="C325" i="2"/>
  <c r="D324" i="2"/>
  <c r="R324" i="2"/>
  <c r="L324" i="2"/>
  <c r="O324" i="2"/>
  <c r="S324" i="2"/>
  <c r="F322" i="2" l="1"/>
  <c r="J322" i="2" s="1"/>
  <c r="H323" i="2"/>
  <c r="I322" i="2"/>
  <c r="D325" i="2"/>
  <c r="L325" i="2"/>
  <c r="S325" i="2"/>
  <c r="R325" i="2"/>
  <c r="M325" i="2"/>
  <c r="O325" i="2"/>
  <c r="E323" i="2"/>
  <c r="I323" i="2" s="1"/>
  <c r="F323" i="2"/>
  <c r="P324" i="2"/>
  <c r="B327" i="2"/>
  <c r="C326" i="2"/>
  <c r="T324" i="2"/>
  <c r="U324" i="2" s="1"/>
  <c r="M324" i="2"/>
  <c r="T325" i="2" l="1"/>
  <c r="U325" i="2" s="1"/>
  <c r="G325" i="2" s="1"/>
  <c r="Q324" i="2"/>
  <c r="E324" i="2" s="1"/>
  <c r="J323" i="2"/>
  <c r="P325" i="2"/>
  <c r="Q325" i="2" s="1"/>
  <c r="C327" i="2"/>
  <c r="B328" i="2"/>
  <c r="H324" i="2"/>
  <c r="G324" i="2"/>
  <c r="S326" i="2"/>
  <c r="D326" i="2"/>
  <c r="O326" i="2"/>
  <c r="R326" i="2"/>
  <c r="L326" i="2"/>
  <c r="T326" i="2" l="1"/>
  <c r="U326" i="2" s="1"/>
  <c r="H326" i="2" s="1"/>
  <c r="H325" i="2"/>
  <c r="F324" i="2"/>
  <c r="J324" i="2" s="1"/>
  <c r="P326" i="2"/>
  <c r="M326" i="2"/>
  <c r="I324" i="2"/>
  <c r="C328" i="2"/>
  <c r="B329" i="2"/>
  <c r="L327" i="2"/>
  <c r="M327" i="2" s="1"/>
  <c r="S327" i="2"/>
  <c r="D327" i="2"/>
  <c r="R327" i="2"/>
  <c r="T327" i="2" s="1"/>
  <c r="U327" i="2" s="1"/>
  <c r="O327" i="2"/>
  <c r="E325" i="2"/>
  <c r="I325" i="2" s="1"/>
  <c r="F325" i="2"/>
  <c r="J325" i="2" s="1"/>
  <c r="G326" i="2"/>
  <c r="Q326" i="2" l="1"/>
  <c r="E326" i="2" s="1"/>
  <c r="I326" i="2" s="1"/>
  <c r="P327" i="2"/>
  <c r="Q327" i="2" s="1"/>
  <c r="F327" i="2" s="1"/>
  <c r="G327" i="2"/>
  <c r="H327" i="2"/>
  <c r="C329" i="2"/>
  <c r="B330" i="2"/>
  <c r="O328" i="2"/>
  <c r="L328" i="2"/>
  <c r="S328" i="2"/>
  <c r="D328" i="2"/>
  <c r="R328" i="2"/>
  <c r="T328" i="2" l="1"/>
  <c r="U328" i="2" s="1"/>
  <c r="H328" i="2" s="1"/>
  <c r="F326" i="2"/>
  <c r="J326" i="2" s="1"/>
  <c r="M328" i="2"/>
  <c r="E327" i="2"/>
  <c r="I327" i="2" s="1"/>
  <c r="J327" i="2"/>
  <c r="C330" i="2"/>
  <c r="B331" i="2"/>
  <c r="R329" i="2"/>
  <c r="S329" i="2"/>
  <c r="D329" i="2"/>
  <c r="L329" i="2"/>
  <c r="O329" i="2"/>
  <c r="P328" i="2"/>
  <c r="G328" i="2" l="1"/>
  <c r="Q328" i="2"/>
  <c r="E328" i="2" s="1"/>
  <c r="I328" i="2" s="1"/>
  <c r="P329" i="2"/>
  <c r="T329" i="2"/>
  <c r="U329" i="2" s="1"/>
  <c r="C331" i="2"/>
  <c r="B332" i="2"/>
  <c r="O330" i="2"/>
  <c r="S330" i="2"/>
  <c r="D330" i="2"/>
  <c r="L330" i="2"/>
  <c r="R330" i="2"/>
  <c r="M329" i="2"/>
  <c r="T330" i="2" l="1"/>
  <c r="U330" i="2" s="1"/>
  <c r="H330" i="2" s="1"/>
  <c r="Q329" i="2"/>
  <c r="E329" i="2" s="1"/>
  <c r="F328" i="2"/>
  <c r="J328" i="2" s="1"/>
  <c r="P330" i="2"/>
  <c r="M330" i="2"/>
  <c r="C332" i="2"/>
  <c r="B333" i="2"/>
  <c r="L331" i="2"/>
  <c r="M331" i="2" s="1"/>
  <c r="O331" i="2"/>
  <c r="P331" i="2" s="1"/>
  <c r="S331" i="2"/>
  <c r="D331" i="2"/>
  <c r="R331" i="2"/>
  <c r="H329" i="2"/>
  <c r="G329" i="2"/>
  <c r="G330" i="2" l="1"/>
  <c r="T331" i="2"/>
  <c r="U331" i="2" s="1"/>
  <c r="H331" i="2" s="1"/>
  <c r="Q331" i="2"/>
  <c r="F331" i="2" s="1"/>
  <c r="F329" i="2"/>
  <c r="J329" i="2" s="1"/>
  <c r="Q330" i="2"/>
  <c r="E330" i="2" s="1"/>
  <c r="I330" i="2" s="1"/>
  <c r="B334" i="2"/>
  <c r="C333" i="2"/>
  <c r="O332" i="2"/>
  <c r="L332" i="2"/>
  <c r="S332" i="2"/>
  <c r="R332" i="2"/>
  <c r="T332" i="2" s="1"/>
  <c r="U332" i="2" s="1"/>
  <c r="D332" i="2"/>
  <c r="I329" i="2"/>
  <c r="G331" i="2" l="1"/>
  <c r="E331" i="2"/>
  <c r="I331" i="2" s="1"/>
  <c r="J331" i="2"/>
  <c r="M332" i="2"/>
  <c r="F330" i="2"/>
  <c r="J330" i="2" s="1"/>
  <c r="H332" i="2"/>
  <c r="G332" i="2"/>
  <c r="O333" i="2"/>
  <c r="D333" i="2"/>
  <c r="S333" i="2"/>
  <c r="R333" i="2"/>
  <c r="T333" i="2" s="1"/>
  <c r="U333" i="2" s="1"/>
  <c r="L333" i="2"/>
  <c r="M333" i="2" s="1"/>
  <c r="C334" i="2"/>
  <c r="B335" i="2"/>
  <c r="P332" i="2"/>
  <c r="Q332" i="2" l="1"/>
  <c r="E332" i="2" s="1"/>
  <c r="I332" i="2" s="1"/>
  <c r="D334" i="2"/>
  <c r="R334" i="2"/>
  <c r="L334" i="2"/>
  <c r="O334" i="2"/>
  <c r="S334" i="2"/>
  <c r="G333" i="2"/>
  <c r="H333" i="2"/>
  <c r="B336" i="2"/>
  <c r="C335" i="2"/>
  <c r="P333" i="2"/>
  <c r="Q333" i="2" s="1"/>
  <c r="F332" i="2" l="1"/>
  <c r="J332" i="2" s="1"/>
  <c r="M334" i="2"/>
  <c r="E333" i="2"/>
  <c r="I333" i="2" s="1"/>
  <c r="F333" i="2"/>
  <c r="J333" i="2" s="1"/>
  <c r="S335" i="2"/>
  <c r="D335" i="2"/>
  <c r="R335" i="2"/>
  <c r="L335" i="2"/>
  <c r="M335" i="2" s="1"/>
  <c r="O335" i="2"/>
  <c r="P335" i="2" s="1"/>
  <c r="T334" i="2"/>
  <c r="U334" i="2" s="1"/>
  <c r="C336" i="2"/>
  <c r="B337" i="2"/>
  <c r="P334" i="2"/>
  <c r="Q334" i="2" l="1"/>
  <c r="F334" i="2" s="1"/>
  <c r="Q335" i="2"/>
  <c r="T335" i="2"/>
  <c r="U335" i="2" s="1"/>
  <c r="C337" i="2"/>
  <c r="B338" i="2"/>
  <c r="H334" i="2"/>
  <c r="G334" i="2"/>
  <c r="S336" i="2"/>
  <c r="D336" i="2"/>
  <c r="L336" i="2"/>
  <c r="M336" i="2" s="1"/>
  <c r="R336" i="2"/>
  <c r="T336" i="2" s="1"/>
  <c r="U336" i="2" s="1"/>
  <c r="O336" i="2"/>
  <c r="E334" i="2" l="1"/>
  <c r="J334" i="2"/>
  <c r="H336" i="2"/>
  <c r="G336" i="2"/>
  <c r="P336" i="2"/>
  <c r="Q336" i="2" s="1"/>
  <c r="B339" i="2"/>
  <c r="C338" i="2"/>
  <c r="E335" i="2"/>
  <c r="F335" i="2"/>
  <c r="O337" i="2"/>
  <c r="P337" i="2" s="1"/>
  <c r="D337" i="2"/>
  <c r="S337" i="2"/>
  <c r="R337" i="2"/>
  <c r="L337" i="2"/>
  <c r="G335" i="2"/>
  <c r="H335" i="2"/>
  <c r="I334" i="2"/>
  <c r="J335" i="2" l="1"/>
  <c r="F336" i="2"/>
  <c r="J336" i="2" s="1"/>
  <c r="E336" i="2"/>
  <c r="I336" i="2" s="1"/>
  <c r="T337" i="2"/>
  <c r="U337" i="2" s="1"/>
  <c r="S338" i="2"/>
  <c r="D338" i="2"/>
  <c r="R338" i="2"/>
  <c r="O338" i="2"/>
  <c r="L338" i="2"/>
  <c r="M338" i="2" s="1"/>
  <c r="B340" i="2"/>
  <c r="C339" i="2"/>
  <c r="M337" i="2"/>
  <c r="Q337" i="2" s="1"/>
  <c r="I335" i="2"/>
  <c r="T338" i="2" l="1"/>
  <c r="U338" i="2" s="1"/>
  <c r="H338" i="2" s="1"/>
  <c r="P338" i="2"/>
  <c r="Q338" i="2" s="1"/>
  <c r="E337" i="2"/>
  <c r="F337" i="2"/>
  <c r="H337" i="2"/>
  <c r="G337" i="2"/>
  <c r="C340" i="2"/>
  <c r="B341" i="2"/>
  <c r="O339" i="2"/>
  <c r="P339" i="2" s="1"/>
  <c r="S339" i="2"/>
  <c r="D339" i="2"/>
  <c r="R339" i="2"/>
  <c r="L339" i="2"/>
  <c r="G338" i="2" l="1"/>
  <c r="J337" i="2"/>
  <c r="T339" i="2"/>
  <c r="U339" i="2" s="1"/>
  <c r="H339" i="2" s="1"/>
  <c r="B342" i="2"/>
  <c r="C341" i="2"/>
  <c r="F338" i="2"/>
  <c r="J338" i="2" s="1"/>
  <c r="E338" i="2"/>
  <c r="I338" i="2" s="1"/>
  <c r="I337" i="2"/>
  <c r="M339" i="2"/>
  <c r="Q339" i="2" s="1"/>
  <c r="O340" i="2"/>
  <c r="L340" i="2"/>
  <c r="M340" i="2" s="1"/>
  <c r="S340" i="2"/>
  <c r="R340" i="2"/>
  <c r="T340" i="2" s="1"/>
  <c r="U340" i="2" s="1"/>
  <c r="D340" i="2"/>
  <c r="G339" i="2" l="1"/>
  <c r="E339" i="2"/>
  <c r="I339" i="2" s="1"/>
  <c r="F339" i="2"/>
  <c r="J339" i="2" s="1"/>
  <c r="G340" i="2"/>
  <c r="H340" i="2"/>
  <c r="P340" i="2"/>
  <c r="Q340" i="2" s="1"/>
  <c r="B343" i="2"/>
  <c r="C342" i="2"/>
  <c r="D341" i="2"/>
  <c r="R341" i="2"/>
  <c r="L341" i="2"/>
  <c r="M341" i="2" s="1"/>
  <c r="S341" i="2"/>
  <c r="O341" i="2"/>
  <c r="E340" i="2" l="1"/>
  <c r="I340" i="2" s="1"/>
  <c r="F340" i="2"/>
  <c r="J340" i="2" s="1"/>
  <c r="P341" i="2"/>
  <c r="Q341" i="2" s="1"/>
  <c r="L342" i="2"/>
  <c r="M342" i="2" s="1"/>
  <c r="R342" i="2"/>
  <c r="O342" i="2"/>
  <c r="D342" i="2"/>
  <c r="S342" i="2"/>
  <c r="C343" i="2"/>
  <c r="B344" i="2"/>
  <c r="T341" i="2"/>
  <c r="U341" i="2" s="1"/>
  <c r="P342" i="2" l="1"/>
  <c r="Q342" i="2" s="1"/>
  <c r="T342" i="2"/>
  <c r="U342" i="2" s="1"/>
  <c r="H342" i="2" s="1"/>
  <c r="H341" i="2"/>
  <c r="G341" i="2"/>
  <c r="F341" i="2"/>
  <c r="E341" i="2"/>
  <c r="C344" i="2"/>
  <c r="B345" i="2"/>
  <c r="D343" i="2"/>
  <c r="L343" i="2"/>
  <c r="M343" i="2" s="1"/>
  <c r="O343" i="2"/>
  <c r="R343" i="2"/>
  <c r="S343" i="2"/>
  <c r="I341" i="2" l="1"/>
  <c r="E342" i="2"/>
  <c r="F342" i="2"/>
  <c r="J342" i="2" s="1"/>
  <c r="G342" i="2"/>
  <c r="T343" i="2"/>
  <c r="U343" i="2" s="1"/>
  <c r="J341" i="2"/>
  <c r="P343" i="2"/>
  <c r="Q343" i="2" s="1"/>
  <c r="R344" i="2"/>
  <c r="L344" i="2"/>
  <c r="M344" i="2"/>
  <c r="S344" i="2"/>
  <c r="D344" i="2"/>
  <c r="O344" i="2"/>
  <c r="P344" i="2" s="1"/>
  <c r="B346" i="2"/>
  <c r="C345" i="2"/>
  <c r="I342" i="2" l="1"/>
  <c r="T344" i="2"/>
  <c r="U344" i="2" s="1"/>
  <c r="H344" i="2" s="1"/>
  <c r="E343" i="2"/>
  <c r="F343" i="2"/>
  <c r="G343" i="2"/>
  <c r="H343" i="2"/>
  <c r="B347" i="2"/>
  <c r="C346" i="2"/>
  <c r="Q344" i="2"/>
  <c r="O345" i="2"/>
  <c r="R345" i="2"/>
  <c r="S345" i="2"/>
  <c r="L345" i="2"/>
  <c r="D345" i="2"/>
  <c r="I343" i="2" l="1"/>
  <c r="G344" i="2"/>
  <c r="P345" i="2"/>
  <c r="M345" i="2"/>
  <c r="C347" i="2"/>
  <c r="B348" i="2"/>
  <c r="O346" i="2"/>
  <c r="P346" i="2" s="1"/>
  <c r="S346" i="2"/>
  <c r="D346" i="2"/>
  <c r="R346" i="2"/>
  <c r="L346" i="2"/>
  <c r="T345" i="2"/>
  <c r="U345" i="2" s="1"/>
  <c r="F344" i="2"/>
  <c r="J344" i="2" s="1"/>
  <c r="E344" i="2"/>
  <c r="I344" i="2" s="1"/>
  <c r="J343" i="2"/>
  <c r="Q345" i="2" l="1"/>
  <c r="F345" i="2" s="1"/>
  <c r="T346" i="2"/>
  <c r="U346" i="2" s="1"/>
  <c r="G346" i="2" s="1"/>
  <c r="M346" i="2"/>
  <c r="Q346" i="2" s="1"/>
  <c r="E346" i="2" s="1"/>
  <c r="G345" i="2"/>
  <c r="H345" i="2"/>
  <c r="B349" i="2"/>
  <c r="C348" i="2"/>
  <c r="R347" i="2"/>
  <c r="S347" i="2"/>
  <c r="D347" i="2"/>
  <c r="O347" i="2"/>
  <c r="L347" i="2"/>
  <c r="J345" i="2" l="1"/>
  <c r="E345" i="2"/>
  <c r="I345" i="2" s="1"/>
  <c r="H346" i="2"/>
  <c r="P347" i="2"/>
  <c r="F346" i="2"/>
  <c r="M347" i="2"/>
  <c r="C349" i="2"/>
  <c r="B350" i="2"/>
  <c r="T347" i="2"/>
  <c r="U347" i="2" s="1"/>
  <c r="I346" i="2"/>
  <c r="O348" i="2"/>
  <c r="L348" i="2"/>
  <c r="M348" i="2" s="1"/>
  <c r="S348" i="2"/>
  <c r="D348" i="2"/>
  <c r="R348" i="2"/>
  <c r="T348" i="2" l="1"/>
  <c r="U348" i="2" s="1"/>
  <c r="G348" i="2" s="1"/>
  <c r="J346" i="2"/>
  <c r="Q347" i="2"/>
  <c r="E347" i="2" s="1"/>
  <c r="H347" i="2"/>
  <c r="G347" i="2"/>
  <c r="P348" i="2"/>
  <c r="Q348" i="2" s="1"/>
  <c r="B351" i="2"/>
  <c r="C350" i="2"/>
  <c r="L349" i="2"/>
  <c r="M349" i="2" s="1"/>
  <c r="O349" i="2"/>
  <c r="S349" i="2"/>
  <c r="D349" i="2"/>
  <c r="R349" i="2"/>
  <c r="H348" i="2" l="1"/>
  <c r="T349" i="2"/>
  <c r="U349" i="2" s="1"/>
  <c r="G349" i="2" s="1"/>
  <c r="I347" i="2"/>
  <c r="F347" i="2"/>
  <c r="J347" i="2" s="1"/>
  <c r="C351" i="2"/>
  <c r="B352" i="2"/>
  <c r="P349" i="2"/>
  <c r="Q349" i="2" s="1"/>
  <c r="S350" i="2"/>
  <c r="D350" i="2"/>
  <c r="R350" i="2"/>
  <c r="O350" i="2"/>
  <c r="L350" i="2"/>
  <c r="F348" i="2"/>
  <c r="J348" i="2" s="1"/>
  <c r="E348" i="2"/>
  <c r="I348" i="2" s="1"/>
  <c r="H349" i="2" l="1"/>
  <c r="M350" i="2"/>
  <c r="T350" i="2"/>
  <c r="U350" i="2" s="1"/>
  <c r="F349" i="2"/>
  <c r="J349" i="2" s="1"/>
  <c r="E349" i="2"/>
  <c r="I349" i="2" s="1"/>
  <c r="P350" i="2"/>
  <c r="B353" i="2"/>
  <c r="C352" i="2"/>
  <c r="R351" i="2"/>
  <c r="O351" i="2"/>
  <c r="L351" i="2"/>
  <c r="M351" i="2" s="1"/>
  <c r="S351" i="2"/>
  <c r="D351" i="2"/>
  <c r="T351" i="2" l="1"/>
  <c r="U351" i="2" s="1"/>
  <c r="G351" i="2" s="1"/>
  <c r="Q350" i="2"/>
  <c r="E350" i="2" s="1"/>
  <c r="P351" i="2"/>
  <c r="Q351" i="2" s="1"/>
  <c r="L352" i="2"/>
  <c r="M352" i="2" s="1"/>
  <c r="O352" i="2"/>
  <c r="S352" i="2"/>
  <c r="D352" i="2"/>
  <c r="R352" i="2"/>
  <c r="B354" i="2"/>
  <c r="C353" i="2"/>
  <c r="H350" i="2"/>
  <c r="G350" i="2"/>
  <c r="H351" i="2" l="1"/>
  <c r="T352" i="2"/>
  <c r="U352" i="2" s="1"/>
  <c r="H352" i="2" s="1"/>
  <c r="F350" i="2"/>
  <c r="J350" i="2" s="1"/>
  <c r="I350" i="2"/>
  <c r="P352" i="2"/>
  <c r="Q352" i="2" s="1"/>
  <c r="F351" i="2"/>
  <c r="J351" i="2" s="1"/>
  <c r="E351" i="2"/>
  <c r="I351" i="2" s="1"/>
  <c r="S353" i="2"/>
  <c r="D353" i="2"/>
  <c r="R353" i="2"/>
  <c r="L353" i="2"/>
  <c r="O353" i="2"/>
  <c r="B355" i="2"/>
  <c r="C354" i="2"/>
  <c r="T353" i="2" l="1"/>
  <c r="U353" i="2" s="1"/>
  <c r="G353" i="2" s="1"/>
  <c r="G352" i="2"/>
  <c r="P353" i="2"/>
  <c r="L354" i="2"/>
  <c r="R354" i="2"/>
  <c r="O354" i="2"/>
  <c r="S354" i="2"/>
  <c r="D354" i="2"/>
  <c r="C355" i="2"/>
  <c r="B356" i="2"/>
  <c r="M353" i="2"/>
  <c r="F352" i="2"/>
  <c r="J352" i="2" s="1"/>
  <c r="E352" i="2"/>
  <c r="I352" i="2" s="1"/>
  <c r="T354" i="2" l="1"/>
  <c r="U354" i="2" s="1"/>
  <c r="G354" i="2" s="1"/>
  <c r="H353" i="2"/>
  <c r="Q353" i="2"/>
  <c r="E353" i="2" s="1"/>
  <c r="I353" i="2" s="1"/>
  <c r="P354" i="2"/>
  <c r="M354" i="2"/>
  <c r="B357" i="2"/>
  <c r="C356" i="2"/>
  <c r="S355" i="2"/>
  <c r="D355" i="2"/>
  <c r="R355" i="2"/>
  <c r="L355" i="2"/>
  <c r="O355" i="2"/>
  <c r="H354" i="2" l="1"/>
  <c r="T355" i="2"/>
  <c r="U355" i="2" s="1"/>
  <c r="H355" i="2" s="1"/>
  <c r="F353" i="2"/>
  <c r="J353" i="2" s="1"/>
  <c r="M355" i="2"/>
  <c r="Q354" i="2"/>
  <c r="F354" i="2" s="1"/>
  <c r="J354" i="2" s="1"/>
  <c r="S356" i="2"/>
  <c r="D356" i="2"/>
  <c r="L356" i="2"/>
  <c r="R356" i="2"/>
  <c r="M356" i="2"/>
  <c r="O356" i="2"/>
  <c r="P355" i="2"/>
  <c r="C357" i="2"/>
  <c r="B358" i="2"/>
  <c r="T356" i="2" l="1"/>
  <c r="U356" i="2" s="1"/>
  <c r="H356" i="2" s="1"/>
  <c r="G355" i="2"/>
  <c r="Q355" i="2"/>
  <c r="E355" i="2" s="1"/>
  <c r="I355" i="2" s="1"/>
  <c r="E354" i="2"/>
  <c r="I354" i="2" s="1"/>
  <c r="P356" i="2"/>
  <c r="Q356" i="2" s="1"/>
  <c r="C358" i="2"/>
  <c r="B359" i="2"/>
  <c r="O357" i="2"/>
  <c r="R357" i="2"/>
  <c r="L357" i="2"/>
  <c r="D357" i="2"/>
  <c r="S357" i="2"/>
  <c r="G356" i="2" l="1"/>
  <c r="F355" i="2"/>
  <c r="J355" i="2" s="1"/>
  <c r="M357" i="2"/>
  <c r="F356" i="2"/>
  <c r="J356" i="2" s="1"/>
  <c r="E356" i="2"/>
  <c r="I356" i="2" s="1"/>
  <c r="C359" i="2"/>
  <c r="B360" i="2"/>
  <c r="P357" i="2"/>
  <c r="R358" i="2"/>
  <c r="L358" i="2"/>
  <c r="O358" i="2"/>
  <c r="D358" i="2"/>
  <c r="S358" i="2"/>
  <c r="T357" i="2"/>
  <c r="U357" i="2" s="1"/>
  <c r="T358" i="2" l="1"/>
  <c r="U358" i="2" s="1"/>
  <c r="H358" i="2" s="1"/>
  <c r="Q357" i="2"/>
  <c r="E357" i="2" s="1"/>
  <c r="P358" i="2"/>
  <c r="G357" i="2"/>
  <c r="H357" i="2"/>
  <c r="B361" i="2"/>
  <c r="C360" i="2"/>
  <c r="O359" i="2"/>
  <c r="D359" i="2"/>
  <c r="S359" i="2"/>
  <c r="R359" i="2"/>
  <c r="L359" i="2"/>
  <c r="M358" i="2"/>
  <c r="T359" i="2" l="1"/>
  <c r="U359" i="2" s="1"/>
  <c r="H359" i="2" s="1"/>
  <c r="G358" i="2"/>
  <c r="F357" i="2"/>
  <c r="J357" i="2" s="1"/>
  <c r="I357" i="2"/>
  <c r="P359" i="2"/>
  <c r="Q358" i="2"/>
  <c r="E358" i="2" s="1"/>
  <c r="I358" i="2" s="1"/>
  <c r="O360" i="2"/>
  <c r="S360" i="2"/>
  <c r="D360" i="2"/>
  <c r="L360" i="2"/>
  <c r="M360" i="2" s="1"/>
  <c r="R360" i="2"/>
  <c r="C361" i="2"/>
  <c r="B362" i="2"/>
  <c r="M359" i="2"/>
  <c r="G359" i="2" l="1"/>
  <c r="T360" i="2"/>
  <c r="U360" i="2" s="1"/>
  <c r="G360" i="2" s="1"/>
  <c r="P360" i="2"/>
  <c r="Q360" i="2" s="1"/>
  <c r="Q359" i="2"/>
  <c r="F359" i="2" s="1"/>
  <c r="J359" i="2" s="1"/>
  <c r="F358" i="2"/>
  <c r="J358" i="2" s="1"/>
  <c r="C362" i="2"/>
  <c r="B363" i="2"/>
  <c r="R361" i="2"/>
  <c r="O361" i="2"/>
  <c r="P361" i="2" s="1"/>
  <c r="D361" i="2"/>
  <c r="S361" i="2"/>
  <c r="L361" i="2"/>
  <c r="M361" i="2" s="1"/>
  <c r="H360" i="2" l="1"/>
  <c r="E359" i="2"/>
  <c r="I359" i="2" s="1"/>
  <c r="T361" i="2"/>
  <c r="U361" i="2" s="1"/>
  <c r="H361" i="2" s="1"/>
  <c r="Q361" i="2"/>
  <c r="E361" i="2" s="1"/>
  <c r="C363" i="2"/>
  <c r="B364" i="2"/>
  <c r="L362" i="2"/>
  <c r="M362" i="2" s="1"/>
  <c r="O362" i="2"/>
  <c r="R362" i="2"/>
  <c r="S362" i="2"/>
  <c r="D362" i="2"/>
  <c r="F360" i="2"/>
  <c r="J360" i="2" s="1"/>
  <c r="E360" i="2"/>
  <c r="I360" i="2" s="1"/>
  <c r="T362" i="2" l="1"/>
  <c r="U362" i="2" s="1"/>
  <c r="G362" i="2" s="1"/>
  <c r="G361" i="2"/>
  <c r="I361" i="2" s="1"/>
  <c r="F361" i="2"/>
  <c r="J361" i="2" s="1"/>
  <c r="P362" i="2"/>
  <c r="Q362" i="2" s="1"/>
  <c r="C364" i="2"/>
  <c r="B365" i="2"/>
  <c r="R363" i="2"/>
  <c r="D363" i="2"/>
  <c r="L363" i="2"/>
  <c r="O363" i="2"/>
  <c r="S363" i="2"/>
  <c r="H362" i="2" l="1"/>
  <c r="P363" i="2"/>
  <c r="T363" i="2"/>
  <c r="U363" i="2" s="1"/>
  <c r="G363" i="2" s="1"/>
  <c r="E362" i="2"/>
  <c r="I362" i="2" s="1"/>
  <c r="F362" i="2"/>
  <c r="J362" i="2" s="1"/>
  <c r="C365" i="2"/>
  <c r="B366" i="2"/>
  <c r="S364" i="2"/>
  <c r="D364" i="2"/>
  <c r="R364" i="2"/>
  <c r="L364" i="2"/>
  <c r="O364" i="2"/>
  <c r="M364" i="2"/>
  <c r="M363" i="2"/>
  <c r="Q363" i="2" l="1"/>
  <c r="E363" i="2" s="1"/>
  <c r="I363" i="2" s="1"/>
  <c r="T364" i="2"/>
  <c r="U364" i="2" s="1"/>
  <c r="H364" i="2" s="1"/>
  <c r="H363" i="2"/>
  <c r="P364" i="2"/>
  <c r="Q364" i="2" s="1"/>
  <c r="C366" i="2"/>
  <c r="B367" i="2"/>
  <c r="D365" i="2"/>
  <c r="S365" i="2"/>
  <c r="R365" i="2"/>
  <c r="T365" i="2" s="1"/>
  <c r="U365" i="2" s="1"/>
  <c r="L365" i="2"/>
  <c r="O365" i="2"/>
  <c r="G364" i="2" l="1"/>
  <c r="F363" i="2"/>
  <c r="J363" i="2" s="1"/>
  <c r="F364" i="2"/>
  <c r="J364" i="2" s="1"/>
  <c r="E364" i="2"/>
  <c r="H365" i="2"/>
  <c r="G365" i="2"/>
  <c r="C367" i="2"/>
  <c r="B368" i="2"/>
  <c r="R366" i="2"/>
  <c r="L366" i="2"/>
  <c r="O366" i="2"/>
  <c r="S366" i="2"/>
  <c r="D366" i="2"/>
  <c r="M365" i="2"/>
  <c r="P365" i="2"/>
  <c r="T366" i="2" l="1"/>
  <c r="U366" i="2" s="1"/>
  <c r="H366" i="2" s="1"/>
  <c r="M366" i="2"/>
  <c r="I364" i="2"/>
  <c r="Q365" i="2"/>
  <c r="C368" i="2"/>
  <c r="B369" i="2"/>
  <c r="S367" i="2"/>
  <c r="D367" i="2"/>
  <c r="L367" i="2"/>
  <c r="R367" i="2"/>
  <c r="O367" i="2"/>
  <c r="P366" i="2"/>
  <c r="G366" i="2" l="1"/>
  <c r="T367" i="2"/>
  <c r="U367" i="2" s="1"/>
  <c r="H367" i="2" s="1"/>
  <c r="Q366" i="2"/>
  <c r="E366" i="2" s="1"/>
  <c r="I366" i="2" s="1"/>
  <c r="B370" i="2"/>
  <c r="C369" i="2"/>
  <c r="M367" i="2"/>
  <c r="D368" i="2"/>
  <c r="O368" i="2"/>
  <c r="P368" i="2" s="1"/>
  <c r="L368" i="2"/>
  <c r="M368" i="2" s="1"/>
  <c r="R368" i="2"/>
  <c r="S368" i="2"/>
  <c r="P367" i="2"/>
  <c r="F365" i="2"/>
  <c r="J365" i="2" s="1"/>
  <c r="E365" i="2"/>
  <c r="I365" i="2" s="1"/>
  <c r="T368" i="2" l="1"/>
  <c r="U368" i="2" s="1"/>
  <c r="G368" i="2" s="1"/>
  <c r="G367" i="2"/>
  <c r="F366" i="2"/>
  <c r="J366" i="2" s="1"/>
  <c r="Q368" i="2"/>
  <c r="Q367" i="2"/>
  <c r="R369" i="2"/>
  <c r="D369" i="2"/>
  <c r="L369" i="2"/>
  <c r="O369" i="2"/>
  <c r="S369" i="2"/>
  <c r="C370" i="2"/>
  <c r="B371" i="2"/>
  <c r="H368" i="2" l="1"/>
  <c r="M369" i="2"/>
  <c r="C371" i="2"/>
  <c r="B372" i="2"/>
  <c r="D370" i="2"/>
  <c r="L370" i="2"/>
  <c r="M370" i="2" s="1"/>
  <c r="R370" i="2"/>
  <c r="O370" i="2"/>
  <c r="S370" i="2"/>
  <c r="P369" i="2"/>
  <c r="T369" i="2"/>
  <c r="U369" i="2" s="1"/>
  <c r="E367" i="2"/>
  <c r="I367" i="2" s="1"/>
  <c r="F367" i="2"/>
  <c r="J367" i="2" s="1"/>
  <c r="E368" i="2"/>
  <c r="I368" i="2" s="1"/>
  <c r="F368" i="2"/>
  <c r="J368" i="2" s="1"/>
  <c r="Q369" i="2" l="1"/>
  <c r="F369" i="2" s="1"/>
  <c r="T370" i="2"/>
  <c r="U370" i="2" s="1"/>
  <c r="H370" i="2" s="1"/>
  <c r="P370" i="2"/>
  <c r="Q370" i="2" s="1"/>
  <c r="H369" i="2"/>
  <c r="G369" i="2"/>
  <c r="C372" i="2"/>
  <c r="B373" i="2"/>
  <c r="D371" i="2"/>
  <c r="R371" i="2"/>
  <c r="O371" i="2"/>
  <c r="L371" i="2"/>
  <c r="M371" i="2" s="1"/>
  <c r="S371" i="2"/>
  <c r="T371" i="2" l="1"/>
  <c r="U371" i="2" s="1"/>
  <c r="G371" i="2" s="1"/>
  <c r="J369" i="2"/>
  <c r="E369" i="2"/>
  <c r="I369" i="2" s="1"/>
  <c r="P371" i="2"/>
  <c r="Q371" i="2" s="1"/>
  <c r="G370" i="2"/>
  <c r="F370" i="2"/>
  <c r="J370" i="2" s="1"/>
  <c r="E370" i="2"/>
  <c r="B374" i="2"/>
  <c r="C373" i="2"/>
  <c r="L372" i="2"/>
  <c r="O372" i="2"/>
  <c r="M372" i="2"/>
  <c r="R372" i="2"/>
  <c r="S372" i="2"/>
  <c r="D372" i="2"/>
  <c r="H371" i="2" l="1"/>
  <c r="T372" i="2"/>
  <c r="U372" i="2" s="1"/>
  <c r="H372" i="2" s="1"/>
  <c r="I370" i="2"/>
  <c r="P372" i="2"/>
  <c r="Q372" i="2" s="1"/>
  <c r="F371" i="2"/>
  <c r="J371" i="2" s="1"/>
  <c r="E371" i="2"/>
  <c r="I371" i="2" s="1"/>
  <c r="O373" i="2"/>
  <c r="S373" i="2"/>
  <c r="D373" i="2"/>
  <c r="L373" i="2"/>
  <c r="M373" i="2" s="1"/>
  <c r="R373" i="2"/>
  <c r="B375" i="2"/>
  <c r="C374" i="2"/>
  <c r="G372" i="2" l="1"/>
  <c r="T373" i="2"/>
  <c r="U373" i="2" s="1"/>
  <c r="G373" i="2" s="1"/>
  <c r="P373" i="2"/>
  <c r="Q373" i="2" s="1"/>
  <c r="C375" i="2"/>
  <c r="B376" i="2"/>
  <c r="D374" i="2"/>
  <c r="L374" i="2"/>
  <c r="R374" i="2"/>
  <c r="O374" i="2"/>
  <c r="S374" i="2"/>
  <c r="E372" i="2"/>
  <c r="I372" i="2" s="1"/>
  <c r="F372" i="2"/>
  <c r="J372" i="2" s="1"/>
  <c r="T374" i="2" l="1"/>
  <c r="U374" i="2" s="1"/>
  <c r="H374" i="2" s="1"/>
  <c r="H373" i="2"/>
  <c r="P374" i="2"/>
  <c r="M374" i="2"/>
  <c r="F373" i="2"/>
  <c r="E373" i="2"/>
  <c r="I373" i="2" s="1"/>
  <c r="C376" i="2"/>
  <c r="B377" i="2"/>
  <c r="S375" i="2"/>
  <c r="R375" i="2"/>
  <c r="T375" i="2" s="1"/>
  <c r="U375" i="2" s="1"/>
  <c r="L375" i="2"/>
  <c r="O375" i="2"/>
  <c r="M375" i="2"/>
  <c r="D375" i="2"/>
  <c r="G374" i="2" l="1"/>
  <c r="J373" i="2"/>
  <c r="Q374" i="2"/>
  <c r="F374" i="2" s="1"/>
  <c r="J374" i="2" s="1"/>
  <c r="P375" i="2"/>
  <c r="Q375" i="2" s="1"/>
  <c r="B378" i="2"/>
  <c r="C377" i="2"/>
  <c r="O376" i="2"/>
  <c r="S376" i="2"/>
  <c r="D376" i="2"/>
  <c r="R376" i="2"/>
  <c r="L376" i="2"/>
  <c r="M376" i="2" s="1"/>
  <c r="H375" i="2"/>
  <c r="G375" i="2"/>
  <c r="E374" i="2" l="1"/>
  <c r="I374" i="2" s="1"/>
  <c r="T376" i="2"/>
  <c r="U376" i="2" s="1"/>
  <c r="H376" i="2" s="1"/>
  <c r="P376" i="2"/>
  <c r="Q376" i="2" s="1"/>
  <c r="E375" i="2"/>
  <c r="I375" i="2" s="1"/>
  <c r="F375" i="2"/>
  <c r="J375" i="2" s="1"/>
  <c r="R377" i="2"/>
  <c r="L377" i="2"/>
  <c r="O377" i="2"/>
  <c r="S377" i="2"/>
  <c r="D377" i="2"/>
  <c r="B379" i="2"/>
  <c r="C378" i="2"/>
  <c r="G376" i="2" l="1"/>
  <c r="T377" i="2"/>
  <c r="U377" i="2" s="1"/>
  <c r="H377" i="2" s="1"/>
  <c r="P377" i="2"/>
  <c r="E376" i="2"/>
  <c r="I376" i="2" s="1"/>
  <c r="F376" i="2"/>
  <c r="J376" i="2" s="1"/>
  <c r="M377" i="2"/>
  <c r="R378" i="2"/>
  <c r="D378" i="2"/>
  <c r="L378" i="2"/>
  <c r="O378" i="2"/>
  <c r="P378" i="2" s="1"/>
  <c r="S378" i="2"/>
  <c r="C379" i="2"/>
  <c r="B380" i="2"/>
  <c r="M378" i="2" l="1"/>
  <c r="Q378" i="2" s="1"/>
  <c r="G377" i="2"/>
  <c r="T378" i="2"/>
  <c r="U378" i="2" s="1"/>
  <c r="C380" i="2"/>
  <c r="B381" i="2"/>
  <c r="D379" i="2"/>
  <c r="R379" i="2"/>
  <c r="L379" i="2"/>
  <c r="O379" i="2"/>
  <c r="S379" i="2"/>
  <c r="Q377" i="2"/>
  <c r="M379" i="2" l="1"/>
  <c r="T379" i="2"/>
  <c r="U379" i="2" s="1"/>
  <c r="F377" i="2"/>
  <c r="J377" i="2" s="1"/>
  <c r="E377" i="2"/>
  <c r="I377" i="2" s="1"/>
  <c r="C381" i="2"/>
  <c r="B382" i="2"/>
  <c r="P379" i="2"/>
  <c r="S380" i="2"/>
  <c r="D380" i="2"/>
  <c r="R380" i="2"/>
  <c r="L380" i="2"/>
  <c r="M380" i="2" s="1"/>
  <c r="O380" i="2"/>
  <c r="H378" i="2"/>
  <c r="G378" i="2"/>
  <c r="E378" i="2"/>
  <c r="F378" i="2"/>
  <c r="J378" i="2" l="1"/>
  <c r="Q379" i="2"/>
  <c r="F379" i="2" s="1"/>
  <c r="T380" i="2"/>
  <c r="U380" i="2" s="1"/>
  <c r="G380" i="2" s="1"/>
  <c r="I378" i="2"/>
  <c r="B383" i="2"/>
  <c r="C382" i="2"/>
  <c r="O381" i="2"/>
  <c r="S381" i="2"/>
  <c r="D381" i="2"/>
  <c r="R381" i="2"/>
  <c r="L381" i="2"/>
  <c r="M381" i="2" s="1"/>
  <c r="P380" i="2"/>
  <c r="Q380" i="2" s="1"/>
  <c r="G379" i="2"/>
  <c r="H379" i="2"/>
  <c r="H380" i="2" l="1"/>
  <c r="E379" i="2"/>
  <c r="I379" i="2" s="1"/>
  <c r="T381" i="2"/>
  <c r="U381" i="2" s="1"/>
  <c r="H381" i="2" s="1"/>
  <c r="J379" i="2"/>
  <c r="F380" i="2"/>
  <c r="J380" i="2" s="1"/>
  <c r="E380" i="2"/>
  <c r="I380" i="2" s="1"/>
  <c r="O382" i="2"/>
  <c r="D382" i="2"/>
  <c r="R382" i="2"/>
  <c r="L382" i="2"/>
  <c r="S382" i="2"/>
  <c r="P381" i="2"/>
  <c r="Q381" i="2" s="1"/>
  <c r="B384" i="2"/>
  <c r="C383" i="2"/>
  <c r="T382" i="2" l="1"/>
  <c r="U382" i="2" s="1"/>
  <c r="G382" i="2" s="1"/>
  <c r="G381" i="2"/>
  <c r="E381" i="2"/>
  <c r="F381" i="2"/>
  <c r="J381" i="2" s="1"/>
  <c r="P382" i="2"/>
  <c r="D383" i="2"/>
  <c r="L383" i="2"/>
  <c r="M383" i="2" s="1"/>
  <c r="O383" i="2"/>
  <c r="S383" i="2"/>
  <c r="R383" i="2"/>
  <c r="M382" i="2"/>
  <c r="C384" i="2"/>
  <c r="B385" i="2"/>
  <c r="H382" i="2" l="1"/>
  <c r="I381" i="2"/>
  <c r="Q382" i="2"/>
  <c r="F382" i="2" s="1"/>
  <c r="J382" i="2" s="1"/>
  <c r="T383" i="2"/>
  <c r="U383" i="2" s="1"/>
  <c r="G383" i="2" s="1"/>
  <c r="L384" i="2"/>
  <c r="R384" i="2"/>
  <c r="T384" i="2" s="1"/>
  <c r="U384" i="2" s="1"/>
  <c r="O384" i="2"/>
  <c r="D384" i="2"/>
  <c r="S384" i="2"/>
  <c r="C385" i="2"/>
  <c r="B386" i="2"/>
  <c r="P383" i="2"/>
  <c r="Q383" i="2" s="1"/>
  <c r="E382" i="2" l="1"/>
  <c r="I382" i="2" s="1"/>
  <c r="H383" i="2"/>
  <c r="P384" i="2"/>
  <c r="E383" i="2"/>
  <c r="I383" i="2" s="1"/>
  <c r="F383" i="2"/>
  <c r="C386" i="2"/>
  <c r="B387" i="2"/>
  <c r="R385" i="2"/>
  <c r="L385" i="2"/>
  <c r="O385" i="2"/>
  <c r="S385" i="2"/>
  <c r="D385" i="2"/>
  <c r="M384" i="2"/>
  <c r="G384" i="2"/>
  <c r="H384" i="2"/>
  <c r="J383" i="2" l="1"/>
  <c r="Q384" i="2"/>
  <c r="E384" i="2" s="1"/>
  <c r="I384" i="2" s="1"/>
  <c r="T385" i="2"/>
  <c r="U385" i="2" s="1"/>
  <c r="G385" i="2" s="1"/>
  <c r="P385" i="2"/>
  <c r="M385" i="2"/>
  <c r="C387" i="2"/>
  <c r="B388" i="2"/>
  <c r="S386" i="2"/>
  <c r="D386" i="2"/>
  <c r="O386" i="2"/>
  <c r="R386" i="2"/>
  <c r="T386" i="2" s="1"/>
  <c r="U386" i="2" s="1"/>
  <c r="L386" i="2"/>
  <c r="Q385" i="2" l="1"/>
  <c r="E385" i="2" s="1"/>
  <c r="I385" i="2" s="1"/>
  <c r="F384" i="2"/>
  <c r="J384" i="2" s="1"/>
  <c r="H385" i="2"/>
  <c r="M386" i="2"/>
  <c r="P386" i="2"/>
  <c r="B389" i="2"/>
  <c r="C388" i="2"/>
  <c r="G386" i="2"/>
  <c r="H386" i="2"/>
  <c r="D387" i="2"/>
  <c r="R387" i="2"/>
  <c r="L387" i="2"/>
  <c r="O387" i="2"/>
  <c r="P387" i="2" s="1"/>
  <c r="S387" i="2"/>
  <c r="F385" i="2" l="1"/>
  <c r="J385" i="2" s="1"/>
  <c r="T387" i="2"/>
  <c r="U387" i="2" s="1"/>
  <c r="H387" i="2" s="1"/>
  <c r="Q386" i="2"/>
  <c r="E386" i="2" s="1"/>
  <c r="I386" i="2" s="1"/>
  <c r="M387" i="2"/>
  <c r="Q387" i="2" s="1"/>
  <c r="O388" i="2"/>
  <c r="R388" i="2"/>
  <c r="L388" i="2"/>
  <c r="S388" i="2"/>
  <c r="D388" i="2"/>
  <c r="C389" i="2"/>
  <c r="B390" i="2"/>
  <c r="M388" i="2" l="1"/>
  <c r="G387" i="2"/>
  <c r="F386" i="2"/>
  <c r="J386" i="2" s="1"/>
  <c r="T388" i="2"/>
  <c r="U388" i="2" s="1"/>
  <c r="P388" i="2"/>
  <c r="F387" i="2"/>
  <c r="J387" i="2" s="1"/>
  <c r="E387" i="2"/>
  <c r="B391" i="2"/>
  <c r="C390" i="2"/>
  <c r="R389" i="2"/>
  <c r="O389" i="2"/>
  <c r="S389" i="2"/>
  <c r="D389" i="2"/>
  <c r="L389" i="2"/>
  <c r="Q388" i="2" l="1"/>
  <c r="E388" i="2" s="1"/>
  <c r="I387" i="2"/>
  <c r="T389" i="2"/>
  <c r="U389" i="2" s="1"/>
  <c r="G389" i="2" s="1"/>
  <c r="M389" i="2"/>
  <c r="S390" i="2"/>
  <c r="D390" i="2"/>
  <c r="R390" i="2"/>
  <c r="L390" i="2"/>
  <c r="O390" i="2"/>
  <c r="C391" i="2"/>
  <c r="B392" i="2"/>
  <c r="P389" i="2"/>
  <c r="G388" i="2"/>
  <c r="H388" i="2"/>
  <c r="T390" i="2" l="1"/>
  <c r="U390" i="2" s="1"/>
  <c r="H390" i="2" s="1"/>
  <c r="F388" i="2"/>
  <c r="J388" i="2" s="1"/>
  <c r="H389" i="2"/>
  <c r="I388" i="2"/>
  <c r="P390" i="2"/>
  <c r="M390" i="2"/>
  <c r="D391" i="2"/>
  <c r="O391" i="2"/>
  <c r="S391" i="2"/>
  <c r="R391" i="2"/>
  <c r="L391" i="2"/>
  <c r="M391" i="2" s="1"/>
  <c r="C392" i="2"/>
  <c r="B393" i="2"/>
  <c r="Q389" i="2"/>
  <c r="G390" i="2" l="1"/>
  <c r="T391" i="2"/>
  <c r="U391" i="2" s="1"/>
  <c r="H391" i="2" s="1"/>
  <c r="E389" i="2"/>
  <c r="I389" i="2" s="1"/>
  <c r="F389" i="2"/>
  <c r="J389" i="2" s="1"/>
  <c r="B394" i="2"/>
  <c r="C393" i="2"/>
  <c r="P391" i="2"/>
  <c r="Q391" i="2" s="1"/>
  <c r="R392" i="2"/>
  <c r="O392" i="2"/>
  <c r="S392" i="2"/>
  <c r="L392" i="2"/>
  <c r="D392" i="2"/>
  <c r="Q390" i="2"/>
  <c r="G391" i="2" l="1"/>
  <c r="T392" i="2"/>
  <c r="U392" i="2" s="1"/>
  <c r="H392" i="2" s="1"/>
  <c r="F391" i="2"/>
  <c r="J391" i="2" s="1"/>
  <c r="E391" i="2"/>
  <c r="I391" i="2" s="1"/>
  <c r="F390" i="2"/>
  <c r="J390" i="2" s="1"/>
  <c r="E390" i="2"/>
  <c r="I390" i="2" s="1"/>
  <c r="C394" i="2"/>
  <c r="B395" i="2"/>
  <c r="M392" i="2"/>
  <c r="S393" i="2"/>
  <c r="L393" i="2"/>
  <c r="M393" i="2" s="1"/>
  <c r="D393" i="2"/>
  <c r="R393" i="2"/>
  <c r="O393" i="2"/>
  <c r="P392" i="2"/>
  <c r="T393" i="2" l="1"/>
  <c r="U393" i="2" s="1"/>
  <c r="H393" i="2" s="1"/>
  <c r="G392" i="2"/>
  <c r="Q392" i="2"/>
  <c r="E392" i="2" s="1"/>
  <c r="P393" i="2"/>
  <c r="Q393" i="2" s="1"/>
  <c r="C395" i="2"/>
  <c r="B396" i="2"/>
  <c r="O394" i="2"/>
  <c r="S394" i="2"/>
  <c r="R394" i="2"/>
  <c r="L394" i="2"/>
  <c r="D394" i="2"/>
  <c r="G393" i="2" l="1"/>
  <c r="I392" i="2"/>
  <c r="T394" i="2"/>
  <c r="U394" i="2" s="1"/>
  <c r="H394" i="2" s="1"/>
  <c r="F392" i="2"/>
  <c r="J392" i="2" s="1"/>
  <c r="F393" i="2"/>
  <c r="J393" i="2" s="1"/>
  <c r="E393" i="2"/>
  <c r="I393" i="2" s="1"/>
  <c r="P394" i="2"/>
  <c r="M394" i="2"/>
  <c r="C396" i="2"/>
  <c r="B397" i="2"/>
  <c r="L395" i="2"/>
  <c r="O395" i="2"/>
  <c r="S395" i="2"/>
  <c r="D395" i="2"/>
  <c r="R395" i="2"/>
  <c r="T395" i="2" l="1"/>
  <c r="U395" i="2" s="1"/>
  <c r="H395" i="2" s="1"/>
  <c r="Q394" i="2"/>
  <c r="E394" i="2" s="1"/>
  <c r="G394" i="2"/>
  <c r="M395" i="2"/>
  <c r="C397" i="2"/>
  <c r="B398" i="2"/>
  <c r="R396" i="2"/>
  <c r="L396" i="2"/>
  <c r="S396" i="2"/>
  <c r="D396" i="2"/>
  <c r="O396" i="2"/>
  <c r="P395" i="2"/>
  <c r="G395" i="2" l="1"/>
  <c r="I394" i="2"/>
  <c r="F394" i="2"/>
  <c r="J394" i="2" s="1"/>
  <c r="Q395" i="2"/>
  <c r="F395" i="2" s="1"/>
  <c r="J395" i="2" s="1"/>
  <c r="T396" i="2"/>
  <c r="U396" i="2" s="1"/>
  <c r="H396" i="2" s="1"/>
  <c r="M396" i="2"/>
  <c r="P396" i="2"/>
  <c r="C398" i="2"/>
  <c r="B399" i="2"/>
  <c r="L397" i="2"/>
  <c r="S397" i="2"/>
  <c r="D397" i="2"/>
  <c r="R397" i="2"/>
  <c r="T397" i="2" s="1"/>
  <c r="U397" i="2" s="1"/>
  <c r="O397" i="2"/>
  <c r="G396" i="2" l="1"/>
  <c r="E395" i="2"/>
  <c r="I395" i="2" s="1"/>
  <c r="B400" i="2"/>
  <c r="C399" i="2"/>
  <c r="P397" i="2"/>
  <c r="M397" i="2"/>
  <c r="R398" i="2"/>
  <c r="T398" i="2" s="1"/>
  <c r="U398" i="2" s="1"/>
  <c r="O398" i="2"/>
  <c r="S398" i="2"/>
  <c r="D398" i="2"/>
  <c r="L398" i="2"/>
  <c r="M398" i="2" s="1"/>
  <c r="G397" i="2"/>
  <c r="H397" i="2"/>
  <c r="Q396" i="2"/>
  <c r="Q397" i="2" l="1"/>
  <c r="E397" i="2" s="1"/>
  <c r="I397" i="2" s="1"/>
  <c r="H398" i="2"/>
  <c r="G398" i="2"/>
  <c r="E396" i="2"/>
  <c r="I396" i="2" s="1"/>
  <c r="F396" i="2"/>
  <c r="J396" i="2" s="1"/>
  <c r="L399" i="2"/>
  <c r="O399" i="2"/>
  <c r="P399" i="2" s="1"/>
  <c r="S399" i="2"/>
  <c r="D399" i="2"/>
  <c r="R399" i="2"/>
  <c r="P398" i="2"/>
  <c r="Q398" i="2" s="1"/>
  <c r="C400" i="2"/>
  <c r="B401" i="2"/>
  <c r="T399" i="2" l="1"/>
  <c r="U399" i="2" s="1"/>
  <c r="H399" i="2" s="1"/>
  <c r="F397" i="2"/>
  <c r="J397" i="2" s="1"/>
  <c r="M399" i="2"/>
  <c r="Q399" i="2" s="1"/>
  <c r="O400" i="2"/>
  <c r="S400" i="2"/>
  <c r="D400" i="2"/>
  <c r="R400" i="2"/>
  <c r="L400" i="2"/>
  <c r="B402" i="2"/>
  <c r="C401" i="2"/>
  <c r="F398" i="2"/>
  <c r="J398" i="2" s="1"/>
  <c r="E398" i="2"/>
  <c r="I398" i="2" s="1"/>
  <c r="G399" i="2" l="1"/>
  <c r="T400" i="2"/>
  <c r="U400" i="2" s="1"/>
  <c r="G400" i="2" s="1"/>
  <c r="L401" i="2"/>
  <c r="M401" i="2" s="1"/>
  <c r="O401" i="2"/>
  <c r="D401" i="2"/>
  <c r="R401" i="2"/>
  <c r="S401" i="2"/>
  <c r="C402" i="2"/>
  <c r="B403" i="2"/>
  <c r="E399" i="2"/>
  <c r="I399" i="2" s="1"/>
  <c r="F399" i="2"/>
  <c r="J399" i="2" s="1"/>
  <c r="M400" i="2"/>
  <c r="P400" i="2"/>
  <c r="H400" i="2" l="1"/>
  <c r="T401" i="2"/>
  <c r="U401" i="2" s="1"/>
  <c r="H401" i="2" s="1"/>
  <c r="P401" i="2"/>
  <c r="Q401" i="2" s="1"/>
  <c r="F401" i="2" s="1"/>
  <c r="Q400" i="2"/>
  <c r="F400" i="2" s="1"/>
  <c r="J400" i="2" s="1"/>
  <c r="B404" i="2"/>
  <c r="C403" i="2"/>
  <c r="O402" i="2"/>
  <c r="D402" i="2"/>
  <c r="R402" i="2"/>
  <c r="L402" i="2"/>
  <c r="S402" i="2"/>
  <c r="J401" i="2" l="1"/>
  <c r="T402" i="2"/>
  <c r="U402" i="2" s="1"/>
  <c r="G402" i="2" s="1"/>
  <c r="G401" i="2"/>
  <c r="M402" i="2"/>
  <c r="P402" i="2"/>
  <c r="E401" i="2"/>
  <c r="E400" i="2"/>
  <c r="I400" i="2" s="1"/>
  <c r="O403" i="2"/>
  <c r="S403" i="2"/>
  <c r="R403" i="2"/>
  <c r="L403" i="2"/>
  <c r="D403" i="2"/>
  <c r="C404" i="2"/>
  <c r="B405" i="2"/>
  <c r="H402" i="2" l="1"/>
  <c r="T403" i="2"/>
  <c r="U403" i="2" s="1"/>
  <c r="G403" i="2" s="1"/>
  <c r="M403" i="2"/>
  <c r="I401" i="2"/>
  <c r="Q402" i="2"/>
  <c r="P403" i="2"/>
  <c r="C405" i="2"/>
  <c r="B406" i="2"/>
  <c r="O404" i="2"/>
  <c r="S404" i="2"/>
  <c r="D404" i="2"/>
  <c r="R404" i="2"/>
  <c r="L404" i="2"/>
  <c r="T404" i="2" l="1"/>
  <c r="U404" i="2" s="1"/>
  <c r="H404" i="2" s="1"/>
  <c r="H403" i="2"/>
  <c r="Q403" i="2"/>
  <c r="F403" i="2" s="1"/>
  <c r="J403" i="2" s="1"/>
  <c r="E402" i="2"/>
  <c r="I402" i="2" s="1"/>
  <c r="F402" i="2"/>
  <c r="J402" i="2" s="1"/>
  <c r="C406" i="2"/>
  <c r="B407" i="2"/>
  <c r="D405" i="2"/>
  <c r="R405" i="2"/>
  <c r="T405" i="2" s="1"/>
  <c r="U405" i="2" s="1"/>
  <c r="S405" i="2"/>
  <c r="L405" i="2"/>
  <c r="O405" i="2"/>
  <c r="P404" i="2"/>
  <c r="M404" i="2"/>
  <c r="G404" i="2" l="1"/>
  <c r="Q404" i="2"/>
  <c r="F404" i="2" s="1"/>
  <c r="J404" i="2" s="1"/>
  <c r="E403" i="2"/>
  <c r="I403" i="2" s="1"/>
  <c r="G405" i="2"/>
  <c r="H405" i="2"/>
  <c r="P405" i="2"/>
  <c r="C407" i="2"/>
  <c r="B408" i="2"/>
  <c r="M405" i="2"/>
  <c r="R406" i="2"/>
  <c r="S406" i="2"/>
  <c r="L406" i="2"/>
  <c r="O406" i="2"/>
  <c r="D406" i="2"/>
  <c r="Q405" i="2" l="1"/>
  <c r="E405" i="2" s="1"/>
  <c r="I405" i="2" s="1"/>
  <c r="E404" i="2"/>
  <c r="I404" i="2" s="1"/>
  <c r="M406" i="2"/>
  <c r="T406" i="2"/>
  <c r="U406" i="2" s="1"/>
  <c r="G406" i="2" s="1"/>
  <c r="F405" i="2"/>
  <c r="J405" i="2" s="1"/>
  <c r="C408" i="2"/>
  <c r="B409" i="2"/>
  <c r="D407" i="2"/>
  <c r="S407" i="2"/>
  <c r="R407" i="2"/>
  <c r="O407" i="2"/>
  <c r="L407" i="2"/>
  <c r="P406" i="2"/>
  <c r="Q406" i="2" l="1"/>
  <c r="F406" i="2" s="1"/>
  <c r="H406" i="2"/>
  <c r="T407" i="2"/>
  <c r="U407" i="2" s="1"/>
  <c r="H407" i="2" s="1"/>
  <c r="P407" i="2"/>
  <c r="C409" i="2"/>
  <c r="B410" i="2"/>
  <c r="R408" i="2"/>
  <c r="L408" i="2"/>
  <c r="O408" i="2"/>
  <c r="S408" i="2"/>
  <c r="D408" i="2"/>
  <c r="M407" i="2"/>
  <c r="T408" i="2" l="1"/>
  <c r="U408" i="2" s="1"/>
  <c r="G408" i="2" s="1"/>
  <c r="Q407" i="2"/>
  <c r="F407" i="2" s="1"/>
  <c r="J407" i="2" s="1"/>
  <c r="E406" i="2"/>
  <c r="I406" i="2" s="1"/>
  <c r="G407" i="2"/>
  <c r="J406" i="2"/>
  <c r="B411" i="2"/>
  <c r="C410" i="2"/>
  <c r="P408" i="2"/>
  <c r="D409" i="2"/>
  <c r="S409" i="2"/>
  <c r="R409" i="2"/>
  <c r="O409" i="2"/>
  <c r="L409" i="2"/>
  <c r="M408" i="2"/>
  <c r="T409" i="2" l="1"/>
  <c r="U409" i="2" s="1"/>
  <c r="G409" i="2" s="1"/>
  <c r="H408" i="2"/>
  <c r="Q408" i="2"/>
  <c r="E408" i="2" s="1"/>
  <c r="I408" i="2" s="1"/>
  <c r="E407" i="2"/>
  <c r="I407" i="2" s="1"/>
  <c r="P409" i="2"/>
  <c r="C411" i="2"/>
  <c r="B412" i="2"/>
  <c r="D410" i="2"/>
  <c r="R410" i="2"/>
  <c r="L410" i="2"/>
  <c r="M410" i="2" s="1"/>
  <c r="O410" i="2"/>
  <c r="S410" i="2"/>
  <c r="M409" i="2"/>
  <c r="T410" i="2" l="1"/>
  <c r="U410" i="2" s="1"/>
  <c r="H410" i="2" s="1"/>
  <c r="H409" i="2"/>
  <c r="F408" i="2"/>
  <c r="J408" i="2" s="1"/>
  <c r="Q409" i="2"/>
  <c r="P410" i="2"/>
  <c r="Q410" i="2" s="1"/>
  <c r="C412" i="2"/>
  <c r="B413" i="2"/>
  <c r="R411" i="2"/>
  <c r="O411" i="2"/>
  <c r="S411" i="2"/>
  <c r="D411" i="2"/>
  <c r="L411" i="2"/>
  <c r="M411" i="2" s="1"/>
  <c r="G410" i="2"/>
  <c r="T411" i="2" l="1"/>
  <c r="U411" i="2" s="1"/>
  <c r="G411" i="2" s="1"/>
  <c r="P411" i="2"/>
  <c r="Q411" i="2" s="1"/>
  <c r="B414" i="2"/>
  <c r="C413" i="2"/>
  <c r="L412" i="2"/>
  <c r="S412" i="2"/>
  <c r="O412" i="2"/>
  <c r="D412" i="2"/>
  <c r="R412" i="2"/>
  <c r="E409" i="2"/>
  <c r="I409" i="2" s="1"/>
  <c r="F409" i="2"/>
  <c r="J409" i="2" s="1"/>
  <c r="F410" i="2"/>
  <c r="J410" i="2" s="1"/>
  <c r="E410" i="2"/>
  <c r="I410" i="2" s="1"/>
  <c r="T412" i="2" l="1"/>
  <c r="U412" i="2" s="1"/>
  <c r="G412" i="2" s="1"/>
  <c r="H411" i="2"/>
  <c r="E411" i="2"/>
  <c r="I411" i="2" s="1"/>
  <c r="F411" i="2"/>
  <c r="M412" i="2"/>
  <c r="L413" i="2"/>
  <c r="O413" i="2"/>
  <c r="M413" i="2"/>
  <c r="S413" i="2"/>
  <c r="R413" i="2"/>
  <c r="D413" i="2"/>
  <c r="B415" i="2"/>
  <c r="C414" i="2"/>
  <c r="P412" i="2"/>
  <c r="H412" i="2" l="1"/>
  <c r="J411" i="2"/>
  <c r="T413" i="2"/>
  <c r="U413" i="2" s="1"/>
  <c r="H413" i="2" s="1"/>
  <c r="P413" i="2"/>
  <c r="Q413" i="2" s="1"/>
  <c r="S414" i="2"/>
  <c r="D414" i="2"/>
  <c r="R414" i="2"/>
  <c r="O414" i="2"/>
  <c r="L414" i="2"/>
  <c r="M414" i="2" s="1"/>
  <c r="C415" i="2"/>
  <c r="B416" i="2"/>
  <c r="Q412" i="2"/>
  <c r="T414" i="2" l="1"/>
  <c r="U414" i="2" s="1"/>
  <c r="H414" i="2" s="1"/>
  <c r="G413" i="2"/>
  <c r="E413" i="2"/>
  <c r="F413" i="2"/>
  <c r="J413" i="2" s="1"/>
  <c r="P414" i="2"/>
  <c r="Q414" i="2" s="1"/>
  <c r="E412" i="2"/>
  <c r="I412" i="2" s="1"/>
  <c r="F412" i="2"/>
  <c r="J412" i="2" s="1"/>
  <c r="B417" i="2"/>
  <c r="C416" i="2"/>
  <c r="O415" i="2"/>
  <c r="P415" i="2" s="1"/>
  <c r="S415" i="2"/>
  <c r="D415" i="2"/>
  <c r="L415" i="2"/>
  <c r="R415" i="2"/>
  <c r="T415" i="2" s="1"/>
  <c r="U415" i="2" s="1"/>
  <c r="G414" i="2" l="1"/>
  <c r="M415" i="2"/>
  <c r="Q415" i="2" s="1"/>
  <c r="F415" i="2" s="1"/>
  <c r="J415" i="2" s="1"/>
  <c r="I413" i="2"/>
  <c r="G415" i="2"/>
  <c r="H415" i="2"/>
  <c r="C417" i="2"/>
  <c r="B418" i="2"/>
  <c r="E414" i="2"/>
  <c r="I414" i="2" s="1"/>
  <c r="F414" i="2"/>
  <c r="J414" i="2" s="1"/>
  <c r="R416" i="2"/>
  <c r="L416" i="2"/>
  <c r="O416" i="2"/>
  <c r="M416" i="2"/>
  <c r="S416" i="2"/>
  <c r="D416" i="2"/>
  <c r="P416" i="2" l="1"/>
  <c r="Q416" i="2" s="1"/>
  <c r="E415" i="2"/>
  <c r="I415" i="2" s="1"/>
  <c r="T416" i="2"/>
  <c r="U416" i="2" s="1"/>
  <c r="H416" i="2" s="1"/>
  <c r="B419" i="2"/>
  <c r="C418" i="2"/>
  <c r="R417" i="2"/>
  <c r="O417" i="2"/>
  <c r="L417" i="2"/>
  <c r="M417" i="2" s="1"/>
  <c r="D417" i="2"/>
  <c r="S417" i="2"/>
  <c r="T417" i="2" l="1"/>
  <c r="U417" i="2" s="1"/>
  <c r="G417" i="2" s="1"/>
  <c r="G416" i="2"/>
  <c r="F416" i="2"/>
  <c r="J416" i="2" s="1"/>
  <c r="E416" i="2"/>
  <c r="O418" i="2"/>
  <c r="L418" i="2"/>
  <c r="S418" i="2"/>
  <c r="D418" i="2"/>
  <c r="R418" i="2"/>
  <c r="P417" i="2"/>
  <c r="Q417" i="2" s="1"/>
  <c r="C419" i="2"/>
  <c r="B420" i="2"/>
  <c r="H417" i="2" l="1"/>
  <c r="I416" i="2"/>
  <c r="T418" i="2"/>
  <c r="U418" i="2" s="1"/>
  <c r="H418" i="2" s="1"/>
  <c r="P418" i="2"/>
  <c r="B421" i="2"/>
  <c r="C420" i="2"/>
  <c r="M418" i="2"/>
  <c r="R419" i="2"/>
  <c r="L419" i="2"/>
  <c r="O419" i="2"/>
  <c r="D419" i="2"/>
  <c r="S419" i="2"/>
  <c r="E417" i="2"/>
  <c r="I417" i="2" s="1"/>
  <c r="F417" i="2"/>
  <c r="J417" i="2" s="1"/>
  <c r="G418" i="2" l="1"/>
  <c r="T419" i="2"/>
  <c r="U419" i="2" s="1"/>
  <c r="Q418" i="2"/>
  <c r="M419" i="2"/>
  <c r="O420" i="2"/>
  <c r="P420" i="2" s="1"/>
  <c r="S420" i="2"/>
  <c r="D420" i="2"/>
  <c r="R420" i="2"/>
  <c r="L420" i="2"/>
  <c r="P419" i="2"/>
  <c r="B422" i="2"/>
  <c r="C421" i="2"/>
  <c r="T420" i="2" l="1"/>
  <c r="U420" i="2" s="1"/>
  <c r="D421" i="2"/>
  <c r="R421" i="2"/>
  <c r="O421" i="2"/>
  <c r="S421" i="2"/>
  <c r="L421" i="2"/>
  <c r="M420" i="2"/>
  <c r="Q420" i="2" s="1"/>
  <c r="C422" i="2"/>
  <c r="B423" i="2"/>
  <c r="Q419" i="2"/>
  <c r="E418" i="2"/>
  <c r="I418" i="2" s="1"/>
  <c r="F418" i="2"/>
  <c r="J418" i="2" s="1"/>
  <c r="G419" i="2"/>
  <c r="H419" i="2"/>
  <c r="T421" i="2" l="1"/>
  <c r="U421" i="2" s="1"/>
  <c r="H421" i="2" s="1"/>
  <c r="E420" i="2"/>
  <c r="F420" i="2"/>
  <c r="F419" i="2"/>
  <c r="J419" i="2" s="1"/>
  <c r="E419" i="2"/>
  <c r="I419" i="2" s="1"/>
  <c r="B424" i="2"/>
  <c r="C423" i="2"/>
  <c r="M421" i="2"/>
  <c r="O422" i="2"/>
  <c r="L422" i="2"/>
  <c r="D422" i="2"/>
  <c r="S422" i="2"/>
  <c r="R422" i="2"/>
  <c r="P421" i="2"/>
  <c r="H420" i="2"/>
  <c r="G420" i="2"/>
  <c r="I420" i="2" l="1"/>
  <c r="T422" i="2"/>
  <c r="U422" i="2" s="1"/>
  <c r="G422" i="2" s="1"/>
  <c r="G421" i="2"/>
  <c r="M422" i="2"/>
  <c r="D423" i="2"/>
  <c r="R423" i="2"/>
  <c r="L423" i="2"/>
  <c r="O423" i="2"/>
  <c r="S423" i="2"/>
  <c r="Q421" i="2"/>
  <c r="B425" i="2"/>
  <c r="C424" i="2"/>
  <c r="P422" i="2"/>
  <c r="J420" i="2"/>
  <c r="H422" i="2" l="1"/>
  <c r="M423" i="2"/>
  <c r="Q422" i="2"/>
  <c r="F422" i="2" s="1"/>
  <c r="J422" i="2" s="1"/>
  <c r="P423" i="2"/>
  <c r="T423" i="2"/>
  <c r="U423" i="2" s="1"/>
  <c r="O424" i="2"/>
  <c r="S424" i="2"/>
  <c r="D424" i="2"/>
  <c r="R424" i="2"/>
  <c r="L424" i="2"/>
  <c r="C425" i="2"/>
  <c r="B426" i="2"/>
  <c r="F421" i="2"/>
  <c r="J421" i="2" s="1"/>
  <c r="E421" i="2"/>
  <c r="I421" i="2" s="1"/>
  <c r="E422" i="2" l="1"/>
  <c r="I422" i="2" s="1"/>
  <c r="Q423" i="2"/>
  <c r="E423" i="2" s="1"/>
  <c r="P424" i="2"/>
  <c r="M424" i="2"/>
  <c r="S425" i="2"/>
  <c r="D425" i="2"/>
  <c r="R425" i="2"/>
  <c r="L425" i="2"/>
  <c r="O425" i="2"/>
  <c r="B427" i="2"/>
  <c r="C426" i="2"/>
  <c r="H423" i="2"/>
  <c r="G423" i="2"/>
  <c r="T424" i="2"/>
  <c r="U424" i="2" s="1"/>
  <c r="I423" i="2" l="1"/>
  <c r="Q424" i="2"/>
  <c r="F424" i="2" s="1"/>
  <c r="M425" i="2"/>
  <c r="F423" i="2"/>
  <c r="J423" i="2" s="1"/>
  <c r="T425" i="2"/>
  <c r="U425" i="2" s="1"/>
  <c r="G425" i="2" s="1"/>
  <c r="H424" i="2"/>
  <c r="G424" i="2"/>
  <c r="D426" i="2"/>
  <c r="L426" i="2"/>
  <c r="R426" i="2"/>
  <c r="M426" i="2"/>
  <c r="O426" i="2"/>
  <c r="P426" i="2" s="1"/>
  <c r="S426" i="2"/>
  <c r="P425" i="2"/>
  <c r="C427" i="2"/>
  <c r="B428" i="2"/>
  <c r="T426" i="2" l="1"/>
  <c r="U426" i="2" s="1"/>
  <c r="H426" i="2" s="1"/>
  <c r="E424" i="2"/>
  <c r="I424" i="2" s="1"/>
  <c r="Q425" i="2"/>
  <c r="E425" i="2" s="1"/>
  <c r="I425" i="2" s="1"/>
  <c r="H425" i="2"/>
  <c r="Q426" i="2"/>
  <c r="E426" i="2" s="1"/>
  <c r="O427" i="2"/>
  <c r="S427" i="2"/>
  <c r="D427" i="2"/>
  <c r="R427" i="2"/>
  <c r="L427" i="2"/>
  <c r="C428" i="2"/>
  <c r="B429" i="2"/>
  <c r="J424" i="2"/>
  <c r="G426" i="2" l="1"/>
  <c r="I426" i="2" s="1"/>
  <c r="T427" i="2"/>
  <c r="U427" i="2" s="1"/>
  <c r="H427" i="2" s="1"/>
  <c r="F425" i="2"/>
  <c r="J425" i="2" s="1"/>
  <c r="P427" i="2"/>
  <c r="F426" i="2"/>
  <c r="J426" i="2" s="1"/>
  <c r="M427" i="2"/>
  <c r="C429" i="2"/>
  <c r="B430" i="2"/>
  <c r="L428" i="2"/>
  <c r="R428" i="2"/>
  <c r="O428" i="2"/>
  <c r="D428" i="2"/>
  <c r="S428" i="2"/>
  <c r="T428" i="2" l="1"/>
  <c r="U428" i="2" s="1"/>
  <c r="G428" i="2" s="1"/>
  <c r="G427" i="2"/>
  <c r="Q427" i="2"/>
  <c r="F427" i="2" s="1"/>
  <c r="J427" i="2" s="1"/>
  <c r="P428" i="2"/>
  <c r="M428" i="2"/>
  <c r="C430" i="2"/>
  <c r="B431" i="2"/>
  <c r="S429" i="2"/>
  <c r="D429" i="2"/>
  <c r="R429" i="2"/>
  <c r="T429" i="2" s="1"/>
  <c r="U429" i="2" s="1"/>
  <c r="O429" i="2"/>
  <c r="L429" i="2"/>
  <c r="M429" i="2" s="1"/>
  <c r="H428" i="2" l="1"/>
  <c r="E427" i="2"/>
  <c r="I427" i="2" s="1"/>
  <c r="G429" i="2"/>
  <c r="H429" i="2"/>
  <c r="L430" i="2"/>
  <c r="M430" i="2" s="1"/>
  <c r="D430" i="2"/>
  <c r="R430" i="2"/>
  <c r="T430" i="2" s="1"/>
  <c r="U430" i="2" s="1"/>
  <c r="O430" i="2"/>
  <c r="P430" i="2" s="1"/>
  <c r="S430" i="2"/>
  <c r="C431" i="2"/>
  <c r="B432" i="2"/>
  <c r="Q428" i="2"/>
  <c r="P429" i="2"/>
  <c r="Q429" i="2" s="1"/>
  <c r="F429" i="2" l="1"/>
  <c r="J429" i="2" s="1"/>
  <c r="E429" i="2"/>
  <c r="I429" i="2" s="1"/>
  <c r="Q430" i="2"/>
  <c r="E428" i="2"/>
  <c r="I428" i="2" s="1"/>
  <c r="F428" i="2"/>
  <c r="J428" i="2" s="1"/>
  <c r="H430" i="2"/>
  <c r="G430" i="2"/>
  <c r="C432" i="2"/>
  <c r="B433" i="2"/>
  <c r="S431" i="2"/>
  <c r="D431" i="2"/>
  <c r="L431" i="2"/>
  <c r="O431" i="2"/>
  <c r="R431" i="2"/>
  <c r="T431" i="2" s="1"/>
  <c r="U431" i="2" s="1"/>
  <c r="H431" i="2" l="1"/>
  <c r="G431" i="2"/>
  <c r="O432" i="2"/>
  <c r="S432" i="2"/>
  <c r="D432" i="2"/>
  <c r="R432" i="2"/>
  <c r="L432" i="2"/>
  <c r="B434" i="2"/>
  <c r="C433" i="2"/>
  <c r="P431" i="2"/>
  <c r="E430" i="2"/>
  <c r="I430" i="2" s="1"/>
  <c r="F430" i="2"/>
  <c r="J430" i="2" s="1"/>
  <c r="M431" i="2"/>
  <c r="T432" i="2" l="1"/>
  <c r="U432" i="2" s="1"/>
  <c r="G432" i="2" s="1"/>
  <c r="Q431" i="2"/>
  <c r="E431" i="2" s="1"/>
  <c r="I431" i="2" s="1"/>
  <c r="P432" i="2"/>
  <c r="R433" i="2"/>
  <c r="O433" i="2"/>
  <c r="D433" i="2"/>
  <c r="L433" i="2"/>
  <c r="M433" i="2" s="1"/>
  <c r="S433" i="2"/>
  <c r="M432" i="2"/>
  <c r="B435" i="2"/>
  <c r="C434" i="2"/>
  <c r="H432" i="2" l="1"/>
  <c r="T433" i="2"/>
  <c r="U433" i="2" s="1"/>
  <c r="G433" i="2" s="1"/>
  <c r="F431" i="2"/>
  <c r="J431" i="2" s="1"/>
  <c r="Q432" i="2"/>
  <c r="F432" i="2" s="1"/>
  <c r="J432" i="2" s="1"/>
  <c r="P433" i="2"/>
  <c r="Q433" i="2" s="1"/>
  <c r="R434" i="2"/>
  <c r="S434" i="2"/>
  <c r="D434" i="2"/>
  <c r="O434" i="2"/>
  <c r="L434" i="2"/>
  <c r="C435" i="2"/>
  <c r="B436" i="2"/>
  <c r="T434" i="2" l="1"/>
  <c r="U434" i="2" s="1"/>
  <c r="G434" i="2" s="1"/>
  <c r="H433" i="2"/>
  <c r="E432" i="2"/>
  <c r="I432" i="2" s="1"/>
  <c r="B437" i="2"/>
  <c r="C436" i="2"/>
  <c r="R435" i="2"/>
  <c r="O435" i="2"/>
  <c r="D435" i="2"/>
  <c r="L435" i="2"/>
  <c r="S435" i="2"/>
  <c r="M434" i="2"/>
  <c r="P434" i="2"/>
  <c r="E433" i="2"/>
  <c r="I433" i="2" s="1"/>
  <c r="F433" i="2"/>
  <c r="T435" i="2" l="1"/>
  <c r="U435" i="2" s="1"/>
  <c r="G435" i="2" s="1"/>
  <c r="J433" i="2"/>
  <c r="H434" i="2"/>
  <c r="Q434" i="2"/>
  <c r="E434" i="2" s="1"/>
  <c r="I434" i="2" s="1"/>
  <c r="P435" i="2"/>
  <c r="S436" i="2"/>
  <c r="O436" i="2"/>
  <c r="D436" i="2"/>
  <c r="L436" i="2"/>
  <c r="M436" i="2" s="1"/>
  <c r="R436" i="2"/>
  <c r="M435" i="2"/>
  <c r="C437" i="2"/>
  <c r="B438" i="2"/>
  <c r="H435" i="2" l="1"/>
  <c r="F434" i="2"/>
  <c r="J434" i="2" s="1"/>
  <c r="P436" i="2"/>
  <c r="Q436" i="2" s="1"/>
  <c r="C438" i="2"/>
  <c r="B439" i="2"/>
  <c r="Q435" i="2"/>
  <c r="D437" i="2"/>
  <c r="R437" i="2"/>
  <c r="L437" i="2"/>
  <c r="O437" i="2"/>
  <c r="M437" i="2"/>
  <c r="S437" i="2"/>
  <c r="T436" i="2"/>
  <c r="U436" i="2" s="1"/>
  <c r="T437" i="2" l="1"/>
  <c r="U437" i="2" s="1"/>
  <c r="H437" i="2" s="1"/>
  <c r="E435" i="2"/>
  <c r="I435" i="2" s="1"/>
  <c r="F435" i="2"/>
  <c r="J435" i="2" s="1"/>
  <c r="G436" i="2"/>
  <c r="H436" i="2"/>
  <c r="P437" i="2"/>
  <c r="Q437" i="2" s="1"/>
  <c r="C439" i="2"/>
  <c r="B440" i="2"/>
  <c r="S438" i="2"/>
  <c r="D438" i="2"/>
  <c r="O438" i="2"/>
  <c r="L438" i="2"/>
  <c r="R438" i="2"/>
  <c r="T438" i="2" s="1"/>
  <c r="U438" i="2" s="1"/>
  <c r="E436" i="2"/>
  <c r="F436" i="2"/>
  <c r="G437" i="2" l="1"/>
  <c r="J436" i="2"/>
  <c r="P438" i="2"/>
  <c r="O439" i="2"/>
  <c r="S439" i="2"/>
  <c r="D439" i="2"/>
  <c r="R439" i="2"/>
  <c r="L439" i="2"/>
  <c r="M438" i="2"/>
  <c r="H438" i="2"/>
  <c r="G438" i="2"/>
  <c r="I436" i="2"/>
  <c r="B441" i="2"/>
  <c r="C440" i="2"/>
  <c r="E437" i="2"/>
  <c r="I437" i="2" s="1"/>
  <c r="F437" i="2"/>
  <c r="J437" i="2" s="1"/>
  <c r="T439" i="2" l="1"/>
  <c r="U439" i="2" s="1"/>
  <c r="M439" i="2"/>
  <c r="Q438" i="2"/>
  <c r="H439" i="2"/>
  <c r="G439" i="2"/>
  <c r="C441" i="2"/>
  <c r="B442" i="2"/>
  <c r="P439" i="2"/>
  <c r="R440" i="2"/>
  <c r="O440" i="2"/>
  <c r="L440" i="2"/>
  <c r="D440" i="2"/>
  <c r="S440" i="2"/>
  <c r="T440" i="2" l="1"/>
  <c r="U440" i="2" s="1"/>
  <c r="Q439" i="2"/>
  <c r="F439" i="2" s="1"/>
  <c r="J439" i="2" s="1"/>
  <c r="M440" i="2"/>
  <c r="H440" i="2"/>
  <c r="G440" i="2"/>
  <c r="P440" i="2"/>
  <c r="C442" i="2"/>
  <c r="B443" i="2"/>
  <c r="D441" i="2"/>
  <c r="L441" i="2"/>
  <c r="M441" i="2" s="1"/>
  <c r="S441" i="2"/>
  <c r="R441" i="2"/>
  <c r="O441" i="2"/>
  <c r="F438" i="2"/>
  <c r="J438" i="2" s="1"/>
  <c r="E438" i="2"/>
  <c r="I438" i="2" s="1"/>
  <c r="E439" i="2" l="1"/>
  <c r="I439" i="2" s="1"/>
  <c r="Q440" i="2"/>
  <c r="E440" i="2" s="1"/>
  <c r="I440" i="2" s="1"/>
  <c r="P441" i="2"/>
  <c r="Q441" i="2" s="1"/>
  <c r="C443" i="2"/>
  <c r="B444" i="2"/>
  <c r="D442" i="2"/>
  <c r="L442" i="2"/>
  <c r="M442" i="2" s="1"/>
  <c r="O442" i="2"/>
  <c r="S442" i="2"/>
  <c r="R442" i="2"/>
  <c r="T442" i="2" s="1"/>
  <c r="U442" i="2" s="1"/>
  <c r="T441" i="2"/>
  <c r="U441" i="2" s="1"/>
  <c r="F440" i="2" l="1"/>
  <c r="J440" i="2" s="1"/>
  <c r="G441" i="2"/>
  <c r="H441" i="2"/>
  <c r="C444" i="2"/>
  <c r="B445" i="2"/>
  <c r="G442" i="2"/>
  <c r="H442" i="2"/>
  <c r="O443" i="2"/>
  <c r="D443" i="2"/>
  <c r="L443" i="2"/>
  <c r="M443" i="2" s="1"/>
  <c r="R443" i="2"/>
  <c r="S443" i="2"/>
  <c r="P442" i="2"/>
  <c r="Q442" i="2" s="1"/>
  <c r="E441" i="2"/>
  <c r="F441" i="2"/>
  <c r="J441" i="2" s="1"/>
  <c r="T443" i="2" l="1"/>
  <c r="U443" i="2" s="1"/>
  <c r="H443" i="2" s="1"/>
  <c r="I441" i="2"/>
  <c r="P443" i="2"/>
  <c r="Q443" i="2" s="1"/>
  <c r="C445" i="2"/>
  <c r="B446" i="2"/>
  <c r="S444" i="2"/>
  <c r="L444" i="2"/>
  <c r="D444" i="2"/>
  <c r="R444" i="2"/>
  <c r="O444" i="2"/>
  <c r="E442" i="2"/>
  <c r="I442" i="2" s="1"/>
  <c r="F442" i="2"/>
  <c r="J442" i="2" s="1"/>
  <c r="G443" i="2" l="1"/>
  <c r="M444" i="2"/>
  <c r="P444" i="2"/>
  <c r="T444" i="2"/>
  <c r="U444" i="2" s="1"/>
  <c r="B447" i="2"/>
  <c r="C446" i="2"/>
  <c r="R445" i="2"/>
  <c r="L445" i="2"/>
  <c r="M445" i="2" s="1"/>
  <c r="O445" i="2"/>
  <c r="D445" i="2"/>
  <c r="S445" i="2"/>
  <c r="E443" i="2"/>
  <c r="I443" i="2" s="1"/>
  <c r="F443" i="2"/>
  <c r="J443" i="2" s="1"/>
  <c r="T445" i="2" l="1"/>
  <c r="U445" i="2" s="1"/>
  <c r="H445" i="2" s="1"/>
  <c r="Q444" i="2"/>
  <c r="F444" i="2" s="1"/>
  <c r="S446" i="2"/>
  <c r="D446" i="2"/>
  <c r="R446" i="2"/>
  <c r="L446" i="2"/>
  <c r="O446" i="2"/>
  <c r="C447" i="2"/>
  <c r="B448" i="2"/>
  <c r="H444" i="2"/>
  <c r="G444" i="2"/>
  <c r="P445" i="2"/>
  <c r="Q445" i="2" s="1"/>
  <c r="T446" i="2" l="1"/>
  <c r="U446" i="2" s="1"/>
  <c r="H446" i="2" s="1"/>
  <c r="J444" i="2"/>
  <c r="E444" i="2"/>
  <c r="I444" i="2" s="1"/>
  <c r="G445" i="2"/>
  <c r="M446" i="2"/>
  <c r="P446" i="2"/>
  <c r="C448" i="2"/>
  <c r="B449" i="2"/>
  <c r="D447" i="2"/>
  <c r="R447" i="2"/>
  <c r="L447" i="2"/>
  <c r="O447" i="2"/>
  <c r="S447" i="2"/>
  <c r="E445" i="2"/>
  <c r="F445" i="2"/>
  <c r="J445" i="2" s="1"/>
  <c r="G446" i="2" l="1"/>
  <c r="I445" i="2"/>
  <c r="Q446" i="2"/>
  <c r="E446" i="2" s="1"/>
  <c r="I446" i="2" s="1"/>
  <c r="T447" i="2"/>
  <c r="U447" i="2" s="1"/>
  <c r="M447" i="2"/>
  <c r="L448" i="2"/>
  <c r="M448" i="2" s="1"/>
  <c r="S448" i="2"/>
  <c r="D448" i="2"/>
  <c r="O448" i="2"/>
  <c r="R448" i="2"/>
  <c r="B450" i="2"/>
  <c r="C449" i="2"/>
  <c r="P447" i="2"/>
  <c r="T448" i="2" l="1"/>
  <c r="U448" i="2" s="1"/>
  <c r="H448" i="2" s="1"/>
  <c r="F446" i="2"/>
  <c r="J446" i="2" s="1"/>
  <c r="P448" i="2"/>
  <c r="Q448" i="2" s="1"/>
  <c r="D449" i="2"/>
  <c r="S449" i="2"/>
  <c r="R449" i="2"/>
  <c r="L449" i="2"/>
  <c r="M449" i="2" s="1"/>
  <c r="O449" i="2"/>
  <c r="B451" i="2"/>
  <c r="C450" i="2"/>
  <c r="Q447" i="2"/>
  <c r="G447" i="2"/>
  <c r="H447" i="2"/>
  <c r="G448" i="2" l="1"/>
  <c r="T449" i="2"/>
  <c r="U449" i="2" s="1"/>
  <c r="H449" i="2" s="1"/>
  <c r="P449" i="2"/>
  <c r="Q449" i="2" s="1"/>
  <c r="F447" i="2"/>
  <c r="J447" i="2" s="1"/>
  <c r="E447" i="2"/>
  <c r="I447" i="2" s="1"/>
  <c r="D450" i="2"/>
  <c r="R450" i="2"/>
  <c r="L450" i="2"/>
  <c r="O450" i="2"/>
  <c r="S450" i="2"/>
  <c r="B452" i="2"/>
  <c r="C451" i="2"/>
  <c r="E448" i="2"/>
  <c r="I448" i="2" s="1"/>
  <c r="F448" i="2"/>
  <c r="J448" i="2" s="1"/>
  <c r="G449" i="2" l="1"/>
  <c r="P450" i="2"/>
  <c r="T450" i="2"/>
  <c r="U450" i="2" s="1"/>
  <c r="L451" i="2"/>
  <c r="M451" i="2" s="1"/>
  <c r="O451" i="2"/>
  <c r="P451" i="2" s="1"/>
  <c r="R451" i="2"/>
  <c r="D451" i="2"/>
  <c r="S451" i="2"/>
  <c r="B453" i="2"/>
  <c r="C452" i="2"/>
  <c r="M450" i="2"/>
  <c r="F449" i="2"/>
  <c r="J449" i="2" s="1"/>
  <c r="E449" i="2"/>
  <c r="I449" i="2" s="1"/>
  <c r="T451" i="2" l="1"/>
  <c r="U451" i="2" s="1"/>
  <c r="G451" i="2" s="1"/>
  <c r="Q450" i="2"/>
  <c r="E450" i="2" s="1"/>
  <c r="B454" i="2"/>
  <c r="C453" i="2"/>
  <c r="Q451" i="2"/>
  <c r="L452" i="2"/>
  <c r="R452" i="2"/>
  <c r="O452" i="2"/>
  <c r="S452" i="2"/>
  <c r="D452" i="2"/>
  <c r="G450" i="2"/>
  <c r="H450" i="2"/>
  <c r="H451" i="2" l="1"/>
  <c r="T452" i="2"/>
  <c r="U452" i="2" s="1"/>
  <c r="H452" i="2" s="1"/>
  <c r="F450" i="2"/>
  <c r="J450" i="2" s="1"/>
  <c r="I450" i="2"/>
  <c r="F451" i="2"/>
  <c r="J451" i="2" s="1"/>
  <c r="E451" i="2"/>
  <c r="I451" i="2" s="1"/>
  <c r="P452" i="2"/>
  <c r="M452" i="2"/>
  <c r="L453" i="2"/>
  <c r="S453" i="2"/>
  <c r="D453" i="2"/>
  <c r="R453" i="2"/>
  <c r="O453" i="2"/>
  <c r="C454" i="2"/>
  <c r="B455" i="2"/>
  <c r="G452" i="2" l="1"/>
  <c r="P453" i="2"/>
  <c r="T453" i="2"/>
  <c r="U453" i="2" s="1"/>
  <c r="H453" i="2" s="1"/>
  <c r="Q452" i="2"/>
  <c r="E452" i="2" s="1"/>
  <c r="I452" i="2" s="1"/>
  <c r="C455" i="2"/>
  <c r="B456" i="2"/>
  <c r="L454" i="2"/>
  <c r="O454" i="2"/>
  <c r="D454" i="2"/>
  <c r="R454" i="2"/>
  <c r="S454" i="2"/>
  <c r="M453" i="2"/>
  <c r="P454" i="2" l="1"/>
  <c r="M454" i="2"/>
  <c r="Q454" i="2" s="1"/>
  <c r="G453" i="2"/>
  <c r="Q453" i="2"/>
  <c r="F453" i="2" s="1"/>
  <c r="J453" i="2" s="1"/>
  <c r="F452" i="2"/>
  <c r="J452" i="2" s="1"/>
  <c r="T454" i="2"/>
  <c r="U454" i="2" s="1"/>
  <c r="B457" i="2"/>
  <c r="C456" i="2"/>
  <c r="O455" i="2"/>
  <c r="D455" i="2"/>
  <c r="R455" i="2"/>
  <c r="L455" i="2"/>
  <c r="S455" i="2"/>
  <c r="T455" i="2" l="1"/>
  <c r="U455" i="2" s="1"/>
  <c r="H455" i="2" s="1"/>
  <c r="E453" i="2"/>
  <c r="I453" i="2" s="1"/>
  <c r="M455" i="2"/>
  <c r="P455" i="2"/>
  <c r="C457" i="2"/>
  <c r="B458" i="2"/>
  <c r="D456" i="2"/>
  <c r="L456" i="2"/>
  <c r="R456" i="2"/>
  <c r="O456" i="2"/>
  <c r="S456" i="2"/>
  <c r="F454" i="2"/>
  <c r="E454" i="2"/>
  <c r="H454" i="2"/>
  <c r="G454" i="2"/>
  <c r="T456" i="2" l="1"/>
  <c r="U456" i="2" s="1"/>
  <c r="G456" i="2" s="1"/>
  <c r="G455" i="2"/>
  <c r="Q455" i="2"/>
  <c r="F455" i="2" s="1"/>
  <c r="J455" i="2" s="1"/>
  <c r="J454" i="2"/>
  <c r="M456" i="2"/>
  <c r="I454" i="2"/>
  <c r="P456" i="2"/>
  <c r="B459" i="2"/>
  <c r="C458" i="2"/>
  <c r="O457" i="2"/>
  <c r="D457" i="2"/>
  <c r="R457" i="2"/>
  <c r="S457" i="2"/>
  <c r="L457" i="2"/>
  <c r="H456" i="2" l="1"/>
  <c r="T457" i="2"/>
  <c r="U457" i="2" s="1"/>
  <c r="G457" i="2" s="1"/>
  <c r="E455" i="2"/>
  <c r="I455" i="2" s="1"/>
  <c r="Q456" i="2"/>
  <c r="F456" i="2" s="1"/>
  <c r="J456" i="2" s="1"/>
  <c r="S458" i="2"/>
  <c r="D458" i="2"/>
  <c r="L458" i="2"/>
  <c r="M458" i="2" s="1"/>
  <c r="O458" i="2"/>
  <c r="R458" i="2"/>
  <c r="B460" i="2"/>
  <c r="C459" i="2"/>
  <c r="P457" i="2"/>
  <c r="M457" i="2"/>
  <c r="T458" i="2" l="1"/>
  <c r="U458" i="2" s="1"/>
  <c r="G458" i="2" s="1"/>
  <c r="H457" i="2"/>
  <c r="Q457" i="2"/>
  <c r="F457" i="2" s="1"/>
  <c r="J457" i="2" s="1"/>
  <c r="E456" i="2"/>
  <c r="I456" i="2" s="1"/>
  <c r="H458" i="2"/>
  <c r="P458" i="2"/>
  <c r="Q458" i="2" s="1"/>
  <c r="R459" i="2"/>
  <c r="L459" i="2"/>
  <c r="M459" i="2" s="1"/>
  <c r="O459" i="2"/>
  <c r="S459" i="2"/>
  <c r="D459" i="2"/>
  <c r="C460" i="2"/>
  <c r="B461" i="2"/>
  <c r="E457" i="2" l="1"/>
  <c r="I457" i="2" s="1"/>
  <c r="T459" i="2"/>
  <c r="U459" i="2" s="1"/>
  <c r="H459" i="2" s="1"/>
  <c r="E458" i="2"/>
  <c r="I458" i="2" s="1"/>
  <c r="F458" i="2"/>
  <c r="J458" i="2" s="1"/>
  <c r="B462" i="2"/>
  <c r="C461" i="2"/>
  <c r="O460" i="2"/>
  <c r="P460" i="2" s="1"/>
  <c r="S460" i="2"/>
  <c r="R460" i="2"/>
  <c r="L460" i="2"/>
  <c r="M460" i="2" s="1"/>
  <c r="D460" i="2"/>
  <c r="P459" i="2"/>
  <c r="Q459" i="2" s="1"/>
  <c r="G459" i="2" l="1"/>
  <c r="E459" i="2"/>
  <c r="I459" i="2" s="1"/>
  <c r="F459" i="2"/>
  <c r="J459" i="2" s="1"/>
  <c r="Q460" i="2"/>
  <c r="D461" i="2"/>
  <c r="R461" i="2"/>
  <c r="L461" i="2"/>
  <c r="S461" i="2"/>
  <c r="O461" i="2"/>
  <c r="C462" i="2"/>
  <c r="B463" i="2"/>
  <c r="T460" i="2"/>
  <c r="U460" i="2" s="1"/>
  <c r="M461" i="2" l="1"/>
  <c r="P461" i="2"/>
  <c r="T461" i="2"/>
  <c r="U461" i="2" s="1"/>
  <c r="G460" i="2"/>
  <c r="H460" i="2"/>
  <c r="B464" i="2"/>
  <c r="C463" i="2"/>
  <c r="L462" i="2"/>
  <c r="M462" i="2" s="1"/>
  <c r="O462" i="2"/>
  <c r="S462" i="2"/>
  <c r="R462" i="2"/>
  <c r="D462" i="2"/>
  <c r="E460" i="2"/>
  <c r="F460" i="2"/>
  <c r="J460" i="2" l="1"/>
  <c r="I460" i="2"/>
  <c r="T462" i="2"/>
  <c r="U462" i="2" s="1"/>
  <c r="H462" i="2" s="1"/>
  <c r="Q461" i="2"/>
  <c r="E461" i="2" s="1"/>
  <c r="P462" i="2"/>
  <c r="Q462" i="2" s="1"/>
  <c r="L463" i="2"/>
  <c r="O463" i="2"/>
  <c r="R463" i="2"/>
  <c r="S463" i="2"/>
  <c r="D463" i="2"/>
  <c r="C464" i="2"/>
  <c r="B465" i="2"/>
  <c r="H461" i="2"/>
  <c r="G461" i="2"/>
  <c r="I461" i="2" l="1"/>
  <c r="T463" i="2"/>
  <c r="U463" i="2" s="1"/>
  <c r="H463" i="2" s="1"/>
  <c r="G462" i="2"/>
  <c r="M463" i="2"/>
  <c r="F461" i="2"/>
  <c r="J461" i="2" s="1"/>
  <c r="E462" i="2"/>
  <c r="F462" i="2"/>
  <c r="J462" i="2" s="1"/>
  <c r="P463" i="2"/>
  <c r="C465" i="2"/>
  <c r="B466" i="2"/>
  <c r="S464" i="2"/>
  <c r="D464" i="2"/>
  <c r="L464" i="2"/>
  <c r="R464" i="2"/>
  <c r="T464" i="2" s="1"/>
  <c r="U464" i="2" s="1"/>
  <c r="O464" i="2"/>
  <c r="G463" i="2" l="1"/>
  <c r="I462" i="2"/>
  <c r="Q463" i="2"/>
  <c r="E463" i="2" s="1"/>
  <c r="I463" i="2" s="1"/>
  <c r="M464" i="2"/>
  <c r="B467" i="2"/>
  <c r="C466" i="2"/>
  <c r="D465" i="2"/>
  <c r="L465" i="2"/>
  <c r="O465" i="2"/>
  <c r="P465" i="2" s="1"/>
  <c r="R465" i="2"/>
  <c r="S465" i="2"/>
  <c r="P464" i="2"/>
  <c r="H464" i="2"/>
  <c r="G464" i="2"/>
  <c r="T465" i="2" l="1"/>
  <c r="U465" i="2" s="1"/>
  <c r="G465" i="2" s="1"/>
  <c r="Q464" i="2"/>
  <c r="F464" i="2" s="1"/>
  <c r="J464" i="2" s="1"/>
  <c r="F463" i="2"/>
  <c r="J463" i="2" s="1"/>
  <c r="S466" i="2"/>
  <c r="D466" i="2"/>
  <c r="R466" i="2"/>
  <c r="L466" i="2"/>
  <c r="M466" i="2" s="1"/>
  <c r="O466" i="2"/>
  <c r="M465" i="2"/>
  <c r="Q465" i="2" s="1"/>
  <c r="B468" i="2"/>
  <c r="C467" i="2"/>
  <c r="T466" i="2" l="1"/>
  <c r="U466" i="2" s="1"/>
  <c r="H466" i="2" s="1"/>
  <c r="H465" i="2"/>
  <c r="E464" i="2"/>
  <c r="I464" i="2" s="1"/>
  <c r="P466" i="2"/>
  <c r="Q466" i="2" s="1"/>
  <c r="F465" i="2"/>
  <c r="J465" i="2" s="1"/>
  <c r="E465" i="2"/>
  <c r="I465" i="2" s="1"/>
  <c r="R467" i="2"/>
  <c r="O467" i="2"/>
  <c r="S467" i="2"/>
  <c r="D467" i="2"/>
  <c r="L467" i="2"/>
  <c r="C468" i="2"/>
  <c r="B469" i="2"/>
  <c r="G466" i="2" l="1"/>
  <c r="T467" i="2"/>
  <c r="U467" i="2" s="1"/>
  <c r="G467" i="2" s="1"/>
  <c r="M467" i="2"/>
  <c r="P467" i="2"/>
  <c r="O468" i="2"/>
  <c r="L468" i="2"/>
  <c r="M468" i="2" s="1"/>
  <c r="S468" i="2"/>
  <c r="D468" i="2"/>
  <c r="R468" i="2"/>
  <c r="C469" i="2"/>
  <c r="B470" i="2"/>
  <c r="F466" i="2"/>
  <c r="J466" i="2" s="1"/>
  <c r="E466" i="2"/>
  <c r="I466" i="2" s="1"/>
  <c r="H467" i="2" l="1"/>
  <c r="T468" i="2"/>
  <c r="U468" i="2" s="1"/>
  <c r="H468" i="2" s="1"/>
  <c r="Q467" i="2"/>
  <c r="F467" i="2" s="1"/>
  <c r="J467" i="2" s="1"/>
  <c r="P468" i="2"/>
  <c r="Q468" i="2" s="1"/>
  <c r="B471" i="2"/>
  <c r="C470" i="2"/>
  <c r="D469" i="2"/>
  <c r="S469" i="2"/>
  <c r="L469" i="2"/>
  <c r="R469" i="2"/>
  <c r="O469" i="2"/>
  <c r="G468" i="2" l="1"/>
  <c r="E467" i="2"/>
  <c r="I467" i="2" s="1"/>
  <c r="T469" i="2"/>
  <c r="U469" i="2" s="1"/>
  <c r="G469" i="2" s="1"/>
  <c r="F468" i="2"/>
  <c r="J468" i="2" s="1"/>
  <c r="E468" i="2"/>
  <c r="I468" i="2" s="1"/>
  <c r="O470" i="2"/>
  <c r="P470" i="2" s="1"/>
  <c r="D470" i="2"/>
  <c r="S470" i="2"/>
  <c r="L470" i="2"/>
  <c r="M470" i="2" s="1"/>
  <c r="R470" i="2"/>
  <c r="P469" i="2"/>
  <c r="B472" i="2"/>
  <c r="C471" i="2"/>
  <c r="M469" i="2"/>
  <c r="T470" i="2" l="1"/>
  <c r="U470" i="2" s="1"/>
  <c r="G470" i="2" s="1"/>
  <c r="Q469" i="2"/>
  <c r="F469" i="2" s="1"/>
  <c r="Q470" i="2"/>
  <c r="E470" i="2" s="1"/>
  <c r="H469" i="2"/>
  <c r="R471" i="2"/>
  <c r="L471" i="2"/>
  <c r="M471" i="2" s="1"/>
  <c r="O471" i="2"/>
  <c r="S471" i="2"/>
  <c r="D471" i="2"/>
  <c r="B473" i="2"/>
  <c r="C472" i="2"/>
  <c r="H470" i="2" l="1"/>
  <c r="J469" i="2"/>
  <c r="T471" i="2"/>
  <c r="U471" i="2" s="1"/>
  <c r="G471" i="2" s="1"/>
  <c r="E469" i="2"/>
  <c r="I469" i="2" s="1"/>
  <c r="F470" i="2"/>
  <c r="J470" i="2" s="1"/>
  <c r="L472" i="2"/>
  <c r="M472" i="2" s="1"/>
  <c r="O472" i="2"/>
  <c r="D472" i="2"/>
  <c r="R472" i="2"/>
  <c r="S472" i="2"/>
  <c r="C473" i="2"/>
  <c r="B474" i="2"/>
  <c r="I470" i="2"/>
  <c r="P471" i="2"/>
  <c r="Q471" i="2" s="1"/>
  <c r="T472" i="2" l="1"/>
  <c r="U472" i="2" s="1"/>
  <c r="H472" i="2" s="1"/>
  <c r="H471" i="2"/>
  <c r="F471" i="2"/>
  <c r="E471" i="2"/>
  <c r="I471" i="2" s="1"/>
  <c r="P472" i="2"/>
  <c r="Q472" i="2" s="1"/>
  <c r="C474" i="2"/>
  <c r="B475" i="2"/>
  <c r="S473" i="2"/>
  <c r="R473" i="2"/>
  <c r="L473" i="2"/>
  <c r="M473" i="2" s="1"/>
  <c r="O473" i="2"/>
  <c r="D473" i="2"/>
  <c r="G472" i="2" l="1"/>
  <c r="T473" i="2"/>
  <c r="U473" i="2" s="1"/>
  <c r="H473" i="2" s="1"/>
  <c r="J471" i="2"/>
  <c r="B476" i="2"/>
  <c r="C475" i="2"/>
  <c r="R474" i="2"/>
  <c r="L474" i="2"/>
  <c r="M474" i="2" s="1"/>
  <c r="O474" i="2"/>
  <c r="D474" i="2"/>
  <c r="S474" i="2"/>
  <c r="P473" i="2"/>
  <c r="Q473" i="2" s="1"/>
  <c r="E472" i="2"/>
  <c r="I472" i="2" s="1"/>
  <c r="F472" i="2"/>
  <c r="J472" i="2" s="1"/>
  <c r="G473" i="2" l="1"/>
  <c r="E473" i="2"/>
  <c r="I473" i="2" s="1"/>
  <c r="F473" i="2"/>
  <c r="J473" i="2" s="1"/>
  <c r="P474" i="2"/>
  <c r="Q474" i="2" s="1"/>
  <c r="T474" i="2"/>
  <c r="U474" i="2" s="1"/>
  <c r="S475" i="2"/>
  <c r="D475" i="2"/>
  <c r="O475" i="2"/>
  <c r="L475" i="2"/>
  <c r="R475" i="2"/>
  <c r="B477" i="2"/>
  <c r="C476" i="2"/>
  <c r="T475" i="2" l="1"/>
  <c r="U475" i="2" s="1"/>
  <c r="H475" i="2" s="1"/>
  <c r="M475" i="2"/>
  <c r="E474" i="2"/>
  <c r="F474" i="2"/>
  <c r="O476" i="2"/>
  <c r="S476" i="2"/>
  <c r="D476" i="2"/>
  <c r="L476" i="2"/>
  <c r="M476" i="2" s="1"/>
  <c r="R476" i="2"/>
  <c r="T476" i="2" s="1"/>
  <c r="U476" i="2" s="1"/>
  <c r="H474" i="2"/>
  <c r="G474" i="2"/>
  <c r="P475" i="2"/>
  <c r="B478" i="2"/>
  <c r="C477" i="2"/>
  <c r="G475" i="2" l="1"/>
  <c r="Q475" i="2"/>
  <c r="E475" i="2" s="1"/>
  <c r="I475" i="2" s="1"/>
  <c r="P476" i="2"/>
  <c r="Q476" i="2" s="1"/>
  <c r="I474" i="2"/>
  <c r="G476" i="2"/>
  <c r="H476" i="2"/>
  <c r="B479" i="2"/>
  <c r="C478" i="2"/>
  <c r="L477" i="2"/>
  <c r="O477" i="2"/>
  <c r="D477" i="2"/>
  <c r="R477" i="2"/>
  <c r="S477" i="2"/>
  <c r="J474" i="2"/>
  <c r="T477" i="2" l="1"/>
  <c r="U477" i="2" s="1"/>
  <c r="G477" i="2" s="1"/>
  <c r="F475" i="2"/>
  <c r="J475" i="2" s="1"/>
  <c r="F476" i="2"/>
  <c r="J476" i="2" s="1"/>
  <c r="E476" i="2"/>
  <c r="I476" i="2" s="1"/>
  <c r="M477" i="2"/>
  <c r="O478" i="2"/>
  <c r="S478" i="2"/>
  <c r="R478" i="2"/>
  <c r="T478" i="2" s="1"/>
  <c r="U478" i="2" s="1"/>
  <c r="L478" i="2"/>
  <c r="D478" i="2"/>
  <c r="P477" i="2"/>
  <c r="B480" i="2"/>
  <c r="C479" i="2"/>
  <c r="H477" i="2" l="1"/>
  <c r="Q477" i="2"/>
  <c r="E477" i="2" s="1"/>
  <c r="I477" i="2" s="1"/>
  <c r="M478" i="2"/>
  <c r="P478" i="2"/>
  <c r="O479" i="2"/>
  <c r="R479" i="2"/>
  <c r="S479" i="2"/>
  <c r="D479" i="2"/>
  <c r="L479" i="2"/>
  <c r="M479" i="2" s="1"/>
  <c r="G478" i="2"/>
  <c r="H478" i="2"/>
  <c r="C480" i="2"/>
  <c r="B481" i="2"/>
  <c r="T479" i="2" l="1"/>
  <c r="U479" i="2" s="1"/>
  <c r="H479" i="2" s="1"/>
  <c r="F477" i="2"/>
  <c r="J477" i="2" s="1"/>
  <c r="Q478" i="2"/>
  <c r="E478" i="2" s="1"/>
  <c r="I478" i="2" s="1"/>
  <c r="P479" i="2"/>
  <c r="Q479" i="2" s="1"/>
  <c r="L480" i="2"/>
  <c r="M480" i="2" s="1"/>
  <c r="S480" i="2"/>
  <c r="D480" i="2"/>
  <c r="R480" i="2"/>
  <c r="O480" i="2"/>
  <c r="C481" i="2"/>
  <c r="B482" i="2"/>
  <c r="T480" i="2" l="1"/>
  <c r="U480" i="2" s="1"/>
  <c r="H480" i="2" s="1"/>
  <c r="G479" i="2"/>
  <c r="F478" i="2"/>
  <c r="J478" i="2" s="1"/>
  <c r="E479" i="2"/>
  <c r="I479" i="2" s="1"/>
  <c r="F479" i="2"/>
  <c r="J479" i="2" s="1"/>
  <c r="P480" i="2"/>
  <c r="Q480" i="2" s="1"/>
  <c r="C482" i="2"/>
  <c r="B483" i="2"/>
  <c r="R481" i="2"/>
  <c r="L481" i="2"/>
  <c r="O481" i="2"/>
  <c r="M481" i="2"/>
  <c r="D481" i="2"/>
  <c r="S481" i="2"/>
  <c r="G480" i="2" l="1"/>
  <c r="T481" i="2"/>
  <c r="U481" i="2" s="1"/>
  <c r="G481" i="2" s="1"/>
  <c r="E480" i="2"/>
  <c r="I480" i="2" s="1"/>
  <c r="F480" i="2"/>
  <c r="J480" i="2" s="1"/>
  <c r="B484" i="2"/>
  <c r="C483" i="2"/>
  <c r="R482" i="2"/>
  <c r="L482" i="2"/>
  <c r="S482" i="2"/>
  <c r="D482" i="2"/>
  <c r="O482" i="2"/>
  <c r="P481" i="2"/>
  <c r="Q481" i="2" s="1"/>
  <c r="H481" i="2" l="1"/>
  <c r="T482" i="2"/>
  <c r="U482" i="2" s="1"/>
  <c r="G482" i="2" s="1"/>
  <c r="F481" i="2"/>
  <c r="J481" i="2" s="1"/>
  <c r="E481" i="2"/>
  <c r="I481" i="2" s="1"/>
  <c r="M482" i="2"/>
  <c r="P482" i="2"/>
  <c r="C484" i="2"/>
  <c r="B485" i="2"/>
  <c r="L483" i="2"/>
  <c r="S483" i="2"/>
  <c r="D483" i="2"/>
  <c r="O483" i="2"/>
  <c r="R483" i="2"/>
  <c r="T483" i="2" s="1"/>
  <c r="U483" i="2" s="1"/>
  <c r="H482" i="2" l="1"/>
  <c r="H483" i="2"/>
  <c r="G483" i="2"/>
  <c r="C485" i="2"/>
  <c r="B486" i="2"/>
  <c r="M483" i="2"/>
  <c r="L484" i="2"/>
  <c r="R484" i="2"/>
  <c r="T484" i="2" s="1"/>
  <c r="U484" i="2" s="1"/>
  <c r="O484" i="2"/>
  <c r="P484" i="2" s="1"/>
  <c r="D484" i="2"/>
  <c r="S484" i="2"/>
  <c r="Q482" i="2"/>
  <c r="P483" i="2"/>
  <c r="H484" i="2" l="1"/>
  <c r="G484" i="2"/>
  <c r="Q483" i="2"/>
  <c r="C486" i="2"/>
  <c r="B487" i="2"/>
  <c r="F482" i="2"/>
  <c r="J482" i="2" s="1"/>
  <c r="E482" i="2"/>
  <c r="I482" i="2" s="1"/>
  <c r="O485" i="2"/>
  <c r="S485" i="2"/>
  <c r="D485" i="2"/>
  <c r="L485" i="2"/>
  <c r="M485" i="2" s="1"/>
  <c r="R485" i="2"/>
  <c r="T485" i="2" s="1"/>
  <c r="U485" i="2" s="1"/>
  <c r="M484" i="2"/>
  <c r="Q484" i="2" s="1"/>
  <c r="F484" i="2" l="1"/>
  <c r="J484" i="2" s="1"/>
  <c r="E484" i="2"/>
  <c r="I484" i="2" s="1"/>
  <c r="P485" i="2"/>
  <c r="Q485" i="2" s="1"/>
  <c r="B488" i="2"/>
  <c r="C487" i="2"/>
  <c r="S486" i="2"/>
  <c r="D486" i="2"/>
  <c r="L486" i="2"/>
  <c r="R486" i="2"/>
  <c r="O486" i="2"/>
  <c r="F483" i="2"/>
  <c r="J483" i="2" s="1"/>
  <c r="E483" i="2"/>
  <c r="I483" i="2" s="1"/>
  <c r="H485" i="2"/>
  <c r="G485" i="2"/>
  <c r="T486" i="2" l="1"/>
  <c r="U486" i="2" s="1"/>
  <c r="G486" i="2" s="1"/>
  <c r="F485" i="2"/>
  <c r="J485" i="2" s="1"/>
  <c r="E485" i="2"/>
  <c r="I485" i="2" s="1"/>
  <c r="M486" i="2"/>
  <c r="R487" i="2"/>
  <c r="L487" i="2"/>
  <c r="M487" i="2" s="1"/>
  <c r="O487" i="2"/>
  <c r="S487" i="2"/>
  <c r="D487" i="2"/>
  <c r="P486" i="2"/>
  <c r="C488" i="2"/>
  <c r="B489" i="2"/>
  <c r="H486" i="2" l="1"/>
  <c r="T487" i="2"/>
  <c r="U487" i="2" s="1"/>
  <c r="H487" i="2" s="1"/>
  <c r="C489" i="2"/>
  <c r="B490" i="2"/>
  <c r="O488" i="2"/>
  <c r="S488" i="2"/>
  <c r="L488" i="2"/>
  <c r="M488" i="2" s="1"/>
  <c r="D488" i="2"/>
  <c r="R488" i="2"/>
  <c r="Q486" i="2"/>
  <c r="P487" i="2"/>
  <c r="Q487" i="2" s="1"/>
  <c r="G487" i="2" l="1"/>
  <c r="P488" i="2"/>
  <c r="Q488" i="2" s="1"/>
  <c r="F486" i="2"/>
  <c r="J486" i="2" s="1"/>
  <c r="E486" i="2"/>
  <c r="I486" i="2" s="1"/>
  <c r="T488" i="2"/>
  <c r="U488" i="2" s="1"/>
  <c r="C490" i="2"/>
  <c r="B491" i="2"/>
  <c r="L489" i="2"/>
  <c r="O489" i="2"/>
  <c r="S489" i="2"/>
  <c r="D489" i="2"/>
  <c r="R489" i="2"/>
  <c r="F487" i="2"/>
  <c r="J487" i="2" s="1"/>
  <c r="E487" i="2"/>
  <c r="I487" i="2" s="1"/>
  <c r="T489" i="2" l="1"/>
  <c r="U489" i="2" s="1"/>
  <c r="H489" i="2" s="1"/>
  <c r="P489" i="2"/>
  <c r="M489" i="2"/>
  <c r="Q489" i="2" s="1"/>
  <c r="O490" i="2"/>
  <c r="S490" i="2"/>
  <c r="L490" i="2"/>
  <c r="M490" i="2" s="1"/>
  <c r="D490" i="2"/>
  <c r="R490" i="2"/>
  <c r="H488" i="2"/>
  <c r="G488" i="2"/>
  <c r="C491" i="2"/>
  <c r="B492" i="2"/>
  <c r="E488" i="2"/>
  <c r="F488" i="2"/>
  <c r="G489" i="2" l="1"/>
  <c r="P490" i="2"/>
  <c r="Q490" i="2" s="1"/>
  <c r="F490" i="2" s="1"/>
  <c r="T490" i="2"/>
  <c r="U490" i="2" s="1"/>
  <c r="G490" i="2" s="1"/>
  <c r="J488" i="2"/>
  <c r="I488" i="2"/>
  <c r="B493" i="2"/>
  <c r="C492" i="2"/>
  <c r="F489" i="2"/>
  <c r="J489" i="2" s="1"/>
  <c r="E489" i="2"/>
  <c r="I489" i="2" s="1"/>
  <c r="L491" i="2"/>
  <c r="O491" i="2"/>
  <c r="D491" i="2"/>
  <c r="R491" i="2"/>
  <c r="S491" i="2"/>
  <c r="P491" i="2" l="1"/>
  <c r="M491" i="2"/>
  <c r="Q491" i="2" s="1"/>
  <c r="F491" i="2" s="1"/>
  <c r="H490" i="2"/>
  <c r="J490" i="2" s="1"/>
  <c r="E490" i="2"/>
  <c r="I490" i="2" s="1"/>
  <c r="T491" i="2"/>
  <c r="U491" i="2" s="1"/>
  <c r="L492" i="2"/>
  <c r="M492" i="2" s="1"/>
  <c r="O492" i="2"/>
  <c r="S492" i="2"/>
  <c r="D492" i="2"/>
  <c r="R492" i="2"/>
  <c r="B494" i="2"/>
  <c r="C493" i="2"/>
  <c r="T492" i="2" l="1"/>
  <c r="U492" i="2" s="1"/>
  <c r="H492" i="2" s="1"/>
  <c r="E491" i="2"/>
  <c r="S493" i="2"/>
  <c r="L493" i="2"/>
  <c r="O493" i="2"/>
  <c r="D493" i="2"/>
  <c r="R493" i="2"/>
  <c r="B495" i="2"/>
  <c r="C494" i="2"/>
  <c r="P492" i="2"/>
  <c r="Q492" i="2" s="1"/>
  <c r="G491" i="2"/>
  <c r="H491" i="2"/>
  <c r="J491" i="2" s="1"/>
  <c r="G492" i="2" l="1"/>
  <c r="M493" i="2"/>
  <c r="T493" i="2"/>
  <c r="U493" i="2" s="1"/>
  <c r="H493" i="2" s="1"/>
  <c r="I491" i="2"/>
  <c r="F492" i="2"/>
  <c r="J492" i="2" s="1"/>
  <c r="E492" i="2"/>
  <c r="I492" i="2" s="1"/>
  <c r="P493" i="2"/>
  <c r="S494" i="2"/>
  <c r="R494" i="2"/>
  <c r="D494" i="2"/>
  <c r="O494" i="2"/>
  <c r="L494" i="2"/>
  <c r="C495" i="2"/>
  <c r="B496" i="2"/>
  <c r="T494" i="2" l="1"/>
  <c r="U494" i="2" s="1"/>
  <c r="H494" i="2" s="1"/>
  <c r="Q493" i="2"/>
  <c r="F493" i="2" s="1"/>
  <c r="J493" i="2" s="1"/>
  <c r="G493" i="2"/>
  <c r="P494" i="2"/>
  <c r="B497" i="2"/>
  <c r="C496" i="2"/>
  <c r="O495" i="2"/>
  <c r="L495" i="2"/>
  <c r="M495" i="2" s="1"/>
  <c r="S495" i="2"/>
  <c r="D495" i="2"/>
  <c r="R495" i="2"/>
  <c r="M494" i="2"/>
  <c r="G494" i="2" l="1"/>
  <c r="T495" i="2"/>
  <c r="U495" i="2" s="1"/>
  <c r="G495" i="2" s="1"/>
  <c r="Q494" i="2"/>
  <c r="E494" i="2" s="1"/>
  <c r="I494" i="2" s="1"/>
  <c r="E493" i="2"/>
  <c r="I493" i="2" s="1"/>
  <c r="P495" i="2"/>
  <c r="Q495" i="2" s="1"/>
  <c r="S496" i="2"/>
  <c r="O496" i="2"/>
  <c r="D496" i="2"/>
  <c r="R496" i="2"/>
  <c r="L496" i="2"/>
  <c r="C497" i="2"/>
  <c r="B498" i="2"/>
  <c r="T496" i="2" l="1"/>
  <c r="U496" i="2" s="1"/>
  <c r="H496" i="2" s="1"/>
  <c r="H495" i="2"/>
  <c r="F494" i="2"/>
  <c r="J494" i="2" s="1"/>
  <c r="F495" i="2"/>
  <c r="J495" i="2" s="1"/>
  <c r="E495" i="2"/>
  <c r="I495" i="2" s="1"/>
  <c r="P496" i="2"/>
  <c r="C498" i="2"/>
  <c r="B499" i="2"/>
  <c r="M496" i="2"/>
  <c r="D497" i="2"/>
  <c r="R497" i="2"/>
  <c r="L497" i="2"/>
  <c r="M497" i="2" s="1"/>
  <c r="O497" i="2"/>
  <c r="S497" i="2"/>
  <c r="G496" i="2" l="1"/>
  <c r="Q496" i="2"/>
  <c r="F496" i="2" s="1"/>
  <c r="J496" i="2" s="1"/>
  <c r="P497" i="2"/>
  <c r="Q497" i="2" s="1"/>
  <c r="C499" i="2"/>
  <c r="B500" i="2"/>
  <c r="R498" i="2"/>
  <c r="O498" i="2"/>
  <c r="L498" i="2"/>
  <c r="D498" i="2"/>
  <c r="S498" i="2"/>
  <c r="T497" i="2"/>
  <c r="U497" i="2" s="1"/>
  <c r="T498" i="2" l="1"/>
  <c r="U498" i="2" s="1"/>
  <c r="H498" i="2" s="1"/>
  <c r="E496" i="2"/>
  <c r="I496" i="2" s="1"/>
  <c r="H497" i="2"/>
  <c r="G497" i="2"/>
  <c r="C500" i="2"/>
  <c r="B501" i="2"/>
  <c r="F497" i="2"/>
  <c r="E497" i="2"/>
  <c r="R499" i="2"/>
  <c r="O499" i="2"/>
  <c r="P499" i="2" s="1"/>
  <c r="D499" i="2"/>
  <c r="S499" i="2"/>
  <c r="L499" i="2"/>
  <c r="P498" i="2"/>
  <c r="M498" i="2"/>
  <c r="I497" i="2" l="1"/>
  <c r="J497" i="2"/>
  <c r="T499" i="2"/>
  <c r="U499" i="2" s="1"/>
  <c r="G498" i="2"/>
  <c r="Q498" i="2"/>
  <c r="E498" i="2" s="1"/>
  <c r="I498" i="2" s="1"/>
  <c r="C501" i="2"/>
  <c r="B502" i="2"/>
  <c r="L500" i="2"/>
  <c r="M500" i="2" s="1"/>
  <c r="O500" i="2"/>
  <c r="R500" i="2"/>
  <c r="S500" i="2"/>
  <c r="D500" i="2"/>
  <c r="M499" i="2"/>
  <c r="Q499" i="2" s="1"/>
  <c r="G499" i="2"/>
  <c r="H499" i="2"/>
  <c r="T500" i="2" l="1"/>
  <c r="U500" i="2" s="1"/>
  <c r="H500" i="2" s="1"/>
  <c r="F498" i="2"/>
  <c r="J498" i="2" s="1"/>
  <c r="P500" i="2"/>
  <c r="Q500" i="2" s="1"/>
  <c r="F499" i="2"/>
  <c r="J499" i="2" s="1"/>
  <c r="E499" i="2"/>
  <c r="I499" i="2" s="1"/>
  <c r="B503" i="2"/>
  <c r="C502" i="2"/>
  <c r="D501" i="2"/>
  <c r="R501" i="2"/>
  <c r="L501" i="2"/>
  <c r="O501" i="2"/>
  <c r="S501" i="2"/>
  <c r="G500" i="2" l="1"/>
  <c r="T501" i="2"/>
  <c r="U501" i="2" s="1"/>
  <c r="H501" i="2" s="1"/>
  <c r="M501" i="2"/>
  <c r="P501" i="2"/>
  <c r="D502" i="2"/>
  <c r="L502" i="2"/>
  <c r="O502" i="2"/>
  <c r="R502" i="2"/>
  <c r="S502" i="2"/>
  <c r="B504" i="2"/>
  <c r="C503" i="2"/>
  <c r="F500" i="2"/>
  <c r="J500" i="2" s="1"/>
  <c r="E500" i="2"/>
  <c r="I500" i="2" s="1"/>
  <c r="G501" i="2" l="1"/>
  <c r="Q501" i="2"/>
  <c r="E501" i="2" s="1"/>
  <c r="I501" i="2" s="1"/>
  <c r="T502" i="2"/>
  <c r="U502" i="2" s="1"/>
  <c r="M502" i="2"/>
  <c r="O503" i="2"/>
  <c r="R503" i="2"/>
  <c r="L503" i="2"/>
  <c r="M503" i="2" s="1"/>
  <c r="S503" i="2"/>
  <c r="D503" i="2"/>
  <c r="P502" i="2"/>
  <c r="B505" i="2"/>
  <c r="C504" i="2"/>
  <c r="T503" i="2" l="1"/>
  <c r="U503" i="2" s="1"/>
  <c r="H503" i="2" s="1"/>
  <c r="F501" i="2"/>
  <c r="J501" i="2" s="1"/>
  <c r="P503" i="2"/>
  <c r="Q503" i="2" s="1"/>
  <c r="E503" i="2" s="1"/>
  <c r="L504" i="2"/>
  <c r="M504" i="2" s="1"/>
  <c r="O504" i="2"/>
  <c r="S504" i="2"/>
  <c r="D504" i="2"/>
  <c r="R504" i="2"/>
  <c r="C505" i="2"/>
  <c r="B506" i="2"/>
  <c r="Q502" i="2"/>
  <c r="H502" i="2"/>
  <c r="G502" i="2"/>
  <c r="G503" i="2" l="1"/>
  <c r="I503" i="2" s="1"/>
  <c r="T504" i="2"/>
  <c r="U504" i="2" s="1"/>
  <c r="H504" i="2" s="1"/>
  <c r="F503" i="2"/>
  <c r="J503" i="2" s="1"/>
  <c r="P504" i="2"/>
  <c r="Q504" i="2" s="1"/>
  <c r="C506" i="2"/>
  <c r="B507" i="2"/>
  <c r="S505" i="2"/>
  <c r="R505" i="2"/>
  <c r="L505" i="2"/>
  <c r="M505" i="2" s="1"/>
  <c r="O505" i="2"/>
  <c r="D505" i="2"/>
  <c r="E502" i="2"/>
  <c r="I502" i="2" s="1"/>
  <c r="F502" i="2"/>
  <c r="J502" i="2" s="1"/>
  <c r="G504" i="2" l="1"/>
  <c r="E504" i="2"/>
  <c r="I504" i="2" s="1"/>
  <c r="F504" i="2"/>
  <c r="J504" i="2" s="1"/>
  <c r="P505" i="2"/>
  <c r="Q505" i="2" s="1"/>
  <c r="C507" i="2"/>
  <c r="B508" i="2"/>
  <c r="L506" i="2"/>
  <c r="M506" i="2" s="1"/>
  <c r="R506" i="2"/>
  <c r="T506" i="2" s="1"/>
  <c r="U506" i="2" s="1"/>
  <c r="S506" i="2"/>
  <c r="O506" i="2"/>
  <c r="D506" i="2"/>
  <c r="T505" i="2"/>
  <c r="U505" i="2" s="1"/>
  <c r="F505" i="2" l="1"/>
  <c r="E505" i="2"/>
  <c r="H506" i="2"/>
  <c r="G506" i="2"/>
  <c r="P506" i="2"/>
  <c r="Q506" i="2" s="1"/>
  <c r="G505" i="2"/>
  <c r="H505" i="2"/>
  <c r="B509" i="2"/>
  <c r="C508" i="2"/>
  <c r="L507" i="2"/>
  <c r="M507" i="2" s="1"/>
  <c r="O507" i="2"/>
  <c r="P507" i="2" s="1"/>
  <c r="S507" i="2"/>
  <c r="D507" i="2"/>
  <c r="R507" i="2"/>
  <c r="J505" i="2" l="1"/>
  <c r="Q507" i="2"/>
  <c r="E507" i="2" s="1"/>
  <c r="T507" i="2"/>
  <c r="U507" i="2" s="1"/>
  <c r="B510" i="2"/>
  <c r="C509" i="2"/>
  <c r="S508" i="2"/>
  <c r="D508" i="2"/>
  <c r="R508" i="2"/>
  <c r="L508" i="2"/>
  <c r="O508" i="2"/>
  <c r="F506" i="2"/>
  <c r="J506" i="2" s="1"/>
  <c r="E506" i="2"/>
  <c r="I506" i="2" s="1"/>
  <c r="I505" i="2"/>
  <c r="T508" i="2" l="1"/>
  <c r="U508" i="2" s="1"/>
  <c r="H508" i="2" s="1"/>
  <c r="F507" i="2"/>
  <c r="P508" i="2"/>
  <c r="O509" i="2"/>
  <c r="R509" i="2"/>
  <c r="L509" i="2"/>
  <c r="S509" i="2"/>
  <c r="D509" i="2"/>
  <c r="M508" i="2"/>
  <c r="C510" i="2"/>
  <c r="B511" i="2"/>
  <c r="H507" i="2"/>
  <c r="G507" i="2"/>
  <c r="I507" i="2" s="1"/>
  <c r="G508" i="2" l="1"/>
  <c r="T509" i="2"/>
  <c r="U509" i="2" s="1"/>
  <c r="H509" i="2" s="1"/>
  <c r="J507" i="2"/>
  <c r="C511" i="2"/>
  <c r="B512" i="2"/>
  <c r="M509" i="2"/>
  <c r="Q508" i="2"/>
  <c r="R510" i="2"/>
  <c r="L510" i="2"/>
  <c r="D510" i="2"/>
  <c r="O510" i="2"/>
  <c r="S510" i="2"/>
  <c r="P509" i="2"/>
  <c r="G509" i="2" l="1"/>
  <c r="M510" i="2"/>
  <c r="E508" i="2"/>
  <c r="I508" i="2" s="1"/>
  <c r="F508" i="2"/>
  <c r="J508" i="2" s="1"/>
  <c r="T510" i="2"/>
  <c r="U510" i="2" s="1"/>
  <c r="Q509" i="2"/>
  <c r="B513" i="2"/>
  <c r="C512" i="2"/>
  <c r="P510" i="2"/>
  <c r="O511" i="2"/>
  <c r="L511" i="2"/>
  <c r="M511" i="2" s="1"/>
  <c r="D511" i="2"/>
  <c r="R511" i="2"/>
  <c r="S511" i="2"/>
  <c r="T511" i="2" l="1"/>
  <c r="U511" i="2" s="1"/>
  <c r="H511" i="2" s="1"/>
  <c r="Q510" i="2"/>
  <c r="F510" i="2" s="1"/>
  <c r="P511" i="2"/>
  <c r="Q511" i="2" s="1"/>
  <c r="F511" i="2" s="1"/>
  <c r="D512" i="2"/>
  <c r="R512" i="2"/>
  <c r="L512" i="2"/>
  <c r="M512" i="2" s="1"/>
  <c r="O512" i="2"/>
  <c r="S512" i="2"/>
  <c r="B514" i="2"/>
  <c r="C513" i="2"/>
  <c r="E509" i="2"/>
  <c r="I509" i="2" s="1"/>
  <c r="F509" i="2"/>
  <c r="J509" i="2" s="1"/>
  <c r="H510" i="2"/>
  <c r="G510" i="2"/>
  <c r="G511" i="2" l="1"/>
  <c r="T512" i="2"/>
  <c r="U512" i="2" s="1"/>
  <c r="G512" i="2" s="1"/>
  <c r="J510" i="2"/>
  <c r="E510" i="2"/>
  <c r="I510" i="2" s="1"/>
  <c r="E511" i="2"/>
  <c r="I511" i="2" s="1"/>
  <c r="D513" i="2"/>
  <c r="R513" i="2"/>
  <c r="L513" i="2"/>
  <c r="O513" i="2"/>
  <c r="S513" i="2"/>
  <c r="B515" i="2"/>
  <c r="C514" i="2"/>
  <c r="P512" i="2"/>
  <c r="Q512" i="2" s="1"/>
  <c r="J511" i="2"/>
  <c r="H512" i="2" l="1"/>
  <c r="T513" i="2"/>
  <c r="U513" i="2" s="1"/>
  <c r="G513" i="2" s="1"/>
  <c r="M513" i="2"/>
  <c r="F512" i="2"/>
  <c r="J512" i="2" s="1"/>
  <c r="E512" i="2"/>
  <c r="I512" i="2" s="1"/>
  <c r="S514" i="2"/>
  <c r="D514" i="2"/>
  <c r="R514" i="2"/>
  <c r="L514" i="2"/>
  <c r="O514" i="2"/>
  <c r="B516" i="2"/>
  <c r="C515" i="2"/>
  <c r="P513" i="2"/>
  <c r="T514" i="2" l="1"/>
  <c r="U514" i="2" s="1"/>
  <c r="G514" i="2" s="1"/>
  <c r="Q513" i="2"/>
  <c r="E513" i="2" s="1"/>
  <c r="I513" i="2" s="1"/>
  <c r="H513" i="2"/>
  <c r="M514" i="2"/>
  <c r="P514" i="2"/>
  <c r="L515" i="2"/>
  <c r="O515" i="2"/>
  <c r="S515" i="2"/>
  <c r="D515" i="2"/>
  <c r="R515" i="2"/>
  <c r="B517" i="2"/>
  <c r="C516" i="2"/>
  <c r="H514" i="2" l="1"/>
  <c r="T515" i="2"/>
  <c r="U515" i="2" s="1"/>
  <c r="H515" i="2" s="1"/>
  <c r="F513" i="2"/>
  <c r="J513" i="2" s="1"/>
  <c r="M515" i="2"/>
  <c r="S516" i="2"/>
  <c r="D516" i="2"/>
  <c r="L516" i="2"/>
  <c r="M516" i="2" s="1"/>
  <c r="O516" i="2"/>
  <c r="R516" i="2"/>
  <c r="B518" i="2"/>
  <c r="C517" i="2"/>
  <c r="Q514" i="2"/>
  <c r="P515" i="2"/>
  <c r="T516" i="2" l="1"/>
  <c r="U516" i="2" s="1"/>
  <c r="H516" i="2" s="1"/>
  <c r="G515" i="2"/>
  <c r="Q515" i="2"/>
  <c r="E515" i="2" s="1"/>
  <c r="I515" i="2" s="1"/>
  <c r="P516" i="2"/>
  <c r="Q516" i="2" s="1"/>
  <c r="B519" i="2"/>
  <c r="C518" i="2"/>
  <c r="E514" i="2"/>
  <c r="I514" i="2" s="1"/>
  <c r="F514" i="2"/>
  <c r="J514" i="2" s="1"/>
  <c r="D517" i="2"/>
  <c r="O517" i="2"/>
  <c r="S517" i="2"/>
  <c r="R517" i="2"/>
  <c r="L517" i="2"/>
  <c r="G516" i="2" l="1"/>
  <c r="T517" i="2"/>
  <c r="U517" i="2" s="1"/>
  <c r="H517" i="2" s="1"/>
  <c r="F515" i="2"/>
  <c r="J515" i="2" s="1"/>
  <c r="E516" i="2"/>
  <c r="I516" i="2" s="1"/>
  <c r="F516" i="2"/>
  <c r="J516" i="2" s="1"/>
  <c r="S518" i="2"/>
  <c r="D518" i="2"/>
  <c r="R518" i="2"/>
  <c r="L518" i="2"/>
  <c r="M518" i="2" s="1"/>
  <c r="O518" i="2"/>
  <c r="B520" i="2"/>
  <c r="C519" i="2"/>
  <c r="P517" i="2"/>
  <c r="M517" i="2"/>
  <c r="G517" i="2" l="1"/>
  <c r="T518" i="2"/>
  <c r="U518" i="2" s="1"/>
  <c r="G518" i="2" s="1"/>
  <c r="P518" i="2"/>
  <c r="Q518" i="2" s="1"/>
  <c r="F518" i="2" s="1"/>
  <c r="Q517" i="2"/>
  <c r="L519" i="2"/>
  <c r="O519" i="2"/>
  <c r="D519" i="2"/>
  <c r="R519" i="2"/>
  <c r="T519" i="2" s="1"/>
  <c r="U519" i="2" s="1"/>
  <c r="S519" i="2"/>
  <c r="B521" i="2"/>
  <c r="C520" i="2"/>
  <c r="H518" i="2" l="1"/>
  <c r="J518" i="2" s="1"/>
  <c r="E518" i="2"/>
  <c r="I518" i="2" s="1"/>
  <c r="P519" i="2"/>
  <c r="M519" i="2"/>
  <c r="C521" i="2"/>
  <c r="B522" i="2"/>
  <c r="O520" i="2"/>
  <c r="S520" i="2"/>
  <c r="R520" i="2"/>
  <c r="L520" i="2"/>
  <c r="D520" i="2"/>
  <c r="E517" i="2"/>
  <c r="I517" i="2" s="1"/>
  <c r="F517" i="2"/>
  <c r="J517" i="2" s="1"/>
  <c r="G519" i="2"/>
  <c r="H519" i="2"/>
  <c r="T520" i="2" l="1"/>
  <c r="U520" i="2" s="1"/>
  <c r="G520" i="2" s="1"/>
  <c r="M520" i="2"/>
  <c r="P520" i="2"/>
  <c r="B523" i="2"/>
  <c r="C522" i="2"/>
  <c r="S521" i="2"/>
  <c r="D521" i="2"/>
  <c r="R521" i="2"/>
  <c r="L521" i="2"/>
  <c r="O521" i="2"/>
  <c r="P521" i="2" s="1"/>
  <c r="Q519" i="2"/>
  <c r="H520" i="2" l="1"/>
  <c r="Q520" i="2"/>
  <c r="E520" i="2" s="1"/>
  <c r="I520" i="2" s="1"/>
  <c r="T521" i="2"/>
  <c r="U521" i="2" s="1"/>
  <c r="M521" i="2"/>
  <c r="Q521" i="2" s="1"/>
  <c r="D522" i="2"/>
  <c r="L522" i="2"/>
  <c r="M522" i="2" s="1"/>
  <c r="S522" i="2"/>
  <c r="R522" i="2"/>
  <c r="O522" i="2"/>
  <c r="E519" i="2"/>
  <c r="I519" i="2" s="1"/>
  <c r="F519" i="2"/>
  <c r="J519" i="2" s="1"/>
  <c r="B524" i="2"/>
  <c r="C523" i="2"/>
  <c r="T522" i="2" l="1"/>
  <c r="U522" i="2" s="1"/>
  <c r="G522" i="2" s="1"/>
  <c r="F520" i="2"/>
  <c r="J520" i="2" s="1"/>
  <c r="R523" i="2"/>
  <c r="L523" i="2"/>
  <c r="M523" i="2" s="1"/>
  <c r="S523" i="2"/>
  <c r="O523" i="2"/>
  <c r="D523" i="2"/>
  <c r="E521" i="2"/>
  <c r="F521" i="2"/>
  <c r="H521" i="2"/>
  <c r="G521" i="2"/>
  <c r="B525" i="2"/>
  <c r="C524" i="2"/>
  <c r="P522" i="2"/>
  <c r="Q522" i="2" s="1"/>
  <c r="H522" i="2" l="1"/>
  <c r="T523" i="2"/>
  <c r="U523" i="2" s="1"/>
  <c r="G523" i="2" s="1"/>
  <c r="E522" i="2"/>
  <c r="I522" i="2" s="1"/>
  <c r="F522" i="2"/>
  <c r="J522" i="2" s="1"/>
  <c r="O524" i="2"/>
  <c r="P524" i="2" s="1"/>
  <c r="S524" i="2"/>
  <c r="D524" i="2"/>
  <c r="R524" i="2"/>
  <c r="L524" i="2"/>
  <c r="C525" i="2"/>
  <c r="B526" i="2"/>
  <c r="P523" i="2"/>
  <c r="Q523" i="2" s="1"/>
  <c r="J521" i="2"/>
  <c r="I521" i="2"/>
  <c r="T524" i="2" l="1"/>
  <c r="U524" i="2" s="1"/>
  <c r="G524" i="2" s="1"/>
  <c r="H523" i="2"/>
  <c r="E523" i="2"/>
  <c r="I523" i="2" s="1"/>
  <c r="F523" i="2"/>
  <c r="M524" i="2"/>
  <c r="Q524" i="2" s="1"/>
  <c r="C526" i="2"/>
  <c r="B527" i="2"/>
  <c r="L525" i="2"/>
  <c r="M525" i="2" s="1"/>
  <c r="O525" i="2"/>
  <c r="R525" i="2"/>
  <c r="S525" i="2"/>
  <c r="D525" i="2"/>
  <c r="H524" i="2" l="1"/>
  <c r="T525" i="2"/>
  <c r="U525" i="2" s="1"/>
  <c r="H525" i="2" s="1"/>
  <c r="J523" i="2"/>
  <c r="S526" i="2"/>
  <c r="D526" i="2"/>
  <c r="R526" i="2"/>
  <c r="L526" i="2"/>
  <c r="O526" i="2"/>
  <c r="B528" i="2"/>
  <c r="C527" i="2"/>
  <c r="F524" i="2"/>
  <c r="J524" i="2" s="1"/>
  <c r="E524" i="2"/>
  <c r="I524" i="2" s="1"/>
  <c r="P525" i="2"/>
  <c r="Q525" i="2" s="1"/>
  <c r="G525" i="2" l="1"/>
  <c r="T526" i="2"/>
  <c r="U526" i="2" s="1"/>
  <c r="G526" i="2" s="1"/>
  <c r="M526" i="2"/>
  <c r="F525" i="2"/>
  <c r="J525" i="2" s="1"/>
  <c r="E525" i="2"/>
  <c r="I525" i="2" s="1"/>
  <c r="S527" i="2"/>
  <c r="D527" i="2"/>
  <c r="R527" i="2"/>
  <c r="L527" i="2"/>
  <c r="O527" i="2"/>
  <c r="B529" i="2"/>
  <c r="C528" i="2"/>
  <c r="P526" i="2"/>
  <c r="T527" i="2" l="1"/>
  <c r="U527" i="2" s="1"/>
  <c r="G527" i="2" s="1"/>
  <c r="H526" i="2"/>
  <c r="Q526" i="2"/>
  <c r="E526" i="2" s="1"/>
  <c r="I526" i="2" s="1"/>
  <c r="M527" i="2"/>
  <c r="P527" i="2"/>
  <c r="D528" i="2"/>
  <c r="R528" i="2"/>
  <c r="O528" i="2"/>
  <c r="L528" i="2"/>
  <c r="M528" i="2" s="1"/>
  <c r="S528" i="2"/>
  <c r="B530" i="2"/>
  <c r="C529" i="2"/>
  <c r="H527" i="2" l="1"/>
  <c r="T528" i="2"/>
  <c r="U528" i="2" s="1"/>
  <c r="H528" i="2" s="1"/>
  <c r="Q527" i="2"/>
  <c r="F527" i="2" s="1"/>
  <c r="J527" i="2" s="1"/>
  <c r="F526" i="2"/>
  <c r="J526" i="2" s="1"/>
  <c r="O529" i="2"/>
  <c r="S529" i="2"/>
  <c r="D529" i="2"/>
  <c r="L529" i="2"/>
  <c r="M529" i="2" s="1"/>
  <c r="R529" i="2"/>
  <c r="P528" i="2"/>
  <c r="Q528" i="2" s="1"/>
  <c r="C530" i="2"/>
  <c r="B531" i="2"/>
  <c r="G528" i="2" l="1"/>
  <c r="E527" i="2"/>
  <c r="I527" i="2" s="1"/>
  <c r="F528" i="2"/>
  <c r="J528" i="2" s="1"/>
  <c r="E528" i="2"/>
  <c r="I528" i="2" s="1"/>
  <c r="D530" i="2"/>
  <c r="S530" i="2"/>
  <c r="R530" i="2"/>
  <c r="L530" i="2"/>
  <c r="O530" i="2"/>
  <c r="T529" i="2"/>
  <c r="U529" i="2" s="1"/>
  <c r="B532" i="2"/>
  <c r="C531" i="2"/>
  <c r="P529" i="2"/>
  <c r="Q529" i="2" s="1"/>
  <c r="T530" i="2" l="1"/>
  <c r="U530" i="2" s="1"/>
  <c r="H530" i="2" s="1"/>
  <c r="F529" i="2"/>
  <c r="E529" i="2"/>
  <c r="P530" i="2"/>
  <c r="D531" i="2"/>
  <c r="L531" i="2"/>
  <c r="M531" i="2" s="1"/>
  <c r="O531" i="2"/>
  <c r="S531" i="2"/>
  <c r="R531" i="2"/>
  <c r="B533" i="2"/>
  <c r="C532" i="2"/>
  <c r="M530" i="2"/>
  <c r="G529" i="2"/>
  <c r="H529" i="2"/>
  <c r="G530" i="2" l="1"/>
  <c r="T531" i="2"/>
  <c r="U531" i="2" s="1"/>
  <c r="H531" i="2" s="1"/>
  <c r="J529" i="2"/>
  <c r="Q530" i="2"/>
  <c r="F530" i="2" s="1"/>
  <c r="J530" i="2" s="1"/>
  <c r="C533" i="2"/>
  <c r="B534" i="2"/>
  <c r="P531" i="2"/>
  <c r="Q531" i="2" s="1"/>
  <c r="S532" i="2"/>
  <c r="L532" i="2"/>
  <c r="M532" i="2" s="1"/>
  <c r="O532" i="2"/>
  <c r="D532" i="2"/>
  <c r="R532" i="2"/>
  <c r="I529" i="2"/>
  <c r="T532" i="2" l="1"/>
  <c r="U532" i="2" s="1"/>
  <c r="H532" i="2" s="1"/>
  <c r="E530" i="2"/>
  <c r="I530" i="2" s="1"/>
  <c r="G531" i="2"/>
  <c r="F531" i="2"/>
  <c r="J531" i="2" s="1"/>
  <c r="E531" i="2"/>
  <c r="I531" i="2" s="1"/>
  <c r="P532" i="2"/>
  <c r="Q532" i="2" s="1"/>
  <c r="C534" i="2"/>
  <c r="B535" i="2"/>
  <c r="R533" i="2"/>
  <c r="L533" i="2"/>
  <c r="O533" i="2"/>
  <c r="S533" i="2"/>
  <c r="D533" i="2"/>
  <c r="G532" i="2" l="1"/>
  <c r="T533" i="2"/>
  <c r="U533" i="2" s="1"/>
  <c r="G533" i="2" s="1"/>
  <c r="F532" i="2"/>
  <c r="J532" i="2" s="1"/>
  <c r="E532" i="2"/>
  <c r="I532" i="2" s="1"/>
  <c r="B536" i="2"/>
  <c r="C535" i="2"/>
  <c r="M533" i="2"/>
  <c r="D534" i="2"/>
  <c r="S534" i="2"/>
  <c r="R534" i="2"/>
  <c r="T534" i="2" s="1"/>
  <c r="U534" i="2" s="1"/>
  <c r="L534" i="2"/>
  <c r="M534" i="2" s="1"/>
  <c r="O534" i="2"/>
  <c r="P533" i="2"/>
  <c r="H533" i="2" l="1"/>
  <c r="P534" i="2"/>
  <c r="Q534" i="2" s="1"/>
  <c r="Q533" i="2"/>
  <c r="S535" i="2"/>
  <c r="D535" i="2"/>
  <c r="O535" i="2"/>
  <c r="R535" i="2"/>
  <c r="T535" i="2" s="1"/>
  <c r="U535" i="2" s="1"/>
  <c r="M535" i="2"/>
  <c r="L535" i="2"/>
  <c r="B537" i="2"/>
  <c r="C536" i="2"/>
  <c r="G534" i="2"/>
  <c r="H534" i="2"/>
  <c r="P535" i="2" l="1"/>
  <c r="Q535" i="2" s="1"/>
  <c r="B538" i="2"/>
  <c r="C537" i="2"/>
  <c r="G535" i="2"/>
  <c r="H535" i="2"/>
  <c r="F534" i="2"/>
  <c r="J534" i="2" s="1"/>
  <c r="E534" i="2"/>
  <c r="I534" i="2" s="1"/>
  <c r="D536" i="2"/>
  <c r="R536" i="2"/>
  <c r="L536" i="2"/>
  <c r="M536" i="2" s="1"/>
  <c r="O536" i="2"/>
  <c r="S536" i="2"/>
  <c r="E533" i="2"/>
  <c r="I533" i="2" s="1"/>
  <c r="F533" i="2"/>
  <c r="J533" i="2" s="1"/>
  <c r="F535" i="2" l="1"/>
  <c r="J535" i="2" s="1"/>
  <c r="E535" i="2"/>
  <c r="I535" i="2" s="1"/>
  <c r="P536" i="2"/>
  <c r="Q536" i="2" s="1"/>
  <c r="O537" i="2"/>
  <c r="S537" i="2"/>
  <c r="D537" i="2"/>
  <c r="R537" i="2"/>
  <c r="L537" i="2"/>
  <c r="M537" i="2" s="1"/>
  <c r="T536" i="2"/>
  <c r="U536" i="2" s="1"/>
  <c r="B539" i="2"/>
  <c r="C538" i="2"/>
  <c r="T537" i="2" l="1"/>
  <c r="U537" i="2" s="1"/>
  <c r="G537" i="2" s="1"/>
  <c r="F536" i="2"/>
  <c r="E536" i="2"/>
  <c r="R538" i="2"/>
  <c r="L538" i="2"/>
  <c r="M538" i="2" s="1"/>
  <c r="O538" i="2"/>
  <c r="S538" i="2"/>
  <c r="D538" i="2"/>
  <c r="P537" i="2"/>
  <c r="Q537" i="2" s="1"/>
  <c r="H536" i="2"/>
  <c r="G536" i="2"/>
  <c r="B540" i="2"/>
  <c r="C539" i="2"/>
  <c r="H537" i="2" l="1"/>
  <c r="T538" i="2"/>
  <c r="U538" i="2" s="1"/>
  <c r="G538" i="2" s="1"/>
  <c r="J536" i="2"/>
  <c r="R539" i="2"/>
  <c r="S539" i="2"/>
  <c r="D539" i="2"/>
  <c r="O539" i="2"/>
  <c r="L539" i="2"/>
  <c r="M539" i="2" s="1"/>
  <c r="P538" i="2"/>
  <c r="Q538" i="2" s="1"/>
  <c r="C540" i="2"/>
  <c r="B541" i="2"/>
  <c r="E537" i="2"/>
  <c r="I537" i="2" s="1"/>
  <c r="F537" i="2"/>
  <c r="J537" i="2" s="1"/>
  <c r="I536" i="2"/>
  <c r="T539" i="2" l="1"/>
  <c r="U539" i="2" s="1"/>
  <c r="H539" i="2" s="1"/>
  <c r="H538" i="2"/>
  <c r="P539" i="2"/>
  <c r="Q539" i="2" s="1"/>
  <c r="L540" i="2"/>
  <c r="O540" i="2"/>
  <c r="S540" i="2"/>
  <c r="D540" i="2"/>
  <c r="R540" i="2"/>
  <c r="C541" i="2"/>
  <c r="B542" i="2"/>
  <c r="E538" i="2"/>
  <c r="I538" i="2" s="1"/>
  <c r="F538" i="2"/>
  <c r="T540" i="2" l="1"/>
  <c r="U540" i="2" s="1"/>
  <c r="G540" i="2" s="1"/>
  <c r="G539" i="2"/>
  <c r="J538" i="2"/>
  <c r="F539" i="2"/>
  <c r="J539" i="2" s="1"/>
  <c r="E539" i="2"/>
  <c r="O541" i="2"/>
  <c r="S541" i="2"/>
  <c r="R541" i="2"/>
  <c r="D541" i="2"/>
  <c r="L541" i="2"/>
  <c r="P540" i="2"/>
  <c r="M540" i="2"/>
  <c r="C542" i="2"/>
  <c r="B543" i="2"/>
  <c r="H540" i="2" l="1"/>
  <c r="I539" i="2"/>
  <c r="Q540" i="2"/>
  <c r="E540" i="2" s="1"/>
  <c r="I540" i="2" s="1"/>
  <c r="P541" i="2"/>
  <c r="L542" i="2"/>
  <c r="R542" i="2"/>
  <c r="D542" i="2"/>
  <c r="O542" i="2"/>
  <c r="S542" i="2"/>
  <c r="C543" i="2"/>
  <c r="B544" i="2"/>
  <c r="T541" i="2"/>
  <c r="U541" i="2" s="1"/>
  <c r="M541" i="2"/>
  <c r="T542" i="2" l="1"/>
  <c r="U542" i="2" s="1"/>
  <c r="G542" i="2" s="1"/>
  <c r="F540" i="2"/>
  <c r="J540" i="2" s="1"/>
  <c r="Q541" i="2"/>
  <c r="F541" i="2" s="1"/>
  <c r="G541" i="2"/>
  <c r="H541" i="2"/>
  <c r="B545" i="2"/>
  <c r="C544" i="2"/>
  <c r="S543" i="2"/>
  <c r="O543" i="2"/>
  <c r="D543" i="2"/>
  <c r="L543" i="2"/>
  <c r="M543" i="2" s="1"/>
  <c r="R543" i="2"/>
  <c r="M542" i="2"/>
  <c r="P542" i="2"/>
  <c r="J541" i="2" l="1"/>
  <c r="H542" i="2"/>
  <c r="E541" i="2"/>
  <c r="I541" i="2" s="1"/>
  <c r="P543" i="2"/>
  <c r="Q543" i="2" s="1"/>
  <c r="Q542" i="2"/>
  <c r="S544" i="2"/>
  <c r="D544" i="2"/>
  <c r="R544" i="2"/>
  <c r="L544" i="2"/>
  <c r="M544" i="2" s="1"/>
  <c r="O544" i="2"/>
  <c r="T543" i="2"/>
  <c r="U543" i="2" s="1"/>
  <c r="B546" i="2"/>
  <c r="C545" i="2"/>
  <c r="T544" i="2" l="1"/>
  <c r="U544" i="2" s="1"/>
  <c r="H544" i="2" s="1"/>
  <c r="S545" i="2"/>
  <c r="D545" i="2"/>
  <c r="R545" i="2"/>
  <c r="T545" i="2" s="1"/>
  <c r="U545" i="2" s="1"/>
  <c r="L545" i="2"/>
  <c r="M545" i="2" s="1"/>
  <c r="O545" i="2"/>
  <c r="C546" i="2"/>
  <c r="B547" i="2"/>
  <c r="P544" i="2"/>
  <c r="Q544" i="2" s="1"/>
  <c r="G543" i="2"/>
  <c r="H543" i="2"/>
  <c r="E542" i="2"/>
  <c r="I542" i="2" s="1"/>
  <c r="F542" i="2"/>
  <c r="J542" i="2" s="1"/>
  <c r="F543" i="2"/>
  <c r="E543" i="2"/>
  <c r="G544" i="2" l="1"/>
  <c r="H545" i="2"/>
  <c r="G545" i="2"/>
  <c r="E544" i="2"/>
  <c r="I544" i="2" s="1"/>
  <c r="F544" i="2"/>
  <c r="J544" i="2" s="1"/>
  <c r="I543" i="2"/>
  <c r="C547" i="2"/>
  <c r="B548" i="2"/>
  <c r="P545" i="2"/>
  <c r="Q545" i="2" s="1"/>
  <c r="J543" i="2"/>
  <c r="D546" i="2"/>
  <c r="R546" i="2"/>
  <c r="S546" i="2"/>
  <c r="L546" i="2"/>
  <c r="M546" i="2" s="1"/>
  <c r="O546" i="2"/>
  <c r="T546" i="2" l="1"/>
  <c r="U546" i="2" s="1"/>
  <c r="G546" i="2" s="1"/>
  <c r="E545" i="2"/>
  <c r="I545" i="2" s="1"/>
  <c r="F545" i="2"/>
  <c r="J545" i="2" s="1"/>
  <c r="C548" i="2"/>
  <c r="B549" i="2"/>
  <c r="P546" i="2"/>
  <c r="Q546" i="2" s="1"/>
  <c r="S547" i="2"/>
  <c r="D547" i="2"/>
  <c r="R547" i="2"/>
  <c r="T547" i="2" s="1"/>
  <c r="U547" i="2" s="1"/>
  <c r="O547" i="2"/>
  <c r="L547" i="2"/>
  <c r="H546" i="2" l="1"/>
  <c r="H547" i="2"/>
  <c r="G547" i="2"/>
  <c r="F546" i="2"/>
  <c r="J546" i="2" s="1"/>
  <c r="E546" i="2"/>
  <c r="I546" i="2" s="1"/>
  <c r="P547" i="2"/>
  <c r="C549" i="2"/>
  <c r="B550" i="2"/>
  <c r="M547" i="2"/>
  <c r="O548" i="2"/>
  <c r="P548" i="2" s="1"/>
  <c r="S548" i="2"/>
  <c r="D548" i="2"/>
  <c r="L548" i="2"/>
  <c r="M548" i="2" s="1"/>
  <c r="R548" i="2"/>
  <c r="Q547" i="2" l="1"/>
  <c r="F547" i="2" s="1"/>
  <c r="J547" i="2" s="1"/>
  <c r="T548" i="2"/>
  <c r="U548" i="2" s="1"/>
  <c r="G548" i="2" s="1"/>
  <c r="Q548" i="2"/>
  <c r="E548" i="2" s="1"/>
  <c r="E547" i="2"/>
  <c r="I547" i="2" s="1"/>
  <c r="C550" i="2"/>
  <c r="B551" i="2"/>
  <c r="S549" i="2"/>
  <c r="R549" i="2"/>
  <c r="T549" i="2" s="1"/>
  <c r="U549" i="2" s="1"/>
  <c r="L549" i="2"/>
  <c r="M549" i="2" s="1"/>
  <c r="D549" i="2"/>
  <c r="O549" i="2"/>
  <c r="H548" i="2" l="1"/>
  <c r="I548" i="2"/>
  <c r="F548" i="2"/>
  <c r="J548" i="2" s="1"/>
  <c r="P549" i="2"/>
  <c r="Q549" i="2" s="1"/>
  <c r="D550" i="2"/>
  <c r="S550" i="2"/>
  <c r="L550" i="2"/>
  <c r="M550" i="2" s="1"/>
  <c r="R550" i="2"/>
  <c r="T550" i="2" s="1"/>
  <c r="U550" i="2" s="1"/>
  <c r="O550" i="2"/>
  <c r="C551" i="2"/>
  <c r="B552" i="2"/>
  <c r="G549" i="2"/>
  <c r="H549" i="2"/>
  <c r="E549" i="2" l="1"/>
  <c r="I549" i="2" s="1"/>
  <c r="F549" i="2"/>
  <c r="J549" i="2" s="1"/>
  <c r="P550" i="2"/>
  <c r="Q550" i="2" s="1"/>
  <c r="B553" i="2"/>
  <c r="C552" i="2"/>
  <c r="G550" i="2"/>
  <c r="H550" i="2"/>
  <c r="S551" i="2"/>
  <c r="D551" i="2"/>
  <c r="L551" i="2"/>
  <c r="M551" i="2" s="1"/>
  <c r="O551" i="2"/>
  <c r="R551" i="2"/>
  <c r="T551" i="2" l="1"/>
  <c r="U551" i="2" s="1"/>
  <c r="H551" i="2" s="1"/>
  <c r="E550" i="2"/>
  <c r="I550" i="2" s="1"/>
  <c r="F550" i="2"/>
  <c r="J550" i="2" s="1"/>
  <c r="P551" i="2"/>
  <c r="Q551" i="2" s="1"/>
  <c r="B554" i="2"/>
  <c r="C553" i="2"/>
  <c r="L552" i="2"/>
  <c r="O552" i="2"/>
  <c r="S552" i="2"/>
  <c r="D552" i="2"/>
  <c r="R552" i="2"/>
  <c r="T552" i="2" l="1"/>
  <c r="U552" i="2" s="1"/>
  <c r="G552" i="2" s="1"/>
  <c r="G551" i="2"/>
  <c r="E551" i="2"/>
  <c r="I551" i="2" s="1"/>
  <c r="F551" i="2"/>
  <c r="J551" i="2" s="1"/>
  <c r="S553" i="2"/>
  <c r="D553" i="2"/>
  <c r="R553" i="2"/>
  <c r="L553" i="2"/>
  <c r="O553" i="2"/>
  <c r="C554" i="2"/>
  <c r="B555" i="2"/>
  <c r="P552" i="2"/>
  <c r="M552" i="2"/>
  <c r="H552" i="2" l="1"/>
  <c r="T553" i="2"/>
  <c r="U553" i="2" s="1"/>
  <c r="G553" i="2" s="1"/>
  <c r="Q552" i="2"/>
  <c r="M553" i="2"/>
  <c r="B556" i="2"/>
  <c r="C555" i="2"/>
  <c r="O554" i="2"/>
  <c r="S554" i="2"/>
  <c r="D554" i="2"/>
  <c r="R554" i="2"/>
  <c r="L554" i="2"/>
  <c r="M554" i="2" s="1"/>
  <c r="P553" i="2"/>
  <c r="H553" i="2" l="1"/>
  <c r="T554" i="2"/>
  <c r="U554" i="2" s="1"/>
  <c r="H554" i="2" s="1"/>
  <c r="P554" i="2"/>
  <c r="Q554" i="2" s="1"/>
  <c r="S555" i="2"/>
  <c r="D555" i="2"/>
  <c r="L555" i="2"/>
  <c r="O555" i="2"/>
  <c r="R555" i="2"/>
  <c r="B557" i="2"/>
  <c r="C556" i="2"/>
  <c r="Q553" i="2"/>
  <c r="F552" i="2"/>
  <c r="J552" i="2" s="1"/>
  <c r="E552" i="2"/>
  <c r="I552" i="2" s="1"/>
  <c r="G554" i="2" l="1"/>
  <c r="T555" i="2"/>
  <c r="U555" i="2" s="1"/>
  <c r="G555" i="2" s="1"/>
  <c r="F553" i="2"/>
  <c r="J553" i="2" s="1"/>
  <c r="E553" i="2"/>
  <c r="I553" i="2" s="1"/>
  <c r="P555" i="2"/>
  <c r="C557" i="2"/>
  <c r="B558" i="2"/>
  <c r="O556" i="2"/>
  <c r="R556" i="2"/>
  <c r="S556" i="2"/>
  <c r="D556" i="2"/>
  <c r="L556" i="2"/>
  <c r="M555" i="2"/>
  <c r="F554" i="2"/>
  <c r="J554" i="2" s="1"/>
  <c r="E554" i="2"/>
  <c r="I554" i="2" s="1"/>
  <c r="H555" i="2" l="1"/>
  <c r="Q555" i="2"/>
  <c r="E555" i="2" s="1"/>
  <c r="I555" i="2" s="1"/>
  <c r="T556" i="2"/>
  <c r="U556" i="2" s="1"/>
  <c r="H556" i="2" s="1"/>
  <c r="P556" i="2"/>
  <c r="C558" i="2"/>
  <c r="B559" i="2"/>
  <c r="S557" i="2"/>
  <c r="D557" i="2"/>
  <c r="O557" i="2"/>
  <c r="R557" i="2"/>
  <c r="L557" i="2"/>
  <c r="M557" i="2" s="1"/>
  <c r="M556" i="2"/>
  <c r="Q556" i="2" l="1"/>
  <c r="F556" i="2" s="1"/>
  <c r="J556" i="2" s="1"/>
  <c r="F555" i="2"/>
  <c r="J555" i="2" s="1"/>
  <c r="G556" i="2"/>
  <c r="T557" i="2"/>
  <c r="U557" i="2" s="1"/>
  <c r="H557" i="2" s="1"/>
  <c r="P557" i="2"/>
  <c r="Q557" i="2" s="1"/>
  <c r="B560" i="2"/>
  <c r="C559" i="2"/>
  <c r="O558" i="2"/>
  <c r="M558" i="2"/>
  <c r="S558" i="2"/>
  <c r="L558" i="2"/>
  <c r="R558" i="2"/>
  <c r="D558" i="2"/>
  <c r="T558" i="2" l="1"/>
  <c r="U558" i="2" s="1"/>
  <c r="G558" i="2" s="1"/>
  <c r="E556" i="2"/>
  <c r="I556" i="2" s="1"/>
  <c r="G557" i="2"/>
  <c r="F557" i="2"/>
  <c r="J557" i="2" s="1"/>
  <c r="E557" i="2"/>
  <c r="P558" i="2"/>
  <c r="Q558" i="2" s="1"/>
  <c r="R559" i="2"/>
  <c r="O559" i="2"/>
  <c r="M559" i="2"/>
  <c r="S559" i="2"/>
  <c r="D559" i="2"/>
  <c r="L559" i="2"/>
  <c r="B561" i="2"/>
  <c r="C560" i="2"/>
  <c r="H558" i="2" l="1"/>
  <c r="T559" i="2"/>
  <c r="U559" i="2" s="1"/>
  <c r="H559" i="2" s="1"/>
  <c r="I557" i="2"/>
  <c r="P559" i="2"/>
  <c r="Q559" i="2" s="1"/>
  <c r="E558" i="2"/>
  <c r="I558" i="2" s="1"/>
  <c r="F558" i="2"/>
  <c r="J558" i="2" s="1"/>
  <c r="C561" i="2"/>
  <c r="B562" i="2"/>
  <c r="O560" i="2"/>
  <c r="S560" i="2"/>
  <c r="D560" i="2"/>
  <c r="R560" i="2"/>
  <c r="L560" i="2"/>
  <c r="G559" i="2" l="1"/>
  <c r="T560" i="2"/>
  <c r="U560" i="2" s="1"/>
  <c r="H560" i="2" s="1"/>
  <c r="M560" i="2"/>
  <c r="E559" i="2"/>
  <c r="I559" i="2" s="1"/>
  <c r="F559" i="2"/>
  <c r="J559" i="2" s="1"/>
  <c r="B563" i="2"/>
  <c r="C562" i="2"/>
  <c r="S561" i="2"/>
  <c r="D561" i="2"/>
  <c r="R561" i="2"/>
  <c r="O561" i="2"/>
  <c r="L561" i="2"/>
  <c r="M561" i="2" s="1"/>
  <c r="P560" i="2"/>
  <c r="G560" i="2" l="1"/>
  <c r="T561" i="2"/>
  <c r="U561" i="2" s="1"/>
  <c r="G561" i="2" s="1"/>
  <c r="Q560" i="2"/>
  <c r="E560" i="2" s="1"/>
  <c r="I560" i="2" s="1"/>
  <c r="P561" i="2"/>
  <c r="Q561" i="2" s="1"/>
  <c r="R562" i="2"/>
  <c r="D562" i="2"/>
  <c r="L562" i="2"/>
  <c r="O562" i="2"/>
  <c r="S562" i="2"/>
  <c r="B564" i="2"/>
  <c r="C563" i="2"/>
  <c r="H561" i="2" l="1"/>
  <c r="T562" i="2"/>
  <c r="U562" i="2" s="1"/>
  <c r="G562" i="2" s="1"/>
  <c r="F560" i="2"/>
  <c r="J560" i="2" s="1"/>
  <c r="M562" i="2"/>
  <c r="F561" i="2"/>
  <c r="J561" i="2" s="1"/>
  <c r="E561" i="2"/>
  <c r="I561" i="2" s="1"/>
  <c r="P562" i="2"/>
  <c r="R563" i="2"/>
  <c r="T563" i="2" s="1"/>
  <c r="U563" i="2" s="1"/>
  <c r="S563" i="2"/>
  <c r="O563" i="2"/>
  <c r="D563" i="2"/>
  <c r="L563" i="2"/>
  <c r="C564" i="2"/>
  <c r="B565" i="2"/>
  <c r="H562" i="2" l="1"/>
  <c r="Q562" i="2"/>
  <c r="F562" i="2" s="1"/>
  <c r="J562" i="2" s="1"/>
  <c r="M563" i="2"/>
  <c r="P563" i="2"/>
  <c r="O564" i="2"/>
  <c r="S564" i="2"/>
  <c r="R564" i="2"/>
  <c r="L564" i="2"/>
  <c r="D564" i="2"/>
  <c r="G563" i="2"/>
  <c r="H563" i="2"/>
  <c r="B566" i="2"/>
  <c r="C565" i="2"/>
  <c r="E562" i="2" l="1"/>
  <c r="I562" i="2" s="1"/>
  <c r="T564" i="2"/>
  <c r="U564" i="2" s="1"/>
  <c r="H564" i="2" s="1"/>
  <c r="Q563" i="2"/>
  <c r="F563" i="2" s="1"/>
  <c r="J563" i="2" s="1"/>
  <c r="M564" i="2"/>
  <c r="S565" i="2"/>
  <c r="D565" i="2"/>
  <c r="O565" i="2"/>
  <c r="R565" i="2"/>
  <c r="L565" i="2"/>
  <c r="P564" i="2"/>
  <c r="B567" i="2"/>
  <c r="C566" i="2"/>
  <c r="T565" i="2" l="1"/>
  <c r="U565" i="2" s="1"/>
  <c r="H565" i="2" s="1"/>
  <c r="G564" i="2"/>
  <c r="E563" i="2"/>
  <c r="I563" i="2" s="1"/>
  <c r="Q564" i="2"/>
  <c r="F564" i="2" s="1"/>
  <c r="J564" i="2" s="1"/>
  <c r="M565" i="2"/>
  <c r="O566" i="2"/>
  <c r="R566" i="2"/>
  <c r="L566" i="2"/>
  <c r="S566" i="2"/>
  <c r="D566" i="2"/>
  <c r="B568" i="2"/>
  <c r="C567" i="2"/>
  <c r="P565" i="2"/>
  <c r="G565" i="2" l="1"/>
  <c r="E564" i="2"/>
  <c r="I564" i="2" s="1"/>
  <c r="P566" i="2"/>
  <c r="M566" i="2"/>
  <c r="T566" i="2"/>
  <c r="U566" i="2" s="1"/>
  <c r="B569" i="2"/>
  <c r="C568" i="2"/>
  <c r="Q565" i="2"/>
  <c r="L567" i="2"/>
  <c r="M567" i="2" s="1"/>
  <c r="S567" i="2"/>
  <c r="R567" i="2"/>
  <c r="O567" i="2"/>
  <c r="D567" i="2"/>
  <c r="T567" i="2" l="1"/>
  <c r="U567" i="2" s="1"/>
  <c r="G567" i="2" s="1"/>
  <c r="O568" i="2"/>
  <c r="P568" i="2" s="1"/>
  <c r="L568" i="2"/>
  <c r="M568" i="2" s="1"/>
  <c r="D568" i="2"/>
  <c r="R568" i="2"/>
  <c r="S568" i="2"/>
  <c r="E565" i="2"/>
  <c r="I565" i="2" s="1"/>
  <c r="F565" i="2"/>
  <c r="J565" i="2" s="1"/>
  <c r="B570" i="2"/>
  <c r="C569" i="2"/>
  <c r="H566" i="2"/>
  <c r="G566" i="2"/>
  <c r="P567" i="2"/>
  <c r="Q567" i="2" s="1"/>
  <c r="Q566" i="2"/>
  <c r="T568" i="2" l="1"/>
  <c r="U568" i="2" s="1"/>
  <c r="H568" i="2" s="1"/>
  <c r="H567" i="2"/>
  <c r="E567" i="2"/>
  <c r="I567" i="2" s="1"/>
  <c r="F567" i="2"/>
  <c r="Q568" i="2"/>
  <c r="B571" i="2"/>
  <c r="C570" i="2"/>
  <c r="O569" i="2"/>
  <c r="S569" i="2"/>
  <c r="L569" i="2"/>
  <c r="D569" i="2"/>
  <c r="R569" i="2"/>
  <c r="F566" i="2"/>
  <c r="J566" i="2" s="1"/>
  <c r="E566" i="2"/>
  <c r="I566" i="2" s="1"/>
  <c r="J567" i="2" l="1"/>
  <c r="G568" i="2"/>
  <c r="T569" i="2"/>
  <c r="U569" i="2" s="1"/>
  <c r="G569" i="2" s="1"/>
  <c r="M569" i="2"/>
  <c r="R570" i="2"/>
  <c r="S570" i="2"/>
  <c r="D570" i="2"/>
  <c r="L570" i="2"/>
  <c r="O570" i="2"/>
  <c r="E568" i="2"/>
  <c r="F568" i="2"/>
  <c r="J568" i="2" s="1"/>
  <c r="P569" i="2"/>
  <c r="B572" i="2"/>
  <c r="C571" i="2"/>
  <c r="I568" i="2" l="1"/>
  <c r="H569" i="2"/>
  <c r="T570" i="2"/>
  <c r="U570" i="2" s="1"/>
  <c r="G570" i="2" s="1"/>
  <c r="Q569" i="2"/>
  <c r="F569" i="2" s="1"/>
  <c r="S571" i="2"/>
  <c r="L571" i="2"/>
  <c r="M571" i="2" s="1"/>
  <c r="D571" i="2"/>
  <c r="R571" i="2"/>
  <c r="O571" i="2"/>
  <c r="B573" i="2"/>
  <c r="C572" i="2"/>
  <c r="P570" i="2"/>
  <c r="M570" i="2"/>
  <c r="J569" i="2" l="1"/>
  <c r="T571" i="2"/>
  <c r="U571" i="2" s="1"/>
  <c r="G571" i="2" s="1"/>
  <c r="H570" i="2"/>
  <c r="E569" i="2"/>
  <c r="I569" i="2" s="1"/>
  <c r="P571" i="2"/>
  <c r="Q571" i="2" s="1"/>
  <c r="Q570" i="2"/>
  <c r="L572" i="2"/>
  <c r="M572" i="2" s="1"/>
  <c r="O572" i="2"/>
  <c r="D572" i="2"/>
  <c r="R572" i="2"/>
  <c r="S572" i="2"/>
  <c r="B574" i="2"/>
  <c r="C573" i="2"/>
  <c r="H571" i="2" l="1"/>
  <c r="T572" i="2"/>
  <c r="U572" i="2" s="1"/>
  <c r="G572" i="2" s="1"/>
  <c r="P572" i="2"/>
  <c r="Q572" i="2" s="1"/>
  <c r="R573" i="2"/>
  <c r="L573" i="2"/>
  <c r="M573" i="2" s="1"/>
  <c r="O573" i="2"/>
  <c r="D573" i="2"/>
  <c r="S573" i="2"/>
  <c r="C574" i="2"/>
  <c r="B575" i="2"/>
  <c r="E570" i="2"/>
  <c r="I570" i="2" s="1"/>
  <c r="F570" i="2"/>
  <c r="J570" i="2" s="1"/>
  <c r="E571" i="2"/>
  <c r="I571" i="2" s="1"/>
  <c r="F571" i="2"/>
  <c r="J571" i="2" s="1"/>
  <c r="H572" i="2" l="1"/>
  <c r="T573" i="2"/>
  <c r="U573" i="2" s="1"/>
  <c r="H573" i="2" s="1"/>
  <c r="C575" i="2"/>
  <c r="B576" i="2"/>
  <c r="R574" i="2"/>
  <c r="L574" i="2"/>
  <c r="M574" i="2" s="1"/>
  <c r="S574" i="2"/>
  <c r="D574" i="2"/>
  <c r="O574" i="2"/>
  <c r="P574" i="2" s="1"/>
  <c r="P573" i="2"/>
  <c r="Q573" i="2" s="1"/>
  <c r="F572" i="2"/>
  <c r="E572" i="2"/>
  <c r="I572" i="2" s="1"/>
  <c r="J572" i="2" l="1"/>
  <c r="T574" i="2"/>
  <c r="U574" i="2" s="1"/>
  <c r="H574" i="2" s="1"/>
  <c r="G573" i="2"/>
  <c r="B577" i="2"/>
  <c r="C576" i="2"/>
  <c r="O575" i="2"/>
  <c r="M575" i="2"/>
  <c r="R575" i="2"/>
  <c r="S575" i="2"/>
  <c r="D575" i="2"/>
  <c r="L575" i="2"/>
  <c r="Q574" i="2"/>
  <c r="E573" i="2"/>
  <c r="I573" i="2" s="1"/>
  <c r="F573" i="2"/>
  <c r="J573" i="2" s="1"/>
  <c r="T575" i="2" l="1"/>
  <c r="U575" i="2" s="1"/>
  <c r="H575" i="2" s="1"/>
  <c r="G574" i="2"/>
  <c r="F574" i="2"/>
  <c r="J574" i="2" s="1"/>
  <c r="E574" i="2"/>
  <c r="I574" i="2" s="1"/>
  <c r="R576" i="2"/>
  <c r="S576" i="2"/>
  <c r="D576" i="2"/>
  <c r="L576" i="2"/>
  <c r="M576" i="2" s="1"/>
  <c r="O576" i="2"/>
  <c r="P575" i="2"/>
  <c r="Q575" i="2" s="1"/>
  <c r="B578" i="2"/>
  <c r="C577" i="2"/>
  <c r="G575" i="2" l="1"/>
  <c r="T576" i="2"/>
  <c r="U576" i="2" s="1"/>
  <c r="G576" i="2" s="1"/>
  <c r="S577" i="2"/>
  <c r="D577" i="2"/>
  <c r="O577" i="2"/>
  <c r="R577" i="2"/>
  <c r="L577" i="2"/>
  <c r="C578" i="2"/>
  <c r="B579" i="2"/>
  <c r="P576" i="2"/>
  <c r="Q576" i="2" s="1"/>
  <c r="F575" i="2"/>
  <c r="J575" i="2" s="1"/>
  <c r="E575" i="2"/>
  <c r="I575" i="2" s="1"/>
  <c r="T577" i="2" l="1"/>
  <c r="U577" i="2" s="1"/>
  <c r="H577" i="2" s="1"/>
  <c r="H576" i="2"/>
  <c r="M577" i="2"/>
  <c r="P577" i="2"/>
  <c r="E576" i="2"/>
  <c r="I576" i="2" s="1"/>
  <c r="F576" i="2"/>
  <c r="J576" i="2" s="1"/>
  <c r="B580" i="2"/>
  <c r="C579" i="2"/>
  <c r="D578" i="2"/>
  <c r="O578" i="2"/>
  <c r="R578" i="2"/>
  <c r="L578" i="2"/>
  <c r="M578" i="2" s="1"/>
  <c r="S578" i="2"/>
  <c r="G577" i="2" l="1"/>
  <c r="T578" i="2"/>
  <c r="U578" i="2" s="1"/>
  <c r="H578" i="2" s="1"/>
  <c r="P578" i="2"/>
  <c r="Q578" i="2" s="1"/>
  <c r="Q577" i="2"/>
  <c r="F577" i="2" s="1"/>
  <c r="J577" i="2" s="1"/>
  <c r="S579" i="2"/>
  <c r="L579" i="2"/>
  <c r="O579" i="2"/>
  <c r="D579" i="2"/>
  <c r="R579" i="2"/>
  <c r="B581" i="2"/>
  <c r="C580" i="2"/>
  <c r="G578" i="2" l="1"/>
  <c r="E577" i="2"/>
  <c r="I577" i="2" s="1"/>
  <c r="T579" i="2"/>
  <c r="U579" i="2" s="1"/>
  <c r="G579" i="2" s="1"/>
  <c r="P579" i="2"/>
  <c r="M579" i="2"/>
  <c r="F578" i="2"/>
  <c r="J578" i="2" s="1"/>
  <c r="E578" i="2"/>
  <c r="I578" i="2" s="1"/>
  <c r="O580" i="2"/>
  <c r="L580" i="2"/>
  <c r="S580" i="2"/>
  <c r="D580" i="2"/>
  <c r="R580" i="2"/>
  <c r="T580" i="2" s="1"/>
  <c r="U580" i="2" s="1"/>
  <c r="C581" i="2"/>
  <c r="B582" i="2"/>
  <c r="Q579" i="2" l="1"/>
  <c r="E579" i="2" s="1"/>
  <c r="I579" i="2" s="1"/>
  <c r="H579" i="2"/>
  <c r="M580" i="2"/>
  <c r="B583" i="2"/>
  <c r="C582" i="2"/>
  <c r="H580" i="2"/>
  <c r="G580" i="2"/>
  <c r="R581" i="2"/>
  <c r="L581" i="2"/>
  <c r="O581" i="2"/>
  <c r="D581" i="2"/>
  <c r="S581" i="2"/>
  <c r="P580" i="2"/>
  <c r="F579" i="2" l="1"/>
  <c r="J579" i="2" s="1"/>
  <c r="P581" i="2"/>
  <c r="Q580" i="2"/>
  <c r="E580" i="2" s="1"/>
  <c r="I580" i="2" s="1"/>
  <c r="T581" i="2"/>
  <c r="U581" i="2" s="1"/>
  <c r="O582" i="2"/>
  <c r="S582" i="2"/>
  <c r="D582" i="2"/>
  <c r="R582" i="2"/>
  <c r="L582" i="2"/>
  <c r="M582" i="2" s="1"/>
  <c r="M581" i="2"/>
  <c r="B584" i="2"/>
  <c r="C583" i="2"/>
  <c r="T582" i="2" l="1"/>
  <c r="U582" i="2" s="1"/>
  <c r="H582" i="2" s="1"/>
  <c r="Q581" i="2"/>
  <c r="F581" i="2" s="1"/>
  <c r="F580" i="2"/>
  <c r="J580" i="2" s="1"/>
  <c r="B585" i="2"/>
  <c r="C584" i="2"/>
  <c r="G582" i="2"/>
  <c r="S583" i="2"/>
  <c r="R583" i="2"/>
  <c r="D583" i="2"/>
  <c r="O583" i="2"/>
  <c r="P583" i="2" s="1"/>
  <c r="L583" i="2"/>
  <c r="P582" i="2"/>
  <c r="Q582" i="2" s="1"/>
  <c r="G581" i="2"/>
  <c r="H581" i="2"/>
  <c r="E581" i="2" l="1"/>
  <c r="T583" i="2"/>
  <c r="U583" i="2" s="1"/>
  <c r="H583" i="2" s="1"/>
  <c r="M583" i="2"/>
  <c r="Q583" i="2" s="1"/>
  <c r="S584" i="2"/>
  <c r="D584" i="2"/>
  <c r="R584" i="2"/>
  <c r="T584" i="2" s="1"/>
  <c r="U584" i="2" s="1"/>
  <c r="O584" i="2"/>
  <c r="L584" i="2"/>
  <c r="C585" i="2"/>
  <c r="B586" i="2"/>
  <c r="J581" i="2"/>
  <c r="I581" i="2"/>
  <c r="E582" i="2"/>
  <c r="I582" i="2" s="1"/>
  <c r="F582" i="2"/>
  <c r="J582" i="2" s="1"/>
  <c r="G583" i="2" l="1"/>
  <c r="G584" i="2"/>
  <c r="H584" i="2"/>
  <c r="R585" i="2"/>
  <c r="O585" i="2"/>
  <c r="D585" i="2"/>
  <c r="L585" i="2"/>
  <c r="M585" i="2" s="1"/>
  <c r="S585" i="2"/>
  <c r="M584" i="2"/>
  <c r="C586" i="2"/>
  <c r="B587" i="2"/>
  <c r="P584" i="2"/>
  <c r="F583" i="2"/>
  <c r="J583" i="2" s="1"/>
  <c r="E583" i="2"/>
  <c r="I583" i="2" s="1"/>
  <c r="T585" i="2" l="1"/>
  <c r="U585" i="2" s="1"/>
  <c r="G585" i="2" s="1"/>
  <c r="B588" i="2"/>
  <c r="C587" i="2"/>
  <c r="S586" i="2"/>
  <c r="R586" i="2"/>
  <c r="T586" i="2" s="1"/>
  <c r="U586" i="2" s="1"/>
  <c r="D586" i="2"/>
  <c r="L586" i="2"/>
  <c r="M586" i="2" s="1"/>
  <c r="O586" i="2"/>
  <c r="P585" i="2"/>
  <c r="Q585" i="2" s="1"/>
  <c r="Q584" i="2"/>
  <c r="H585" i="2" l="1"/>
  <c r="F585" i="2"/>
  <c r="J585" i="2" s="1"/>
  <c r="E585" i="2"/>
  <c r="I585" i="2" s="1"/>
  <c r="H586" i="2"/>
  <c r="G586" i="2"/>
  <c r="E584" i="2"/>
  <c r="I584" i="2" s="1"/>
  <c r="F584" i="2"/>
  <c r="J584" i="2" s="1"/>
  <c r="S587" i="2"/>
  <c r="D587" i="2"/>
  <c r="O587" i="2"/>
  <c r="R587" i="2"/>
  <c r="L587" i="2"/>
  <c r="M587" i="2"/>
  <c r="B589" i="2"/>
  <c r="C588" i="2"/>
  <c r="P586" i="2"/>
  <c r="Q586" i="2" s="1"/>
  <c r="T587" i="2" l="1"/>
  <c r="U587" i="2" s="1"/>
  <c r="H587" i="2" s="1"/>
  <c r="E586" i="2"/>
  <c r="I586" i="2" s="1"/>
  <c r="F586" i="2"/>
  <c r="J586" i="2" s="1"/>
  <c r="L588" i="2"/>
  <c r="D588" i="2"/>
  <c r="O588" i="2"/>
  <c r="R588" i="2"/>
  <c r="S588" i="2"/>
  <c r="M588" i="2"/>
  <c r="P587" i="2"/>
  <c r="Q587" i="2" s="1"/>
  <c r="C589" i="2"/>
  <c r="B590" i="2"/>
  <c r="T588" i="2" l="1"/>
  <c r="U588" i="2" s="1"/>
  <c r="H588" i="2" s="1"/>
  <c r="G587" i="2"/>
  <c r="P588" i="2"/>
  <c r="Q588" i="2" s="1"/>
  <c r="C590" i="2"/>
  <c r="B591" i="2"/>
  <c r="S589" i="2"/>
  <c r="D589" i="2"/>
  <c r="R589" i="2"/>
  <c r="L589" i="2"/>
  <c r="O589" i="2"/>
  <c r="E587" i="2"/>
  <c r="I587" i="2" s="1"/>
  <c r="F587" i="2"/>
  <c r="J587" i="2" s="1"/>
  <c r="G588" i="2" l="1"/>
  <c r="T589" i="2"/>
  <c r="U589" i="2" s="1"/>
  <c r="G589" i="2" s="1"/>
  <c r="P589" i="2"/>
  <c r="M589" i="2"/>
  <c r="S590" i="2"/>
  <c r="L590" i="2"/>
  <c r="R590" i="2"/>
  <c r="O590" i="2"/>
  <c r="M590" i="2"/>
  <c r="D590" i="2"/>
  <c r="B592" i="2"/>
  <c r="C591" i="2"/>
  <c r="F588" i="2"/>
  <c r="J588" i="2" s="1"/>
  <c r="E588" i="2"/>
  <c r="I588" i="2" s="1"/>
  <c r="H589" i="2" l="1"/>
  <c r="T590" i="2"/>
  <c r="U590" i="2" s="1"/>
  <c r="H590" i="2" s="1"/>
  <c r="Q589" i="2"/>
  <c r="F589" i="2" s="1"/>
  <c r="J589" i="2" s="1"/>
  <c r="R591" i="2"/>
  <c r="L591" i="2"/>
  <c r="O591" i="2"/>
  <c r="P591" i="2" s="1"/>
  <c r="S591" i="2"/>
  <c r="D591" i="2"/>
  <c r="B593" i="2"/>
  <c r="C592" i="2"/>
  <c r="P590" i="2"/>
  <c r="Q590" i="2" s="1"/>
  <c r="G590" i="2" l="1"/>
  <c r="E589" i="2"/>
  <c r="I589" i="2" s="1"/>
  <c r="M591" i="2"/>
  <c r="Q591" i="2" s="1"/>
  <c r="F591" i="2" s="1"/>
  <c r="T591" i="2"/>
  <c r="U591" i="2" s="1"/>
  <c r="H591" i="2" s="1"/>
  <c r="F590" i="2"/>
  <c r="J590" i="2" s="1"/>
  <c r="E590" i="2"/>
  <c r="O592" i="2"/>
  <c r="P592" i="2" s="1"/>
  <c r="S592" i="2"/>
  <c r="R592" i="2"/>
  <c r="L592" i="2"/>
  <c r="M592" i="2" s="1"/>
  <c r="D592" i="2"/>
  <c r="B594" i="2"/>
  <c r="C593" i="2"/>
  <c r="T592" i="2" l="1"/>
  <c r="U592" i="2" s="1"/>
  <c r="H592" i="2" s="1"/>
  <c r="I590" i="2"/>
  <c r="G591" i="2"/>
  <c r="Q592" i="2"/>
  <c r="F592" i="2" s="1"/>
  <c r="E591" i="2"/>
  <c r="J591" i="2"/>
  <c r="R593" i="2"/>
  <c r="L593" i="2"/>
  <c r="O593" i="2"/>
  <c r="D593" i="2"/>
  <c r="S593" i="2"/>
  <c r="B595" i="2"/>
  <c r="C594" i="2"/>
  <c r="G592" i="2" l="1"/>
  <c r="E592" i="2"/>
  <c r="I592" i="2" s="1"/>
  <c r="T593" i="2"/>
  <c r="U593" i="2" s="1"/>
  <c r="H593" i="2" s="1"/>
  <c r="P593" i="2"/>
  <c r="I591" i="2"/>
  <c r="L594" i="2"/>
  <c r="M594" i="2" s="1"/>
  <c r="S594" i="2"/>
  <c r="D594" i="2"/>
  <c r="R594" i="2"/>
  <c r="O594" i="2"/>
  <c r="J592" i="2"/>
  <c r="C595" i="2"/>
  <c r="B596" i="2"/>
  <c r="M593" i="2"/>
  <c r="Q593" i="2" l="1"/>
  <c r="E593" i="2" s="1"/>
  <c r="G593" i="2"/>
  <c r="T594" i="2"/>
  <c r="U594" i="2" s="1"/>
  <c r="G594" i="2" s="1"/>
  <c r="P594" i="2"/>
  <c r="Q594" i="2" s="1"/>
  <c r="S595" i="2"/>
  <c r="D595" i="2"/>
  <c r="R595" i="2"/>
  <c r="O595" i="2"/>
  <c r="L595" i="2"/>
  <c r="B597" i="2"/>
  <c r="C596" i="2"/>
  <c r="T595" i="2" l="1"/>
  <c r="U595" i="2" s="1"/>
  <c r="G595" i="2" s="1"/>
  <c r="F593" i="2"/>
  <c r="J593" i="2" s="1"/>
  <c r="M595" i="2"/>
  <c r="H594" i="2"/>
  <c r="I593" i="2"/>
  <c r="F594" i="2"/>
  <c r="E594" i="2"/>
  <c r="I594" i="2" s="1"/>
  <c r="D596" i="2"/>
  <c r="R596" i="2"/>
  <c r="L596" i="2"/>
  <c r="M596" i="2" s="1"/>
  <c r="O596" i="2"/>
  <c r="S596" i="2"/>
  <c r="H595" i="2"/>
  <c r="B598" i="2"/>
  <c r="C597" i="2"/>
  <c r="P595" i="2"/>
  <c r="J594" i="2" l="1"/>
  <c r="T596" i="2"/>
  <c r="U596" i="2" s="1"/>
  <c r="G596" i="2" s="1"/>
  <c r="Q595" i="2"/>
  <c r="E595" i="2" s="1"/>
  <c r="I595" i="2" s="1"/>
  <c r="L597" i="2"/>
  <c r="R597" i="2"/>
  <c r="O597" i="2"/>
  <c r="D597" i="2"/>
  <c r="S597" i="2"/>
  <c r="P596" i="2"/>
  <c r="Q596" i="2" s="1"/>
  <c r="C598" i="2"/>
  <c r="B599" i="2"/>
  <c r="H596" i="2" l="1"/>
  <c r="T597" i="2"/>
  <c r="U597" i="2" s="1"/>
  <c r="H597" i="2" s="1"/>
  <c r="F595" i="2"/>
  <c r="J595" i="2" s="1"/>
  <c r="E596" i="2"/>
  <c r="I596" i="2" s="1"/>
  <c r="F596" i="2"/>
  <c r="J596" i="2" s="1"/>
  <c r="C599" i="2"/>
  <c r="B600" i="2"/>
  <c r="L598" i="2"/>
  <c r="O598" i="2"/>
  <c r="R598" i="2"/>
  <c r="T598" i="2" s="1"/>
  <c r="U598" i="2" s="1"/>
  <c r="D598" i="2"/>
  <c r="S598" i="2"/>
  <c r="P597" i="2"/>
  <c r="M597" i="2"/>
  <c r="G597" i="2" l="1"/>
  <c r="M598" i="2"/>
  <c r="Q597" i="2"/>
  <c r="D599" i="2"/>
  <c r="L599" i="2"/>
  <c r="M599" i="2" s="1"/>
  <c r="O599" i="2"/>
  <c r="S599" i="2"/>
  <c r="R599" i="2"/>
  <c r="C600" i="2"/>
  <c r="B601" i="2"/>
  <c r="P598" i="2"/>
  <c r="G598" i="2"/>
  <c r="H598" i="2"/>
  <c r="T599" i="2" l="1"/>
  <c r="U599" i="2" s="1"/>
  <c r="H599" i="2" s="1"/>
  <c r="Q598" i="2"/>
  <c r="F598" i="2" s="1"/>
  <c r="J598" i="2" s="1"/>
  <c r="L600" i="2"/>
  <c r="M600" i="2" s="1"/>
  <c r="S600" i="2"/>
  <c r="R600" i="2"/>
  <c r="O600" i="2"/>
  <c r="D600" i="2"/>
  <c r="P599" i="2"/>
  <c r="Q599" i="2" s="1"/>
  <c r="B602" i="2"/>
  <c r="C601" i="2"/>
  <c r="E597" i="2"/>
  <c r="I597" i="2" s="1"/>
  <c r="F597" i="2"/>
  <c r="J597" i="2" s="1"/>
  <c r="G599" i="2" l="1"/>
  <c r="E598" i="2"/>
  <c r="I598" i="2" s="1"/>
  <c r="F599" i="2"/>
  <c r="J599" i="2" s="1"/>
  <c r="E599" i="2"/>
  <c r="I599" i="2" s="1"/>
  <c r="T600" i="2"/>
  <c r="U600" i="2" s="1"/>
  <c r="L601" i="2"/>
  <c r="M601" i="2" s="1"/>
  <c r="O601" i="2"/>
  <c r="S601" i="2"/>
  <c r="D601" i="2"/>
  <c r="R601" i="2"/>
  <c r="C602" i="2"/>
  <c r="B603" i="2"/>
  <c r="P600" i="2"/>
  <c r="Q600" i="2" s="1"/>
  <c r="T601" i="2" l="1"/>
  <c r="U601" i="2" s="1"/>
  <c r="G601" i="2" s="1"/>
  <c r="F600" i="2"/>
  <c r="E600" i="2"/>
  <c r="R602" i="2"/>
  <c r="S602" i="2"/>
  <c r="O602" i="2"/>
  <c r="D602" i="2"/>
  <c r="L602" i="2"/>
  <c r="P601" i="2"/>
  <c r="Q601" i="2" s="1"/>
  <c r="C603" i="2"/>
  <c r="B604" i="2"/>
  <c r="G600" i="2"/>
  <c r="H600" i="2"/>
  <c r="H601" i="2" l="1"/>
  <c r="M602" i="2"/>
  <c r="T602" i="2"/>
  <c r="U602" i="2" s="1"/>
  <c r="H602" i="2" s="1"/>
  <c r="J600" i="2"/>
  <c r="E601" i="2"/>
  <c r="I601" i="2" s="1"/>
  <c r="F601" i="2"/>
  <c r="J601" i="2" s="1"/>
  <c r="P602" i="2"/>
  <c r="B605" i="2"/>
  <c r="C604" i="2"/>
  <c r="R603" i="2"/>
  <c r="L603" i="2"/>
  <c r="S603" i="2"/>
  <c r="D603" i="2"/>
  <c r="O603" i="2"/>
  <c r="I600" i="2"/>
  <c r="G602" i="2" l="1"/>
  <c r="M603" i="2"/>
  <c r="Q602" i="2"/>
  <c r="F602" i="2" s="1"/>
  <c r="J602" i="2" s="1"/>
  <c r="T603" i="2"/>
  <c r="U603" i="2" s="1"/>
  <c r="H603" i="2" s="1"/>
  <c r="S604" i="2"/>
  <c r="D604" i="2"/>
  <c r="R604" i="2"/>
  <c r="L604" i="2"/>
  <c r="O604" i="2"/>
  <c r="C605" i="2"/>
  <c r="B606" i="2"/>
  <c r="P603" i="2"/>
  <c r="T604" i="2" l="1"/>
  <c r="U604" i="2" s="1"/>
  <c r="H604" i="2" s="1"/>
  <c r="Q603" i="2"/>
  <c r="E603" i="2" s="1"/>
  <c r="E602" i="2"/>
  <c r="I602" i="2" s="1"/>
  <c r="G603" i="2"/>
  <c r="M604" i="2"/>
  <c r="B607" i="2"/>
  <c r="C606" i="2"/>
  <c r="D605" i="2"/>
  <c r="O605" i="2"/>
  <c r="S605" i="2"/>
  <c r="R605" i="2"/>
  <c r="T605" i="2" s="1"/>
  <c r="U605" i="2" s="1"/>
  <c r="L605" i="2"/>
  <c r="P604" i="2"/>
  <c r="G604" i="2" l="1"/>
  <c r="Q604" i="2"/>
  <c r="F604" i="2" s="1"/>
  <c r="J604" i="2" s="1"/>
  <c r="F603" i="2"/>
  <c r="J603" i="2" s="1"/>
  <c r="I603" i="2"/>
  <c r="M605" i="2"/>
  <c r="C607" i="2"/>
  <c r="B608" i="2"/>
  <c r="H605" i="2"/>
  <c r="G605" i="2"/>
  <c r="O606" i="2"/>
  <c r="R606" i="2"/>
  <c r="L606" i="2"/>
  <c r="M606" i="2" s="1"/>
  <c r="S606" i="2"/>
  <c r="D606" i="2"/>
  <c r="P605" i="2"/>
  <c r="T606" i="2" l="1"/>
  <c r="U606" i="2" s="1"/>
  <c r="Q605" i="2"/>
  <c r="F605" i="2" s="1"/>
  <c r="J605" i="2" s="1"/>
  <c r="E604" i="2"/>
  <c r="I604" i="2" s="1"/>
  <c r="P606" i="2"/>
  <c r="Q606" i="2" s="1"/>
  <c r="B609" i="2"/>
  <c r="C608" i="2"/>
  <c r="S607" i="2"/>
  <c r="D607" i="2"/>
  <c r="R607" i="2"/>
  <c r="T607" i="2" s="1"/>
  <c r="U607" i="2" s="1"/>
  <c r="L607" i="2"/>
  <c r="O607" i="2"/>
  <c r="H606" i="2"/>
  <c r="G606" i="2"/>
  <c r="E605" i="2" l="1"/>
  <c r="I605" i="2" s="1"/>
  <c r="G607" i="2"/>
  <c r="H607" i="2"/>
  <c r="P607" i="2"/>
  <c r="F606" i="2"/>
  <c r="J606" i="2" s="1"/>
  <c r="E606" i="2"/>
  <c r="I606" i="2" s="1"/>
  <c r="O608" i="2"/>
  <c r="R608" i="2"/>
  <c r="T608" i="2" s="1"/>
  <c r="U608" i="2" s="1"/>
  <c r="L608" i="2"/>
  <c r="M608" i="2" s="1"/>
  <c r="S608" i="2"/>
  <c r="D608" i="2"/>
  <c r="M607" i="2"/>
  <c r="B610" i="2"/>
  <c r="C609" i="2"/>
  <c r="Q607" i="2" l="1"/>
  <c r="F607" i="2" s="1"/>
  <c r="J607" i="2" s="1"/>
  <c r="G608" i="2"/>
  <c r="H608" i="2"/>
  <c r="S609" i="2"/>
  <c r="D609" i="2"/>
  <c r="L609" i="2"/>
  <c r="O609" i="2"/>
  <c r="R609" i="2"/>
  <c r="C610" i="2"/>
  <c r="B611" i="2"/>
  <c r="P608" i="2"/>
  <c r="Q608" i="2" s="1"/>
  <c r="T609" i="2" l="1"/>
  <c r="U609" i="2" s="1"/>
  <c r="G609" i="2" s="1"/>
  <c r="E607" i="2"/>
  <c r="I607" i="2" s="1"/>
  <c r="M609" i="2"/>
  <c r="O610" i="2"/>
  <c r="L610" i="2"/>
  <c r="D610" i="2"/>
  <c r="R610" i="2"/>
  <c r="S610" i="2"/>
  <c r="C611" i="2"/>
  <c r="B612" i="2"/>
  <c r="P609" i="2"/>
  <c r="F608" i="2"/>
  <c r="J608" i="2" s="1"/>
  <c r="E608" i="2"/>
  <c r="I608" i="2" s="1"/>
  <c r="H609" i="2" l="1"/>
  <c r="T610" i="2"/>
  <c r="U610" i="2" s="1"/>
  <c r="H610" i="2" s="1"/>
  <c r="M610" i="2"/>
  <c r="Q609" i="2"/>
  <c r="E609" i="2" s="1"/>
  <c r="I609" i="2" s="1"/>
  <c r="R611" i="2"/>
  <c r="L611" i="2"/>
  <c r="S611" i="2"/>
  <c r="D611" i="2"/>
  <c r="O611" i="2"/>
  <c r="P611" i="2" s="1"/>
  <c r="C612" i="2"/>
  <c r="B613" i="2"/>
  <c r="P610" i="2"/>
  <c r="F609" i="2" l="1"/>
  <c r="J609" i="2" s="1"/>
  <c r="Q610" i="2"/>
  <c r="E610" i="2" s="1"/>
  <c r="G610" i="2"/>
  <c r="T611" i="2"/>
  <c r="U611" i="2" s="1"/>
  <c r="B614" i="2"/>
  <c r="C613" i="2"/>
  <c r="M611" i="2"/>
  <c r="Q611" i="2" s="1"/>
  <c r="S612" i="2"/>
  <c r="D612" i="2"/>
  <c r="R612" i="2"/>
  <c r="O612" i="2"/>
  <c r="L612" i="2"/>
  <c r="T612" i="2" l="1"/>
  <c r="U612" i="2" s="1"/>
  <c r="G612" i="2" s="1"/>
  <c r="F610" i="2"/>
  <c r="J610" i="2" s="1"/>
  <c r="I610" i="2"/>
  <c r="F611" i="2"/>
  <c r="E611" i="2"/>
  <c r="P612" i="2"/>
  <c r="R613" i="2"/>
  <c r="L613" i="2"/>
  <c r="P613" i="2"/>
  <c r="D613" i="2"/>
  <c r="O613" i="2"/>
  <c r="S613" i="2"/>
  <c r="M612" i="2"/>
  <c r="B615" i="2"/>
  <c r="C614" i="2"/>
  <c r="G611" i="2"/>
  <c r="H611" i="2"/>
  <c r="T613" i="2" l="1"/>
  <c r="U613" i="2" s="1"/>
  <c r="G613" i="2" s="1"/>
  <c r="H612" i="2"/>
  <c r="Q612" i="2"/>
  <c r="E612" i="2" s="1"/>
  <c r="I612" i="2" s="1"/>
  <c r="M613" i="2"/>
  <c r="Q613" i="2" s="1"/>
  <c r="J611" i="2"/>
  <c r="R614" i="2"/>
  <c r="O614" i="2"/>
  <c r="L614" i="2"/>
  <c r="M614" i="2" s="1"/>
  <c r="D614" i="2"/>
  <c r="S614" i="2"/>
  <c r="C615" i="2"/>
  <c r="B616" i="2"/>
  <c r="I611" i="2"/>
  <c r="H613" i="2" l="1"/>
  <c r="T614" i="2"/>
  <c r="U614" i="2" s="1"/>
  <c r="H614" i="2" s="1"/>
  <c r="F612" i="2"/>
  <c r="J612" i="2" s="1"/>
  <c r="P614" i="2"/>
  <c r="Q614" i="2" s="1"/>
  <c r="S615" i="2"/>
  <c r="O615" i="2"/>
  <c r="D615" i="2"/>
  <c r="R615" i="2"/>
  <c r="L615" i="2"/>
  <c r="B617" i="2"/>
  <c r="C616" i="2"/>
  <c r="E613" i="2"/>
  <c r="I613" i="2" s="1"/>
  <c r="F613" i="2"/>
  <c r="J613" i="2" s="1"/>
  <c r="G614" i="2" l="1"/>
  <c r="T615" i="2"/>
  <c r="U615" i="2" s="1"/>
  <c r="M615" i="2"/>
  <c r="P615" i="2"/>
  <c r="E614" i="2"/>
  <c r="I614" i="2" s="1"/>
  <c r="F614" i="2"/>
  <c r="J614" i="2" s="1"/>
  <c r="R616" i="2"/>
  <c r="T616" i="2" s="1"/>
  <c r="U616" i="2" s="1"/>
  <c r="L616" i="2"/>
  <c r="M616" i="2" s="1"/>
  <c r="D616" i="2"/>
  <c r="O616" i="2"/>
  <c r="S616" i="2"/>
  <c r="B618" i="2"/>
  <c r="C617" i="2"/>
  <c r="Q615" i="2" l="1"/>
  <c r="F615" i="2" s="1"/>
  <c r="G616" i="2"/>
  <c r="H616" i="2"/>
  <c r="P616" i="2"/>
  <c r="Q616" i="2" s="1"/>
  <c r="B619" i="2"/>
  <c r="C618" i="2"/>
  <c r="L617" i="2"/>
  <c r="O617" i="2"/>
  <c r="S617" i="2"/>
  <c r="D617" i="2"/>
  <c r="R617" i="2"/>
  <c r="G615" i="2"/>
  <c r="H615" i="2"/>
  <c r="T617" i="2" l="1"/>
  <c r="U617" i="2" s="1"/>
  <c r="G617" i="2" s="1"/>
  <c r="E615" i="2"/>
  <c r="I615" i="2" s="1"/>
  <c r="P617" i="2"/>
  <c r="E616" i="2"/>
  <c r="I616" i="2" s="1"/>
  <c r="F616" i="2"/>
  <c r="J616" i="2" s="1"/>
  <c r="J615" i="2"/>
  <c r="C619" i="2"/>
  <c r="B620" i="2"/>
  <c r="L618" i="2"/>
  <c r="M618" i="2" s="1"/>
  <c r="O618" i="2"/>
  <c r="S618" i="2"/>
  <c r="R618" i="2"/>
  <c r="T618" i="2" s="1"/>
  <c r="U618" i="2" s="1"/>
  <c r="D618" i="2"/>
  <c r="M617" i="2"/>
  <c r="H617" i="2" l="1"/>
  <c r="Q617" i="2"/>
  <c r="E617" i="2" s="1"/>
  <c r="I617" i="2" s="1"/>
  <c r="C620" i="2"/>
  <c r="B621" i="2"/>
  <c r="L619" i="2"/>
  <c r="O619" i="2"/>
  <c r="S619" i="2"/>
  <c r="D619" i="2"/>
  <c r="R619" i="2"/>
  <c r="P618" i="2"/>
  <c r="Q618" i="2" s="1"/>
  <c r="G618" i="2"/>
  <c r="H618" i="2"/>
  <c r="F617" i="2" l="1"/>
  <c r="J617" i="2" s="1"/>
  <c r="M619" i="2"/>
  <c r="F618" i="2"/>
  <c r="J618" i="2" s="1"/>
  <c r="E618" i="2"/>
  <c r="I618" i="2" s="1"/>
  <c r="P619" i="2"/>
  <c r="C621" i="2"/>
  <c r="B622" i="2"/>
  <c r="T619" i="2"/>
  <c r="U619" i="2" s="1"/>
  <c r="L620" i="2"/>
  <c r="M620" i="2" s="1"/>
  <c r="O620" i="2"/>
  <c r="S620" i="2"/>
  <c r="D620" i="2"/>
  <c r="R620" i="2"/>
  <c r="T620" i="2" l="1"/>
  <c r="U620" i="2" s="1"/>
  <c r="G620" i="2" s="1"/>
  <c r="Q619" i="2"/>
  <c r="E619" i="2" s="1"/>
  <c r="H619" i="2"/>
  <c r="G619" i="2"/>
  <c r="P620" i="2"/>
  <c r="Q620" i="2" s="1"/>
  <c r="B623" i="2"/>
  <c r="C622" i="2"/>
  <c r="L621" i="2"/>
  <c r="D621" i="2"/>
  <c r="R621" i="2"/>
  <c r="O621" i="2"/>
  <c r="S621" i="2"/>
  <c r="H620" i="2" l="1"/>
  <c r="I619" i="2"/>
  <c r="T621" i="2"/>
  <c r="U621" i="2" s="1"/>
  <c r="H621" i="2" s="1"/>
  <c r="M621" i="2"/>
  <c r="F619" i="2"/>
  <c r="J619" i="2" s="1"/>
  <c r="E620" i="2"/>
  <c r="I620" i="2" s="1"/>
  <c r="F620" i="2"/>
  <c r="J620" i="2" s="1"/>
  <c r="L622" i="2"/>
  <c r="M622" i="2" s="1"/>
  <c r="O622" i="2"/>
  <c r="S622" i="2"/>
  <c r="R622" i="2"/>
  <c r="D622" i="2"/>
  <c r="C623" i="2"/>
  <c r="B624" i="2"/>
  <c r="P621" i="2"/>
  <c r="T622" i="2" l="1"/>
  <c r="U622" i="2" s="1"/>
  <c r="H622" i="2" s="1"/>
  <c r="Q621" i="2"/>
  <c r="F621" i="2" s="1"/>
  <c r="J621" i="2" s="1"/>
  <c r="G621" i="2"/>
  <c r="P622" i="2"/>
  <c r="Q622" i="2" s="1"/>
  <c r="B625" i="2"/>
  <c r="C624" i="2"/>
  <c r="S623" i="2"/>
  <c r="D623" i="2"/>
  <c r="R623" i="2"/>
  <c r="L623" i="2"/>
  <c r="O623" i="2"/>
  <c r="G622" i="2" l="1"/>
  <c r="T623" i="2"/>
  <c r="U623" i="2" s="1"/>
  <c r="G623" i="2" s="1"/>
  <c r="E621" i="2"/>
  <c r="I621" i="2" s="1"/>
  <c r="P623" i="2"/>
  <c r="F622" i="2"/>
  <c r="J622" i="2" s="1"/>
  <c r="E622" i="2"/>
  <c r="I622" i="2" s="1"/>
  <c r="M623" i="2"/>
  <c r="R624" i="2"/>
  <c r="O624" i="2"/>
  <c r="S624" i="2"/>
  <c r="L624" i="2"/>
  <c r="M624" i="2" s="1"/>
  <c r="D624" i="2"/>
  <c r="B626" i="2"/>
  <c r="C625" i="2"/>
  <c r="T624" i="2" l="1"/>
  <c r="U624" i="2" s="1"/>
  <c r="G624" i="2" s="1"/>
  <c r="H623" i="2"/>
  <c r="Q623" i="2"/>
  <c r="F623" i="2" s="1"/>
  <c r="P624" i="2"/>
  <c r="Q624" i="2" s="1"/>
  <c r="R625" i="2"/>
  <c r="L625" i="2"/>
  <c r="O625" i="2"/>
  <c r="S625" i="2"/>
  <c r="D625" i="2"/>
  <c r="C626" i="2"/>
  <c r="B627" i="2"/>
  <c r="H624" i="2" l="1"/>
  <c r="J623" i="2"/>
  <c r="E623" i="2"/>
  <c r="I623" i="2" s="1"/>
  <c r="M625" i="2"/>
  <c r="B628" i="2"/>
  <c r="C627" i="2"/>
  <c r="T625" i="2"/>
  <c r="U625" i="2" s="1"/>
  <c r="R626" i="2"/>
  <c r="T626" i="2" s="1"/>
  <c r="U626" i="2" s="1"/>
  <c r="O626" i="2"/>
  <c r="S626" i="2"/>
  <c r="D626" i="2"/>
  <c r="L626" i="2"/>
  <c r="M626" i="2" s="1"/>
  <c r="P625" i="2"/>
  <c r="E624" i="2"/>
  <c r="I624" i="2" s="1"/>
  <c r="F624" i="2"/>
  <c r="J624" i="2" s="1"/>
  <c r="Q625" i="2" l="1"/>
  <c r="F625" i="2" s="1"/>
  <c r="J625" i="2" s="1"/>
  <c r="P626" i="2"/>
  <c r="Q626" i="2" s="1"/>
  <c r="H626" i="2"/>
  <c r="G626" i="2"/>
  <c r="H625" i="2"/>
  <c r="G625" i="2"/>
  <c r="R627" i="2"/>
  <c r="L627" i="2"/>
  <c r="O627" i="2"/>
  <c r="P627" i="2" s="1"/>
  <c r="S627" i="2"/>
  <c r="D627" i="2"/>
  <c r="C628" i="2"/>
  <c r="B629" i="2"/>
  <c r="E625" i="2" l="1"/>
  <c r="I625" i="2" s="1"/>
  <c r="M627" i="2"/>
  <c r="Q627" i="2" s="1"/>
  <c r="E627" i="2" s="1"/>
  <c r="E626" i="2"/>
  <c r="I626" i="2" s="1"/>
  <c r="F626" i="2"/>
  <c r="J626" i="2" s="1"/>
  <c r="C629" i="2"/>
  <c r="B630" i="2"/>
  <c r="O628" i="2"/>
  <c r="D628" i="2"/>
  <c r="L628" i="2"/>
  <c r="R628" i="2"/>
  <c r="T628" i="2" s="1"/>
  <c r="U628" i="2" s="1"/>
  <c r="S628" i="2"/>
  <c r="T627" i="2"/>
  <c r="U627" i="2" s="1"/>
  <c r="F627" i="2" l="1"/>
  <c r="M628" i="2"/>
  <c r="H627" i="2"/>
  <c r="G627" i="2"/>
  <c r="I627" i="2" s="1"/>
  <c r="B631" i="2"/>
  <c r="C630" i="2"/>
  <c r="P628" i="2"/>
  <c r="L629" i="2"/>
  <c r="O629" i="2"/>
  <c r="S629" i="2"/>
  <c r="R629" i="2"/>
  <c r="D629" i="2"/>
  <c r="G628" i="2"/>
  <c r="H628" i="2"/>
  <c r="T629" i="2" l="1"/>
  <c r="U629" i="2" s="1"/>
  <c r="H629" i="2" s="1"/>
  <c r="P629" i="2"/>
  <c r="Q628" i="2"/>
  <c r="E628" i="2" s="1"/>
  <c r="I628" i="2" s="1"/>
  <c r="J627" i="2"/>
  <c r="M629" i="2"/>
  <c r="D630" i="2"/>
  <c r="L630" i="2"/>
  <c r="M630" i="2" s="1"/>
  <c r="S630" i="2"/>
  <c r="R630" i="2"/>
  <c r="O630" i="2"/>
  <c r="C631" i="2"/>
  <c r="B632" i="2"/>
  <c r="G629" i="2" l="1"/>
  <c r="T630" i="2"/>
  <c r="U630" i="2" s="1"/>
  <c r="H630" i="2" s="1"/>
  <c r="Q629" i="2"/>
  <c r="F629" i="2" s="1"/>
  <c r="J629" i="2" s="1"/>
  <c r="P630" i="2"/>
  <c r="Q630" i="2" s="1"/>
  <c r="F628" i="2"/>
  <c r="J628" i="2" s="1"/>
  <c r="B633" i="2"/>
  <c r="C632" i="2"/>
  <c r="D631" i="2"/>
  <c r="S631" i="2"/>
  <c r="R631" i="2"/>
  <c r="L631" i="2"/>
  <c r="M631" i="2" s="1"/>
  <c r="O631" i="2"/>
  <c r="G630" i="2" l="1"/>
  <c r="E629" i="2"/>
  <c r="I629" i="2" s="1"/>
  <c r="E630" i="2"/>
  <c r="I630" i="2" s="1"/>
  <c r="F630" i="2"/>
  <c r="J630" i="2" s="1"/>
  <c r="T631" i="2"/>
  <c r="U631" i="2" s="1"/>
  <c r="P631" i="2"/>
  <c r="Q631" i="2" s="1"/>
  <c r="O632" i="2"/>
  <c r="S632" i="2"/>
  <c r="R632" i="2"/>
  <c r="D632" i="2"/>
  <c r="L632" i="2"/>
  <c r="M632" i="2" s="1"/>
  <c r="C633" i="2"/>
  <c r="B634" i="2"/>
  <c r="E631" i="2" l="1"/>
  <c r="F631" i="2"/>
  <c r="T632" i="2"/>
  <c r="U632" i="2" s="1"/>
  <c r="P632" i="2"/>
  <c r="Q632" i="2" s="1"/>
  <c r="B635" i="2"/>
  <c r="C634" i="2"/>
  <c r="S633" i="2"/>
  <c r="D633" i="2"/>
  <c r="O633" i="2"/>
  <c r="R633" i="2"/>
  <c r="T633" i="2" s="1"/>
  <c r="U633" i="2" s="1"/>
  <c r="L633" i="2"/>
  <c r="H631" i="2"/>
  <c r="G631" i="2"/>
  <c r="I631" i="2" l="1"/>
  <c r="O634" i="2"/>
  <c r="P634" i="2" s="1"/>
  <c r="S634" i="2"/>
  <c r="L634" i="2"/>
  <c r="R634" i="2"/>
  <c r="D634" i="2"/>
  <c r="M633" i="2"/>
  <c r="H633" i="2"/>
  <c r="G633" i="2"/>
  <c r="P633" i="2"/>
  <c r="E632" i="2"/>
  <c r="F632" i="2"/>
  <c r="H632" i="2"/>
  <c r="G632" i="2"/>
  <c r="C635" i="2"/>
  <c r="B636" i="2"/>
  <c r="J631" i="2"/>
  <c r="T634" i="2" l="1"/>
  <c r="U634" i="2" s="1"/>
  <c r="H634" i="2" s="1"/>
  <c r="I632" i="2"/>
  <c r="J632" i="2"/>
  <c r="M634" i="2"/>
  <c r="Q634" i="2" s="1"/>
  <c r="D635" i="2"/>
  <c r="R635" i="2"/>
  <c r="L635" i="2"/>
  <c r="M635" i="2" s="1"/>
  <c r="S635" i="2"/>
  <c r="O635" i="2"/>
  <c r="Q633" i="2"/>
  <c r="B637" i="2"/>
  <c r="C636" i="2"/>
  <c r="G634" i="2" l="1"/>
  <c r="F634" i="2"/>
  <c r="J634" i="2" s="1"/>
  <c r="E634" i="2"/>
  <c r="I634" i="2" s="1"/>
  <c r="P635" i="2"/>
  <c r="Q635" i="2" s="1"/>
  <c r="F633" i="2"/>
  <c r="J633" i="2" s="1"/>
  <c r="E633" i="2"/>
  <c r="I633" i="2" s="1"/>
  <c r="R636" i="2"/>
  <c r="L636" i="2"/>
  <c r="S636" i="2"/>
  <c r="D636" i="2"/>
  <c r="O636" i="2"/>
  <c r="T635" i="2"/>
  <c r="U635" i="2" s="1"/>
  <c r="C637" i="2"/>
  <c r="B638" i="2"/>
  <c r="O637" i="2" l="1"/>
  <c r="D637" i="2"/>
  <c r="L637" i="2"/>
  <c r="R637" i="2"/>
  <c r="S637" i="2"/>
  <c r="M636" i="2"/>
  <c r="T636" i="2"/>
  <c r="U636" i="2" s="1"/>
  <c r="C638" i="2"/>
  <c r="B639" i="2"/>
  <c r="E635" i="2"/>
  <c r="F635" i="2"/>
  <c r="G635" i="2"/>
  <c r="H635" i="2"/>
  <c r="P636" i="2"/>
  <c r="T637" i="2" l="1"/>
  <c r="U637" i="2" s="1"/>
  <c r="G637" i="2" s="1"/>
  <c r="J635" i="2"/>
  <c r="H636" i="2"/>
  <c r="G636" i="2"/>
  <c r="Q636" i="2"/>
  <c r="I635" i="2"/>
  <c r="C639" i="2"/>
  <c r="B640" i="2"/>
  <c r="P637" i="2"/>
  <c r="S638" i="2"/>
  <c r="D638" i="2"/>
  <c r="R638" i="2"/>
  <c r="O638" i="2"/>
  <c r="L638" i="2"/>
  <c r="M638" i="2" s="1"/>
  <c r="M637" i="2"/>
  <c r="T638" i="2" l="1"/>
  <c r="U638" i="2" s="1"/>
  <c r="G638" i="2" s="1"/>
  <c r="H637" i="2"/>
  <c r="Q637" i="2"/>
  <c r="E637" i="2" s="1"/>
  <c r="I637" i="2" s="1"/>
  <c r="B641" i="2"/>
  <c r="C640" i="2"/>
  <c r="R639" i="2"/>
  <c r="L639" i="2"/>
  <c r="M639" i="2" s="1"/>
  <c r="O639" i="2"/>
  <c r="S639" i="2"/>
  <c r="D639" i="2"/>
  <c r="E636" i="2"/>
  <c r="I636" i="2" s="1"/>
  <c r="F636" i="2"/>
  <c r="J636" i="2" s="1"/>
  <c r="P638" i="2"/>
  <c r="Q638" i="2" s="1"/>
  <c r="T639" i="2" l="1"/>
  <c r="U639" i="2" s="1"/>
  <c r="G639" i="2" s="1"/>
  <c r="H638" i="2"/>
  <c r="F637" i="2"/>
  <c r="J637" i="2" s="1"/>
  <c r="E638" i="2"/>
  <c r="I638" i="2" s="1"/>
  <c r="F638" i="2"/>
  <c r="P639" i="2"/>
  <c r="Q639" i="2" s="1"/>
  <c r="S640" i="2"/>
  <c r="D640" i="2"/>
  <c r="R640" i="2"/>
  <c r="O640" i="2"/>
  <c r="L640" i="2"/>
  <c r="C641" i="2"/>
  <c r="B642" i="2"/>
  <c r="H639" i="2" l="1"/>
  <c r="J638" i="2"/>
  <c r="F639" i="2"/>
  <c r="J639" i="2" s="1"/>
  <c r="E639" i="2"/>
  <c r="I639" i="2" s="1"/>
  <c r="T640" i="2"/>
  <c r="U640" i="2" s="1"/>
  <c r="B643" i="2"/>
  <c r="C642" i="2"/>
  <c r="M640" i="2"/>
  <c r="L641" i="2"/>
  <c r="O641" i="2"/>
  <c r="D641" i="2"/>
  <c r="R641" i="2"/>
  <c r="S641" i="2"/>
  <c r="P640" i="2"/>
  <c r="P641" i="2" l="1"/>
  <c r="M641" i="2"/>
  <c r="Q641" i="2" s="1"/>
  <c r="B644" i="2"/>
  <c r="C643" i="2"/>
  <c r="G640" i="2"/>
  <c r="H640" i="2"/>
  <c r="Q640" i="2"/>
  <c r="S642" i="2"/>
  <c r="D642" i="2"/>
  <c r="L642" i="2"/>
  <c r="M642" i="2" s="1"/>
  <c r="R642" i="2"/>
  <c r="O642" i="2"/>
  <c r="T641" i="2"/>
  <c r="U641" i="2" s="1"/>
  <c r="T642" i="2" l="1"/>
  <c r="U642" i="2" s="1"/>
  <c r="H642" i="2" s="1"/>
  <c r="F640" i="2"/>
  <c r="J640" i="2" s="1"/>
  <c r="E640" i="2"/>
  <c r="I640" i="2" s="1"/>
  <c r="H641" i="2"/>
  <c r="G641" i="2"/>
  <c r="P642" i="2"/>
  <c r="Q642" i="2" s="1"/>
  <c r="R643" i="2"/>
  <c r="L643" i="2"/>
  <c r="M643" i="2" s="1"/>
  <c r="P643" i="2"/>
  <c r="D643" i="2"/>
  <c r="O643" i="2"/>
  <c r="S643" i="2"/>
  <c r="C644" i="2"/>
  <c r="B645" i="2"/>
  <c r="E641" i="2"/>
  <c r="F641" i="2"/>
  <c r="J641" i="2" s="1"/>
  <c r="G642" i="2" l="1"/>
  <c r="E642" i="2"/>
  <c r="I642" i="2" s="1"/>
  <c r="F642" i="2"/>
  <c r="J642" i="2" s="1"/>
  <c r="O644" i="2"/>
  <c r="S644" i="2"/>
  <c r="D644" i="2"/>
  <c r="R644" i="2"/>
  <c r="L644" i="2"/>
  <c r="M644" i="2" s="1"/>
  <c r="C645" i="2"/>
  <c r="B646" i="2"/>
  <c r="T643" i="2"/>
  <c r="U643" i="2" s="1"/>
  <c r="Q643" i="2"/>
  <c r="I641" i="2"/>
  <c r="T644" i="2" l="1"/>
  <c r="U644" i="2" s="1"/>
  <c r="P644" i="2"/>
  <c r="Q644" i="2" s="1"/>
  <c r="E643" i="2"/>
  <c r="F643" i="2"/>
  <c r="H643" i="2"/>
  <c r="G643" i="2"/>
  <c r="B647" i="2"/>
  <c r="C646" i="2"/>
  <c r="O645" i="2"/>
  <c r="S645" i="2"/>
  <c r="D645" i="2"/>
  <c r="R645" i="2"/>
  <c r="L645" i="2"/>
  <c r="M645" i="2" s="1"/>
  <c r="T645" i="2" l="1"/>
  <c r="U645" i="2" s="1"/>
  <c r="G645" i="2" s="1"/>
  <c r="F644" i="2"/>
  <c r="E644" i="2"/>
  <c r="D646" i="2"/>
  <c r="R646" i="2"/>
  <c r="O646" i="2"/>
  <c r="L646" i="2"/>
  <c r="S646" i="2"/>
  <c r="C647" i="2"/>
  <c r="B648" i="2"/>
  <c r="J643" i="2"/>
  <c r="P645" i="2"/>
  <c r="Q645" i="2" s="1"/>
  <c r="I643" i="2"/>
  <c r="G644" i="2"/>
  <c r="H644" i="2"/>
  <c r="M646" i="2" l="1"/>
  <c r="H645" i="2"/>
  <c r="J644" i="2"/>
  <c r="P646" i="2"/>
  <c r="F645" i="2"/>
  <c r="E645" i="2"/>
  <c r="I645" i="2" s="1"/>
  <c r="T646" i="2"/>
  <c r="U646" i="2" s="1"/>
  <c r="C648" i="2"/>
  <c r="B649" i="2"/>
  <c r="S647" i="2"/>
  <c r="R647" i="2"/>
  <c r="T647" i="2" s="1"/>
  <c r="U647" i="2" s="1"/>
  <c r="L647" i="2"/>
  <c r="D647" i="2"/>
  <c r="O647" i="2"/>
  <c r="I644" i="2"/>
  <c r="J645" i="2" l="1"/>
  <c r="Q646" i="2"/>
  <c r="F646" i="2" s="1"/>
  <c r="M647" i="2"/>
  <c r="P647" i="2"/>
  <c r="S648" i="2"/>
  <c r="D648" i="2"/>
  <c r="R648" i="2"/>
  <c r="L648" i="2"/>
  <c r="O648" i="2"/>
  <c r="P648" i="2" s="1"/>
  <c r="C649" i="2"/>
  <c r="B650" i="2"/>
  <c r="H646" i="2"/>
  <c r="G646" i="2"/>
  <c r="G647" i="2"/>
  <c r="H647" i="2"/>
  <c r="E646" i="2" l="1"/>
  <c r="I646" i="2" s="1"/>
  <c r="Q647" i="2"/>
  <c r="F647" i="2" s="1"/>
  <c r="J647" i="2" s="1"/>
  <c r="J646" i="2"/>
  <c r="T648" i="2"/>
  <c r="U648" i="2" s="1"/>
  <c r="B651" i="2"/>
  <c r="C650" i="2"/>
  <c r="M648" i="2"/>
  <c r="Q648" i="2" s="1"/>
  <c r="O649" i="2"/>
  <c r="S649" i="2"/>
  <c r="D649" i="2"/>
  <c r="R649" i="2"/>
  <c r="T649" i="2" s="1"/>
  <c r="U649" i="2" s="1"/>
  <c r="L649" i="2"/>
  <c r="E647" i="2" l="1"/>
  <c r="I647" i="2" s="1"/>
  <c r="M649" i="2"/>
  <c r="P649" i="2"/>
  <c r="H649" i="2"/>
  <c r="G649" i="2"/>
  <c r="C651" i="2"/>
  <c r="B652" i="2"/>
  <c r="G648" i="2"/>
  <c r="H648" i="2"/>
  <c r="E648" i="2"/>
  <c r="F648" i="2"/>
  <c r="J648" i="2" s="1"/>
  <c r="S650" i="2"/>
  <c r="R650" i="2"/>
  <c r="O650" i="2"/>
  <c r="D650" i="2"/>
  <c r="L650" i="2"/>
  <c r="T650" i="2" l="1"/>
  <c r="U650" i="2" s="1"/>
  <c r="G650" i="2" s="1"/>
  <c r="Q649" i="2"/>
  <c r="F649" i="2" s="1"/>
  <c r="J649" i="2" s="1"/>
  <c r="P650" i="2"/>
  <c r="I648" i="2"/>
  <c r="M650" i="2"/>
  <c r="O651" i="2"/>
  <c r="S651" i="2"/>
  <c r="D651" i="2"/>
  <c r="L651" i="2"/>
  <c r="R651" i="2"/>
  <c r="T651" i="2" s="1"/>
  <c r="U651" i="2" s="1"/>
  <c r="B653" i="2"/>
  <c r="C652" i="2"/>
  <c r="H650" i="2" l="1"/>
  <c r="E649" i="2"/>
  <c r="I649" i="2" s="1"/>
  <c r="B654" i="2"/>
  <c r="C653" i="2"/>
  <c r="P651" i="2"/>
  <c r="H651" i="2"/>
  <c r="G651" i="2"/>
  <c r="Q650" i="2"/>
  <c r="D652" i="2"/>
  <c r="O652" i="2"/>
  <c r="R652" i="2"/>
  <c r="L652" i="2"/>
  <c r="M652" i="2" s="1"/>
  <c r="S652" i="2"/>
  <c r="M651" i="2"/>
  <c r="Q651" i="2" l="1"/>
  <c r="E651" i="2" s="1"/>
  <c r="I651" i="2" s="1"/>
  <c r="P652" i="2"/>
  <c r="Q652" i="2" s="1"/>
  <c r="O653" i="2"/>
  <c r="D653" i="2"/>
  <c r="R653" i="2"/>
  <c r="S653" i="2"/>
  <c r="L653" i="2"/>
  <c r="M653" i="2" s="1"/>
  <c r="F650" i="2"/>
  <c r="J650" i="2" s="1"/>
  <c r="E650" i="2"/>
  <c r="I650" i="2" s="1"/>
  <c r="T652" i="2"/>
  <c r="U652" i="2" s="1"/>
  <c r="C654" i="2"/>
  <c r="B655" i="2"/>
  <c r="T653" i="2" l="1"/>
  <c r="U653" i="2" s="1"/>
  <c r="G653" i="2" s="1"/>
  <c r="P653" i="2"/>
  <c r="Q653" i="2" s="1"/>
  <c r="E653" i="2" s="1"/>
  <c r="F651" i="2"/>
  <c r="J651" i="2" s="1"/>
  <c r="B656" i="2"/>
  <c r="C655" i="2"/>
  <c r="S654" i="2"/>
  <c r="R654" i="2"/>
  <c r="O654" i="2"/>
  <c r="M654" i="2"/>
  <c r="D654" i="2"/>
  <c r="L654" i="2"/>
  <c r="G652" i="2"/>
  <c r="H652" i="2"/>
  <c r="F652" i="2"/>
  <c r="E652" i="2"/>
  <c r="I652" i="2" l="1"/>
  <c r="H653" i="2"/>
  <c r="J652" i="2"/>
  <c r="T654" i="2"/>
  <c r="U654" i="2" s="1"/>
  <c r="H654" i="2" s="1"/>
  <c r="F653" i="2"/>
  <c r="I653" i="2"/>
  <c r="S655" i="2"/>
  <c r="L655" i="2"/>
  <c r="R655" i="2"/>
  <c r="O655" i="2"/>
  <c r="D655" i="2"/>
  <c r="P654" i="2"/>
  <c r="Q654" i="2" s="1"/>
  <c r="C656" i="2"/>
  <c r="B657" i="2"/>
  <c r="T655" i="2" l="1"/>
  <c r="U655" i="2" s="1"/>
  <c r="G655" i="2" s="1"/>
  <c r="G654" i="2"/>
  <c r="J653" i="2"/>
  <c r="M655" i="2"/>
  <c r="E654" i="2"/>
  <c r="F654" i="2"/>
  <c r="J654" i="2" s="1"/>
  <c r="P655" i="2"/>
  <c r="C657" i="2"/>
  <c r="B658" i="2"/>
  <c r="S656" i="2"/>
  <c r="D656" i="2"/>
  <c r="R656" i="2"/>
  <c r="L656" i="2"/>
  <c r="O656" i="2"/>
  <c r="T656" i="2" l="1"/>
  <c r="U656" i="2" s="1"/>
  <c r="G656" i="2" s="1"/>
  <c r="H655" i="2"/>
  <c r="Q655" i="2"/>
  <c r="E655" i="2" s="1"/>
  <c r="I655" i="2" s="1"/>
  <c r="I654" i="2"/>
  <c r="L657" i="2"/>
  <c r="O657" i="2"/>
  <c r="S657" i="2"/>
  <c r="R657" i="2"/>
  <c r="D657" i="2"/>
  <c r="M656" i="2"/>
  <c r="P656" i="2"/>
  <c r="C658" i="2"/>
  <c r="B659" i="2"/>
  <c r="H656" i="2"/>
  <c r="F655" i="2" l="1"/>
  <c r="J655" i="2" s="1"/>
  <c r="M657" i="2"/>
  <c r="T657" i="2"/>
  <c r="U657" i="2" s="1"/>
  <c r="H657" i="2" s="1"/>
  <c r="P657" i="2"/>
  <c r="B660" i="2"/>
  <c r="C659" i="2"/>
  <c r="D658" i="2"/>
  <c r="L658" i="2"/>
  <c r="M658" i="2" s="1"/>
  <c r="R658" i="2"/>
  <c r="O658" i="2"/>
  <c r="S658" i="2"/>
  <c r="Q656" i="2"/>
  <c r="Q657" i="2" l="1"/>
  <c r="F657" i="2" s="1"/>
  <c r="J657" i="2" s="1"/>
  <c r="G657" i="2"/>
  <c r="T658" i="2"/>
  <c r="U658" i="2" s="1"/>
  <c r="G658" i="2" s="1"/>
  <c r="F656" i="2"/>
  <c r="J656" i="2" s="1"/>
  <c r="E656" i="2"/>
  <c r="I656" i="2" s="1"/>
  <c r="R659" i="2"/>
  <c r="L659" i="2"/>
  <c r="O659" i="2"/>
  <c r="S659" i="2"/>
  <c r="D659" i="2"/>
  <c r="B661" i="2"/>
  <c r="C660" i="2"/>
  <c r="P658" i="2"/>
  <c r="Q658" i="2" s="1"/>
  <c r="T659" i="2" l="1"/>
  <c r="U659" i="2" s="1"/>
  <c r="H659" i="2" s="1"/>
  <c r="E657" i="2"/>
  <c r="I657" i="2" s="1"/>
  <c r="H658" i="2"/>
  <c r="E658" i="2"/>
  <c r="I658" i="2" s="1"/>
  <c r="F658" i="2"/>
  <c r="O660" i="2"/>
  <c r="L660" i="2"/>
  <c r="M660" i="2" s="1"/>
  <c r="S660" i="2"/>
  <c r="D660" i="2"/>
  <c r="R660" i="2"/>
  <c r="M659" i="2"/>
  <c r="C661" i="2"/>
  <c r="B662" i="2"/>
  <c r="P659" i="2"/>
  <c r="G659" i="2" l="1"/>
  <c r="J658" i="2"/>
  <c r="P660" i="2"/>
  <c r="Q660" i="2" s="1"/>
  <c r="E660" i="2" s="1"/>
  <c r="Q659" i="2"/>
  <c r="E659" i="2" s="1"/>
  <c r="I659" i="2" s="1"/>
  <c r="T660" i="2"/>
  <c r="U660" i="2" s="1"/>
  <c r="C662" i="2"/>
  <c r="B663" i="2"/>
  <c r="D661" i="2"/>
  <c r="R661" i="2"/>
  <c r="L661" i="2"/>
  <c r="O661" i="2"/>
  <c r="S661" i="2"/>
  <c r="F659" i="2" l="1"/>
  <c r="J659" i="2" s="1"/>
  <c r="M661" i="2"/>
  <c r="T661" i="2"/>
  <c r="U661" i="2" s="1"/>
  <c r="H661" i="2" s="1"/>
  <c r="F660" i="2"/>
  <c r="P661" i="2"/>
  <c r="R662" i="2"/>
  <c r="D662" i="2"/>
  <c r="S662" i="2"/>
  <c r="L662" i="2"/>
  <c r="M662" i="2" s="1"/>
  <c r="O662" i="2"/>
  <c r="C663" i="2"/>
  <c r="B664" i="2"/>
  <c r="G660" i="2"/>
  <c r="I660" i="2" s="1"/>
  <c r="H660" i="2"/>
  <c r="T662" i="2" l="1"/>
  <c r="U662" i="2" s="1"/>
  <c r="H662" i="2" s="1"/>
  <c r="P662" i="2"/>
  <c r="Q662" i="2" s="1"/>
  <c r="E662" i="2" s="1"/>
  <c r="G661" i="2"/>
  <c r="Q661" i="2"/>
  <c r="F661" i="2" s="1"/>
  <c r="J661" i="2" s="1"/>
  <c r="J660" i="2"/>
  <c r="D663" i="2"/>
  <c r="L663" i="2"/>
  <c r="S663" i="2"/>
  <c r="R663" i="2"/>
  <c r="O663" i="2"/>
  <c r="B665" i="2"/>
  <c r="C664" i="2"/>
  <c r="G662" i="2" l="1"/>
  <c r="I662" i="2" s="1"/>
  <c r="T663" i="2"/>
  <c r="U663" i="2" s="1"/>
  <c r="G663" i="2" s="1"/>
  <c r="E661" i="2"/>
  <c r="I661" i="2" s="1"/>
  <c r="F662" i="2"/>
  <c r="J662" i="2" s="1"/>
  <c r="P663" i="2"/>
  <c r="L664" i="2"/>
  <c r="O664" i="2"/>
  <c r="S664" i="2"/>
  <c r="D664" i="2"/>
  <c r="R664" i="2"/>
  <c r="B666" i="2"/>
  <c r="C665" i="2"/>
  <c r="M663" i="2"/>
  <c r="H663" i="2" l="1"/>
  <c r="T664" i="2"/>
  <c r="U664" i="2" s="1"/>
  <c r="G664" i="2" s="1"/>
  <c r="Q663" i="2"/>
  <c r="F663" i="2" s="1"/>
  <c r="J663" i="2" s="1"/>
  <c r="P664" i="2"/>
  <c r="C666" i="2"/>
  <c r="B667" i="2"/>
  <c r="O665" i="2"/>
  <c r="S665" i="2"/>
  <c r="D665" i="2"/>
  <c r="L665" i="2"/>
  <c r="R665" i="2"/>
  <c r="M664" i="2"/>
  <c r="T665" i="2" l="1"/>
  <c r="U665" i="2" s="1"/>
  <c r="G665" i="2" s="1"/>
  <c r="H664" i="2"/>
  <c r="Q664" i="2"/>
  <c r="F664" i="2" s="1"/>
  <c r="P665" i="2"/>
  <c r="E663" i="2"/>
  <c r="I663" i="2" s="1"/>
  <c r="C667" i="2"/>
  <c r="B668" i="2"/>
  <c r="L666" i="2"/>
  <c r="M666" i="2" s="1"/>
  <c r="O666" i="2"/>
  <c r="S666" i="2"/>
  <c r="R666" i="2"/>
  <c r="T666" i="2" s="1"/>
  <c r="U666" i="2" s="1"/>
  <c r="D666" i="2"/>
  <c r="M665" i="2"/>
  <c r="H665" i="2" l="1"/>
  <c r="J664" i="2"/>
  <c r="Q665" i="2"/>
  <c r="E665" i="2" s="1"/>
  <c r="I665" i="2" s="1"/>
  <c r="E664" i="2"/>
  <c r="I664" i="2" s="1"/>
  <c r="P666" i="2"/>
  <c r="Q666" i="2" s="1"/>
  <c r="G666" i="2"/>
  <c r="H666" i="2"/>
  <c r="B669" i="2"/>
  <c r="C668" i="2"/>
  <c r="R667" i="2"/>
  <c r="O667" i="2"/>
  <c r="S667" i="2"/>
  <c r="L667" i="2"/>
  <c r="D667" i="2"/>
  <c r="T667" i="2" l="1"/>
  <c r="U667" i="2" s="1"/>
  <c r="G667" i="2" s="1"/>
  <c r="F665" i="2"/>
  <c r="J665" i="2" s="1"/>
  <c r="E666" i="2"/>
  <c r="I666" i="2" s="1"/>
  <c r="F666" i="2"/>
  <c r="J666" i="2" s="1"/>
  <c r="B670" i="2"/>
  <c r="C669" i="2"/>
  <c r="P667" i="2"/>
  <c r="L668" i="2"/>
  <c r="M668" i="2" s="1"/>
  <c r="O668" i="2"/>
  <c r="S668" i="2"/>
  <c r="R668" i="2"/>
  <c r="D668" i="2"/>
  <c r="M667" i="2"/>
  <c r="T668" i="2" l="1"/>
  <c r="U668" i="2" s="1"/>
  <c r="H668" i="2" s="1"/>
  <c r="H667" i="2"/>
  <c r="Q667" i="2"/>
  <c r="E667" i="2" s="1"/>
  <c r="I667" i="2" s="1"/>
  <c r="P668" i="2"/>
  <c r="Q668" i="2" s="1"/>
  <c r="B671" i="2"/>
  <c r="C670" i="2"/>
  <c r="L669" i="2"/>
  <c r="M669" i="2" s="1"/>
  <c r="O669" i="2"/>
  <c r="D669" i="2"/>
  <c r="S669" i="2"/>
  <c r="R669" i="2"/>
  <c r="T669" i="2" l="1"/>
  <c r="U669" i="2" s="1"/>
  <c r="G669" i="2" s="1"/>
  <c r="G668" i="2"/>
  <c r="F667" i="2"/>
  <c r="J667" i="2" s="1"/>
  <c r="E668" i="2"/>
  <c r="F668" i="2"/>
  <c r="J668" i="2" s="1"/>
  <c r="S670" i="2"/>
  <c r="D670" i="2"/>
  <c r="R670" i="2"/>
  <c r="O670" i="2"/>
  <c r="L670" i="2"/>
  <c r="C671" i="2"/>
  <c r="B672" i="2"/>
  <c r="P669" i="2"/>
  <c r="Q669" i="2" s="1"/>
  <c r="T670" i="2" l="1"/>
  <c r="U670" i="2" s="1"/>
  <c r="G670" i="2" s="1"/>
  <c r="H669" i="2"/>
  <c r="I668" i="2"/>
  <c r="M670" i="2"/>
  <c r="F669" i="2"/>
  <c r="J669" i="2" s="1"/>
  <c r="E669" i="2"/>
  <c r="I669" i="2" s="1"/>
  <c r="P670" i="2"/>
  <c r="C672" i="2"/>
  <c r="B673" i="2"/>
  <c r="D671" i="2"/>
  <c r="R671" i="2"/>
  <c r="L671" i="2"/>
  <c r="O671" i="2"/>
  <c r="S671" i="2"/>
  <c r="H670" i="2" l="1"/>
  <c r="Q670" i="2"/>
  <c r="F670" i="2" s="1"/>
  <c r="J670" i="2" s="1"/>
  <c r="T671" i="2"/>
  <c r="U671" i="2" s="1"/>
  <c r="P671" i="2"/>
  <c r="O672" i="2"/>
  <c r="P672" i="2" s="1"/>
  <c r="S672" i="2"/>
  <c r="D672" i="2"/>
  <c r="L672" i="2"/>
  <c r="R672" i="2"/>
  <c r="C673" i="2"/>
  <c r="B674" i="2"/>
  <c r="M671" i="2"/>
  <c r="T672" i="2" l="1"/>
  <c r="U672" i="2" s="1"/>
  <c r="M672" i="2"/>
  <c r="Q672" i="2" s="1"/>
  <c r="F672" i="2" s="1"/>
  <c r="E670" i="2"/>
  <c r="I670" i="2" s="1"/>
  <c r="Q671" i="2"/>
  <c r="F671" i="2" s="1"/>
  <c r="B675" i="2"/>
  <c r="C674" i="2"/>
  <c r="R673" i="2"/>
  <c r="S673" i="2"/>
  <c r="D673" i="2"/>
  <c r="L673" i="2"/>
  <c r="O673" i="2"/>
  <c r="G672" i="2"/>
  <c r="H672" i="2"/>
  <c r="G671" i="2"/>
  <c r="H671" i="2"/>
  <c r="T673" i="2" l="1"/>
  <c r="U673" i="2" s="1"/>
  <c r="G673" i="2" s="1"/>
  <c r="J672" i="2"/>
  <c r="M673" i="2"/>
  <c r="E672" i="2"/>
  <c r="I672" i="2" s="1"/>
  <c r="E671" i="2"/>
  <c r="I671" i="2" s="1"/>
  <c r="P673" i="2"/>
  <c r="R674" i="2"/>
  <c r="O674" i="2"/>
  <c r="L674" i="2"/>
  <c r="S674" i="2"/>
  <c r="D674" i="2"/>
  <c r="C675" i="2"/>
  <c r="B676" i="2"/>
  <c r="J671" i="2"/>
  <c r="H673" i="2" l="1"/>
  <c r="T674" i="2"/>
  <c r="U674" i="2" s="1"/>
  <c r="H674" i="2" s="1"/>
  <c r="P674" i="2"/>
  <c r="Q673" i="2"/>
  <c r="F673" i="2" s="1"/>
  <c r="J673" i="2" s="1"/>
  <c r="M674" i="2"/>
  <c r="B677" i="2"/>
  <c r="C676" i="2"/>
  <c r="S675" i="2"/>
  <c r="D675" i="2"/>
  <c r="R675" i="2"/>
  <c r="O675" i="2"/>
  <c r="L675" i="2"/>
  <c r="T675" i="2" l="1"/>
  <c r="U675" i="2" s="1"/>
  <c r="H675" i="2" s="1"/>
  <c r="G674" i="2"/>
  <c r="Q674" i="2"/>
  <c r="E674" i="2" s="1"/>
  <c r="I674" i="2" s="1"/>
  <c r="E673" i="2"/>
  <c r="I673" i="2" s="1"/>
  <c r="P675" i="2"/>
  <c r="C677" i="2"/>
  <c r="B678" i="2"/>
  <c r="M675" i="2"/>
  <c r="R676" i="2"/>
  <c r="T676" i="2" s="1"/>
  <c r="U676" i="2" s="1"/>
  <c r="L676" i="2"/>
  <c r="S676" i="2"/>
  <c r="O676" i="2"/>
  <c r="M676" i="2"/>
  <c r="D676" i="2"/>
  <c r="G675" i="2" l="1"/>
  <c r="F674" i="2"/>
  <c r="J674" i="2" s="1"/>
  <c r="P676" i="2"/>
  <c r="Q676" i="2" s="1"/>
  <c r="G676" i="2"/>
  <c r="H676" i="2"/>
  <c r="Q675" i="2"/>
  <c r="B679" i="2"/>
  <c r="C678" i="2"/>
  <c r="R677" i="2"/>
  <c r="O677" i="2"/>
  <c r="S677" i="2"/>
  <c r="L677" i="2"/>
  <c r="M677" i="2" s="1"/>
  <c r="D677" i="2"/>
  <c r="T677" i="2" l="1"/>
  <c r="U677" i="2" s="1"/>
  <c r="G677" i="2" s="1"/>
  <c r="F676" i="2"/>
  <c r="J676" i="2" s="1"/>
  <c r="E676" i="2"/>
  <c r="I676" i="2" s="1"/>
  <c r="L678" i="2"/>
  <c r="M678" i="2" s="1"/>
  <c r="O678" i="2"/>
  <c r="D678" i="2"/>
  <c r="R678" i="2"/>
  <c r="S678" i="2"/>
  <c r="C679" i="2"/>
  <c r="B680" i="2"/>
  <c r="E675" i="2"/>
  <c r="I675" i="2" s="1"/>
  <c r="F675" i="2"/>
  <c r="J675" i="2" s="1"/>
  <c r="P677" i="2"/>
  <c r="Q677" i="2" s="1"/>
  <c r="T678" i="2" l="1"/>
  <c r="U678" i="2" s="1"/>
  <c r="G678" i="2" s="1"/>
  <c r="H677" i="2"/>
  <c r="F677" i="2"/>
  <c r="E677" i="2"/>
  <c r="I677" i="2" s="1"/>
  <c r="C680" i="2"/>
  <c r="B681" i="2"/>
  <c r="O679" i="2"/>
  <c r="D679" i="2"/>
  <c r="R679" i="2"/>
  <c r="L679" i="2"/>
  <c r="S679" i="2"/>
  <c r="P678" i="2"/>
  <c r="Q678" i="2" s="1"/>
  <c r="J677" i="2" l="1"/>
  <c r="H678" i="2"/>
  <c r="T679" i="2"/>
  <c r="U679" i="2" s="1"/>
  <c r="H679" i="2" s="1"/>
  <c r="M679" i="2"/>
  <c r="F678" i="2"/>
  <c r="E678" i="2"/>
  <c r="I678" i="2" s="1"/>
  <c r="P679" i="2"/>
  <c r="C681" i="2"/>
  <c r="B682" i="2"/>
  <c r="O680" i="2"/>
  <c r="S680" i="2"/>
  <c r="R680" i="2"/>
  <c r="L680" i="2"/>
  <c r="D680" i="2"/>
  <c r="J678" i="2" l="1"/>
  <c r="G679" i="2"/>
  <c r="P680" i="2"/>
  <c r="Q679" i="2"/>
  <c r="F679" i="2" s="1"/>
  <c r="J679" i="2" s="1"/>
  <c r="M680" i="2"/>
  <c r="B683" i="2"/>
  <c r="C682" i="2"/>
  <c r="L681" i="2"/>
  <c r="R681" i="2"/>
  <c r="O681" i="2"/>
  <c r="S681" i="2"/>
  <c r="D681" i="2"/>
  <c r="T680" i="2"/>
  <c r="U680" i="2" s="1"/>
  <c r="Q680" i="2" l="1"/>
  <c r="F680" i="2" s="1"/>
  <c r="E679" i="2"/>
  <c r="I679" i="2" s="1"/>
  <c r="T681" i="2"/>
  <c r="U681" i="2" s="1"/>
  <c r="H681" i="2" s="1"/>
  <c r="M681" i="2"/>
  <c r="G680" i="2"/>
  <c r="H680" i="2"/>
  <c r="D682" i="2"/>
  <c r="R682" i="2"/>
  <c r="L682" i="2"/>
  <c r="S682" i="2"/>
  <c r="O682" i="2"/>
  <c r="B684" i="2"/>
  <c r="C683" i="2"/>
  <c r="P681" i="2"/>
  <c r="J680" i="2" l="1"/>
  <c r="Q681" i="2"/>
  <c r="F681" i="2" s="1"/>
  <c r="J681" i="2" s="1"/>
  <c r="G681" i="2"/>
  <c r="E680" i="2"/>
  <c r="I680" i="2" s="1"/>
  <c r="T682" i="2"/>
  <c r="U682" i="2" s="1"/>
  <c r="B685" i="2"/>
  <c r="C684" i="2"/>
  <c r="P682" i="2"/>
  <c r="O683" i="2"/>
  <c r="D683" i="2"/>
  <c r="S683" i="2"/>
  <c r="R683" i="2"/>
  <c r="L683" i="2"/>
  <c r="M682" i="2"/>
  <c r="Q682" i="2" l="1"/>
  <c r="E682" i="2" s="1"/>
  <c r="E681" i="2"/>
  <c r="I681" i="2" s="1"/>
  <c r="M683" i="2"/>
  <c r="P683" i="2"/>
  <c r="R684" i="2"/>
  <c r="O684" i="2"/>
  <c r="L684" i="2"/>
  <c r="D684" i="2"/>
  <c r="S684" i="2"/>
  <c r="T683" i="2"/>
  <c r="U683" i="2" s="1"/>
  <c r="C685" i="2"/>
  <c r="B686" i="2"/>
  <c r="H682" i="2"/>
  <c r="G682" i="2"/>
  <c r="T684" i="2" l="1"/>
  <c r="U684" i="2" s="1"/>
  <c r="G684" i="2" s="1"/>
  <c r="F682" i="2"/>
  <c r="J682" i="2" s="1"/>
  <c r="Q683" i="2"/>
  <c r="F683" i="2" s="1"/>
  <c r="M684" i="2"/>
  <c r="C686" i="2"/>
  <c r="B687" i="2"/>
  <c r="P684" i="2"/>
  <c r="H684" i="2"/>
  <c r="G683" i="2"/>
  <c r="H683" i="2"/>
  <c r="O685" i="2"/>
  <c r="L685" i="2"/>
  <c r="S685" i="2"/>
  <c r="D685" i="2"/>
  <c r="R685" i="2"/>
  <c r="I682" i="2"/>
  <c r="T685" i="2" l="1"/>
  <c r="U685" i="2" s="1"/>
  <c r="G685" i="2" s="1"/>
  <c r="E683" i="2"/>
  <c r="I683" i="2" s="1"/>
  <c r="Q684" i="2"/>
  <c r="F684" i="2" s="1"/>
  <c r="J684" i="2" s="1"/>
  <c r="J683" i="2"/>
  <c r="M685" i="2"/>
  <c r="P685" i="2"/>
  <c r="C687" i="2"/>
  <c r="B688" i="2"/>
  <c r="S686" i="2"/>
  <c r="D686" i="2"/>
  <c r="O686" i="2"/>
  <c r="R686" i="2"/>
  <c r="L686" i="2"/>
  <c r="H685" i="2" l="1"/>
  <c r="T686" i="2"/>
  <c r="U686" i="2" s="1"/>
  <c r="H686" i="2" s="1"/>
  <c r="E684" i="2"/>
  <c r="I684" i="2" s="1"/>
  <c r="B689" i="2"/>
  <c r="C688" i="2"/>
  <c r="P686" i="2"/>
  <c r="D687" i="2"/>
  <c r="L687" i="2"/>
  <c r="M687" i="2" s="1"/>
  <c r="R687" i="2"/>
  <c r="O687" i="2"/>
  <c r="S687" i="2"/>
  <c r="Q685" i="2"/>
  <c r="M686" i="2"/>
  <c r="G686" i="2" l="1"/>
  <c r="T687" i="2"/>
  <c r="U687" i="2" s="1"/>
  <c r="H687" i="2" s="1"/>
  <c r="Q686" i="2"/>
  <c r="F686" i="2" s="1"/>
  <c r="J686" i="2" s="1"/>
  <c r="P687" i="2"/>
  <c r="Q687" i="2" s="1"/>
  <c r="E685" i="2"/>
  <c r="I685" i="2" s="1"/>
  <c r="F685" i="2"/>
  <c r="J685" i="2" s="1"/>
  <c r="R688" i="2"/>
  <c r="S688" i="2"/>
  <c r="D688" i="2"/>
  <c r="L688" i="2"/>
  <c r="O688" i="2"/>
  <c r="C689" i="2"/>
  <c r="B690" i="2"/>
  <c r="G687" i="2" l="1"/>
  <c r="T688" i="2"/>
  <c r="U688" i="2" s="1"/>
  <c r="H688" i="2" s="1"/>
  <c r="E686" i="2"/>
  <c r="I686" i="2" s="1"/>
  <c r="D689" i="2"/>
  <c r="R689" i="2"/>
  <c r="L689" i="2"/>
  <c r="O689" i="2"/>
  <c r="M689" i="2"/>
  <c r="S689" i="2"/>
  <c r="E687" i="2"/>
  <c r="I687" i="2" s="1"/>
  <c r="F687" i="2"/>
  <c r="J687" i="2" s="1"/>
  <c r="C690" i="2"/>
  <c r="B691" i="2"/>
  <c r="P688" i="2"/>
  <c r="M688" i="2"/>
  <c r="Q688" i="2" l="1"/>
  <c r="F688" i="2" s="1"/>
  <c r="J688" i="2" s="1"/>
  <c r="G688" i="2"/>
  <c r="P689" i="2"/>
  <c r="Q689" i="2" s="1"/>
  <c r="C691" i="2"/>
  <c r="B692" i="2"/>
  <c r="T689" i="2"/>
  <c r="U689" i="2" s="1"/>
  <c r="D690" i="2"/>
  <c r="S690" i="2"/>
  <c r="R690" i="2"/>
  <c r="T690" i="2" s="1"/>
  <c r="U690" i="2" s="1"/>
  <c r="O690" i="2"/>
  <c r="L690" i="2"/>
  <c r="E688" i="2" l="1"/>
  <c r="I688" i="2" s="1"/>
  <c r="M690" i="2"/>
  <c r="E689" i="2"/>
  <c r="F689" i="2"/>
  <c r="H690" i="2"/>
  <c r="G690" i="2"/>
  <c r="G689" i="2"/>
  <c r="H689" i="2"/>
  <c r="C692" i="2"/>
  <c r="B693" i="2"/>
  <c r="P690" i="2"/>
  <c r="R691" i="2"/>
  <c r="L691" i="2"/>
  <c r="O691" i="2"/>
  <c r="S691" i="2"/>
  <c r="D691" i="2"/>
  <c r="T691" i="2" l="1"/>
  <c r="U691" i="2" s="1"/>
  <c r="H691" i="2" s="1"/>
  <c r="Q690" i="2"/>
  <c r="E690" i="2" s="1"/>
  <c r="I690" i="2" s="1"/>
  <c r="I689" i="2"/>
  <c r="B694" i="2"/>
  <c r="C693" i="2"/>
  <c r="P691" i="2"/>
  <c r="R692" i="2"/>
  <c r="D692" i="2"/>
  <c r="L692" i="2"/>
  <c r="M692" i="2" s="1"/>
  <c r="O692" i="2"/>
  <c r="S692" i="2"/>
  <c r="M691" i="2"/>
  <c r="J689" i="2"/>
  <c r="G691" i="2" l="1"/>
  <c r="T692" i="2"/>
  <c r="U692" i="2" s="1"/>
  <c r="G692" i="2" s="1"/>
  <c r="F690" i="2"/>
  <c r="J690" i="2" s="1"/>
  <c r="Q691" i="2"/>
  <c r="E691" i="2" s="1"/>
  <c r="I691" i="2" s="1"/>
  <c r="L693" i="2"/>
  <c r="M693" i="2" s="1"/>
  <c r="O693" i="2"/>
  <c r="R693" i="2"/>
  <c r="S693" i="2"/>
  <c r="D693" i="2"/>
  <c r="P692" i="2"/>
  <c r="Q692" i="2" s="1"/>
  <c r="C694" i="2"/>
  <c r="B695" i="2"/>
  <c r="T693" i="2" l="1"/>
  <c r="U693" i="2" s="1"/>
  <c r="H693" i="2" s="1"/>
  <c r="H692" i="2"/>
  <c r="F691" i="2"/>
  <c r="J691" i="2" s="1"/>
  <c r="F692" i="2"/>
  <c r="E692" i="2"/>
  <c r="I692" i="2" s="1"/>
  <c r="B696" i="2"/>
  <c r="C695" i="2"/>
  <c r="P693" i="2"/>
  <c r="Q693" i="2" s="1"/>
  <c r="O694" i="2"/>
  <c r="S694" i="2"/>
  <c r="D694" i="2"/>
  <c r="R694" i="2"/>
  <c r="L694" i="2"/>
  <c r="G693" i="2" l="1"/>
  <c r="J692" i="2"/>
  <c r="T694" i="2"/>
  <c r="U694" i="2" s="1"/>
  <c r="G694" i="2" s="1"/>
  <c r="E693" i="2"/>
  <c r="I693" i="2" s="1"/>
  <c r="F693" i="2"/>
  <c r="J693" i="2" s="1"/>
  <c r="O695" i="2"/>
  <c r="D695" i="2"/>
  <c r="R695" i="2"/>
  <c r="L695" i="2"/>
  <c r="S695" i="2"/>
  <c r="B697" i="2"/>
  <c r="C696" i="2"/>
  <c r="M694" i="2"/>
  <c r="P694" i="2"/>
  <c r="H694" i="2" l="1"/>
  <c r="Q694" i="2"/>
  <c r="F694" i="2" s="1"/>
  <c r="J694" i="2" s="1"/>
  <c r="T695" i="2"/>
  <c r="U695" i="2" s="1"/>
  <c r="P695" i="2"/>
  <c r="L696" i="2"/>
  <c r="M696" i="2" s="1"/>
  <c r="O696" i="2"/>
  <c r="S696" i="2"/>
  <c r="D696" i="2"/>
  <c r="R696" i="2"/>
  <c r="C697" i="2"/>
  <c r="B698" i="2"/>
  <c r="M695" i="2"/>
  <c r="T696" i="2" l="1"/>
  <c r="U696" i="2" s="1"/>
  <c r="H696" i="2" s="1"/>
  <c r="Q695" i="2"/>
  <c r="E695" i="2" s="1"/>
  <c r="E694" i="2"/>
  <c r="I694" i="2" s="1"/>
  <c r="P696" i="2"/>
  <c r="Q696" i="2" s="1"/>
  <c r="B699" i="2"/>
  <c r="C698" i="2"/>
  <c r="R697" i="2"/>
  <c r="L697" i="2"/>
  <c r="O697" i="2"/>
  <c r="S697" i="2"/>
  <c r="D697" i="2"/>
  <c r="G695" i="2"/>
  <c r="H695" i="2"/>
  <c r="G696" i="2" l="1"/>
  <c r="T697" i="2"/>
  <c r="U697" i="2" s="1"/>
  <c r="G697" i="2" s="1"/>
  <c r="F695" i="2"/>
  <c r="J695" i="2" s="1"/>
  <c r="F696" i="2"/>
  <c r="J696" i="2" s="1"/>
  <c r="E696" i="2"/>
  <c r="I696" i="2" s="1"/>
  <c r="P697" i="2"/>
  <c r="I695" i="2"/>
  <c r="D698" i="2"/>
  <c r="R698" i="2"/>
  <c r="L698" i="2"/>
  <c r="O698" i="2"/>
  <c r="S698" i="2"/>
  <c r="M697" i="2"/>
  <c r="C699" i="2"/>
  <c r="B700" i="2"/>
  <c r="H697" i="2" l="1"/>
  <c r="T698" i="2"/>
  <c r="U698" i="2" s="1"/>
  <c r="G698" i="2" s="1"/>
  <c r="Q697" i="2"/>
  <c r="E697" i="2" s="1"/>
  <c r="I697" i="2" s="1"/>
  <c r="M698" i="2"/>
  <c r="C700" i="2"/>
  <c r="B701" i="2"/>
  <c r="L699" i="2"/>
  <c r="R699" i="2"/>
  <c r="O699" i="2"/>
  <c r="P699" i="2" s="1"/>
  <c r="S699" i="2"/>
  <c r="D699" i="2"/>
  <c r="P698" i="2"/>
  <c r="H698" i="2" l="1"/>
  <c r="F697" i="2"/>
  <c r="J697" i="2" s="1"/>
  <c r="M699" i="2"/>
  <c r="Q699" i="2" s="1"/>
  <c r="F699" i="2" s="1"/>
  <c r="Q698" i="2"/>
  <c r="E698" i="2" s="1"/>
  <c r="I698" i="2" s="1"/>
  <c r="D700" i="2"/>
  <c r="S700" i="2"/>
  <c r="R700" i="2"/>
  <c r="L700" i="2"/>
  <c r="O700" i="2"/>
  <c r="C701" i="2"/>
  <c r="B702" i="2"/>
  <c r="T699" i="2"/>
  <c r="U699" i="2" s="1"/>
  <c r="T700" i="2" l="1"/>
  <c r="U700" i="2" s="1"/>
  <c r="H700" i="2" s="1"/>
  <c r="E699" i="2"/>
  <c r="F698" i="2"/>
  <c r="J698" i="2" s="1"/>
  <c r="P700" i="2"/>
  <c r="G699" i="2"/>
  <c r="H699" i="2"/>
  <c r="J699" i="2" s="1"/>
  <c r="B703" i="2"/>
  <c r="C702" i="2"/>
  <c r="M700" i="2"/>
  <c r="S701" i="2"/>
  <c r="D701" i="2"/>
  <c r="R701" i="2"/>
  <c r="O701" i="2"/>
  <c r="P701" i="2" s="1"/>
  <c r="L701" i="2"/>
  <c r="G700" i="2" l="1"/>
  <c r="I699" i="2"/>
  <c r="Q700" i="2"/>
  <c r="M701" i="2"/>
  <c r="Q701" i="2" s="1"/>
  <c r="L702" i="2"/>
  <c r="M702" i="2" s="1"/>
  <c r="O702" i="2"/>
  <c r="D702" i="2"/>
  <c r="R702" i="2"/>
  <c r="T702" i="2" s="1"/>
  <c r="U702" i="2" s="1"/>
  <c r="S702" i="2"/>
  <c r="T701" i="2"/>
  <c r="U701" i="2" s="1"/>
  <c r="B704" i="2"/>
  <c r="C703" i="2"/>
  <c r="G701" i="2" l="1"/>
  <c r="H701" i="2"/>
  <c r="P702" i="2"/>
  <c r="Q702" i="2" s="1"/>
  <c r="G702" i="2"/>
  <c r="H702" i="2"/>
  <c r="O703" i="2"/>
  <c r="D703" i="2"/>
  <c r="R703" i="2"/>
  <c r="L703" i="2"/>
  <c r="M703" i="2" s="1"/>
  <c r="S703" i="2"/>
  <c r="C704" i="2"/>
  <c r="B705" i="2"/>
  <c r="E701" i="2"/>
  <c r="I701" i="2" s="1"/>
  <c r="F701" i="2"/>
  <c r="E700" i="2"/>
  <c r="I700" i="2" s="1"/>
  <c r="F700" i="2"/>
  <c r="J700" i="2" s="1"/>
  <c r="T703" i="2" l="1"/>
  <c r="U703" i="2" s="1"/>
  <c r="G703" i="2" s="1"/>
  <c r="J701" i="2"/>
  <c r="B706" i="2"/>
  <c r="C705" i="2"/>
  <c r="P703" i="2"/>
  <c r="Q703" i="2" s="1"/>
  <c r="O704" i="2"/>
  <c r="P704" i="2" s="1"/>
  <c r="S704" i="2"/>
  <c r="L704" i="2"/>
  <c r="M704" i="2" s="1"/>
  <c r="D704" i="2"/>
  <c r="R704" i="2"/>
  <c r="F702" i="2"/>
  <c r="J702" i="2" s="1"/>
  <c r="E702" i="2"/>
  <c r="I702" i="2" s="1"/>
  <c r="T704" i="2" l="1"/>
  <c r="U704" i="2" s="1"/>
  <c r="G704" i="2" s="1"/>
  <c r="H703" i="2"/>
  <c r="E703" i="2"/>
  <c r="I703" i="2" s="1"/>
  <c r="F703" i="2"/>
  <c r="Q704" i="2"/>
  <c r="S705" i="2"/>
  <c r="D705" i="2"/>
  <c r="L705" i="2"/>
  <c r="M705" i="2" s="1"/>
  <c r="R705" i="2"/>
  <c r="T705" i="2" s="1"/>
  <c r="U705" i="2" s="1"/>
  <c r="O705" i="2"/>
  <c r="B707" i="2"/>
  <c r="C706" i="2"/>
  <c r="J703" i="2" l="1"/>
  <c r="H704" i="2"/>
  <c r="D706" i="2"/>
  <c r="R706" i="2"/>
  <c r="O706" i="2"/>
  <c r="P706" i="2" s="1"/>
  <c r="S706" i="2"/>
  <c r="L706" i="2"/>
  <c r="G705" i="2"/>
  <c r="H705" i="2"/>
  <c r="B708" i="2"/>
  <c r="C707" i="2"/>
  <c r="P705" i="2"/>
  <c r="Q705" i="2" s="1"/>
  <c r="F704" i="2"/>
  <c r="E704" i="2"/>
  <c r="I704" i="2" s="1"/>
  <c r="J704" i="2" l="1"/>
  <c r="M706" i="2"/>
  <c r="Q706" i="2" s="1"/>
  <c r="E705" i="2"/>
  <c r="I705" i="2" s="1"/>
  <c r="F705" i="2"/>
  <c r="J705" i="2" s="1"/>
  <c r="C708" i="2"/>
  <c r="B709" i="2"/>
  <c r="D707" i="2"/>
  <c r="L707" i="2"/>
  <c r="S707" i="2"/>
  <c r="R707" i="2"/>
  <c r="O707" i="2"/>
  <c r="T706" i="2"/>
  <c r="U706" i="2" s="1"/>
  <c r="T707" i="2" l="1"/>
  <c r="U707" i="2" s="1"/>
  <c r="G707" i="2" s="1"/>
  <c r="F706" i="2"/>
  <c r="E706" i="2"/>
  <c r="P707" i="2"/>
  <c r="C709" i="2"/>
  <c r="B710" i="2"/>
  <c r="H706" i="2"/>
  <c r="G706" i="2"/>
  <c r="M707" i="2"/>
  <c r="O708" i="2"/>
  <c r="D708" i="2"/>
  <c r="S708" i="2"/>
  <c r="R708" i="2"/>
  <c r="L708" i="2"/>
  <c r="Q707" i="2" l="1"/>
  <c r="E707" i="2" s="1"/>
  <c r="I707" i="2" s="1"/>
  <c r="H707" i="2"/>
  <c r="T708" i="2"/>
  <c r="U708" i="2" s="1"/>
  <c r="P708" i="2"/>
  <c r="C710" i="2"/>
  <c r="B711" i="2"/>
  <c r="S709" i="2"/>
  <c r="D709" i="2"/>
  <c r="R709" i="2"/>
  <c r="T709" i="2" s="1"/>
  <c r="U709" i="2" s="1"/>
  <c r="O709" i="2"/>
  <c r="P709" i="2" s="1"/>
  <c r="L709" i="2"/>
  <c r="M708" i="2"/>
  <c r="I706" i="2"/>
  <c r="J706" i="2"/>
  <c r="F707" i="2" l="1"/>
  <c r="J707" i="2" s="1"/>
  <c r="Q708" i="2"/>
  <c r="E708" i="2" s="1"/>
  <c r="H709" i="2"/>
  <c r="G709" i="2"/>
  <c r="C711" i="2"/>
  <c r="B712" i="2"/>
  <c r="M709" i="2"/>
  <c r="Q709" i="2" s="1"/>
  <c r="S710" i="2"/>
  <c r="L710" i="2"/>
  <c r="M710" i="2" s="1"/>
  <c r="O710" i="2"/>
  <c r="P710" i="2" s="1"/>
  <c r="D710" i="2"/>
  <c r="R710" i="2"/>
  <c r="H708" i="2"/>
  <c r="G708" i="2"/>
  <c r="F708" i="2" l="1"/>
  <c r="J708" i="2" s="1"/>
  <c r="Q710" i="2"/>
  <c r="E709" i="2"/>
  <c r="I709" i="2" s="1"/>
  <c r="F709" i="2"/>
  <c r="J709" i="2" s="1"/>
  <c r="T710" i="2"/>
  <c r="U710" i="2" s="1"/>
  <c r="S711" i="2"/>
  <c r="D711" i="2"/>
  <c r="R711" i="2"/>
  <c r="L711" i="2"/>
  <c r="M711" i="2" s="1"/>
  <c r="O711" i="2"/>
  <c r="P711" i="2" s="1"/>
  <c r="I708" i="2"/>
  <c r="C712" i="2"/>
  <c r="B713" i="2"/>
  <c r="T711" i="2" l="1"/>
  <c r="U711" i="2" s="1"/>
  <c r="G711" i="2" s="1"/>
  <c r="C713" i="2"/>
  <c r="B714" i="2"/>
  <c r="Q711" i="2"/>
  <c r="G710" i="2"/>
  <c r="H710" i="2"/>
  <c r="R712" i="2"/>
  <c r="L712" i="2"/>
  <c r="O712" i="2"/>
  <c r="D712" i="2"/>
  <c r="S712" i="2"/>
  <c r="E710" i="2"/>
  <c r="F710" i="2"/>
  <c r="J710" i="2" s="1"/>
  <c r="H711" i="2" l="1"/>
  <c r="T712" i="2"/>
  <c r="U712" i="2" s="1"/>
  <c r="I710" i="2"/>
  <c r="F711" i="2"/>
  <c r="J711" i="2" s="1"/>
  <c r="E711" i="2"/>
  <c r="I711" i="2" s="1"/>
  <c r="M712" i="2"/>
  <c r="C714" i="2"/>
  <c r="B715" i="2"/>
  <c r="P712" i="2"/>
  <c r="L713" i="2"/>
  <c r="O713" i="2"/>
  <c r="P713" i="2" s="1"/>
  <c r="R713" i="2"/>
  <c r="S713" i="2"/>
  <c r="D713" i="2"/>
  <c r="T713" i="2" l="1"/>
  <c r="U713" i="2" s="1"/>
  <c r="H713" i="2" s="1"/>
  <c r="Q712" i="2"/>
  <c r="E712" i="2" s="1"/>
  <c r="M713" i="2"/>
  <c r="Q713" i="2" s="1"/>
  <c r="B716" i="2"/>
  <c r="C715" i="2"/>
  <c r="O714" i="2"/>
  <c r="S714" i="2"/>
  <c r="L714" i="2"/>
  <c r="R714" i="2"/>
  <c r="D714" i="2"/>
  <c r="H712" i="2"/>
  <c r="G712" i="2"/>
  <c r="G713" i="2" l="1"/>
  <c r="P714" i="2"/>
  <c r="F712" i="2"/>
  <c r="J712" i="2" s="1"/>
  <c r="F713" i="2"/>
  <c r="J713" i="2" s="1"/>
  <c r="E713" i="2"/>
  <c r="I713" i="2" s="1"/>
  <c r="M714" i="2"/>
  <c r="I712" i="2"/>
  <c r="O715" i="2"/>
  <c r="S715" i="2"/>
  <c r="D715" i="2"/>
  <c r="R715" i="2"/>
  <c r="T715" i="2" s="1"/>
  <c r="U715" i="2" s="1"/>
  <c r="L715" i="2"/>
  <c r="M715" i="2" s="1"/>
  <c r="T714" i="2"/>
  <c r="U714" i="2" s="1"/>
  <c r="C716" i="2"/>
  <c r="B717" i="2"/>
  <c r="Q714" i="2" l="1"/>
  <c r="F714" i="2" s="1"/>
  <c r="L716" i="2"/>
  <c r="M716" i="2" s="1"/>
  <c r="O716" i="2"/>
  <c r="S716" i="2"/>
  <c r="R716" i="2"/>
  <c r="D716" i="2"/>
  <c r="P715" i="2"/>
  <c r="Q715" i="2" s="1"/>
  <c r="H714" i="2"/>
  <c r="G714" i="2"/>
  <c r="B718" i="2"/>
  <c r="C717" i="2"/>
  <c r="G715" i="2"/>
  <c r="H715" i="2"/>
  <c r="J714" i="2" l="1"/>
  <c r="E714" i="2"/>
  <c r="I714" i="2" s="1"/>
  <c r="T716" i="2"/>
  <c r="U716" i="2" s="1"/>
  <c r="R717" i="2"/>
  <c r="O717" i="2"/>
  <c r="S717" i="2"/>
  <c r="L717" i="2"/>
  <c r="D717" i="2"/>
  <c r="P716" i="2"/>
  <c r="Q716" i="2" s="1"/>
  <c r="C718" i="2"/>
  <c r="B719" i="2"/>
  <c r="F715" i="2"/>
  <c r="J715" i="2" s="1"/>
  <c r="E715" i="2"/>
  <c r="I715" i="2" s="1"/>
  <c r="P717" i="2" l="1"/>
  <c r="T717" i="2"/>
  <c r="U717" i="2" s="1"/>
  <c r="G717" i="2" s="1"/>
  <c r="F716" i="2"/>
  <c r="E716" i="2"/>
  <c r="C719" i="2"/>
  <c r="B720" i="2"/>
  <c r="M717" i="2"/>
  <c r="L718" i="2"/>
  <c r="M718" i="2" s="1"/>
  <c r="O718" i="2"/>
  <c r="S718" i="2"/>
  <c r="D718" i="2"/>
  <c r="R718" i="2"/>
  <c r="G716" i="2"/>
  <c r="H716" i="2"/>
  <c r="T718" i="2" l="1"/>
  <c r="U718" i="2" s="1"/>
  <c r="G718" i="2" s="1"/>
  <c r="H717" i="2"/>
  <c r="Q717" i="2"/>
  <c r="E717" i="2" s="1"/>
  <c r="I717" i="2" s="1"/>
  <c r="J716" i="2"/>
  <c r="P718" i="2"/>
  <c r="Q718" i="2" s="1"/>
  <c r="C720" i="2"/>
  <c r="B721" i="2"/>
  <c r="S719" i="2"/>
  <c r="D719" i="2"/>
  <c r="R719" i="2"/>
  <c r="O719" i="2"/>
  <c r="P719" i="2" s="1"/>
  <c r="L719" i="2"/>
  <c r="I716" i="2"/>
  <c r="H718" i="2" l="1"/>
  <c r="F717" i="2"/>
  <c r="J717" i="2" s="1"/>
  <c r="E718" i="2"/>
  <c r="I718" i="2" s="1"/>
  <c r="F718" i="2"/>
  <c r="J718" i="2" s="1"/>
  <c r="S720" i="2"/>
  <c r="D720" i="2"/>
  <c r="R720" i="2"/>
  <c r="O720" i="2"/>
  <c r="L720" i="2"/>
  <c r="M720" i="2" s="1"/>
  <c r="M719" i="2"/>
  <c r="Q719" i="2" s="1"/>
  <c r="T719" i="2"/>
  <c r="U719" i="2" s="1"/>
  <c r="B722" i="2"/>
  <c r="C721" i="2"/>
  <c r="T720" i="2" l="1"/>
  <c r="U720" i="2" s="1"/>
  <c r="H720" i="2" s="1"/>
  <c r="D721" i="2"/>
  <c r="S721" i="2"/>
  <c r="R721" i="2"/>
  <c r="T721" i="2" s="1"/>
  <c r="U721" i="2" s="1"/>
  <c r="O721" i="2"/>
  <c r="L721" i="2"/>
  <c r="C722" i="2"/>
  <c r="B723" i="2"/>
  <c r="G719" i="2"/>
  <c r="H719" i="2"/>
  <c r="E719" i="2"/>
  <c r="F719" i="2"/>
  <c r="J719" i="2" s="1"/>
  <c r="P720" i="2"/>
  <c r="Q720" i="2" s="1"/>
  <c r="I719" i="2" l="1"/>
  <c r="G720" i="2"/>
  <c r="P721" i="2"/>
  <c r="M721" i="2"/>
  <c r="Q721" i="2" s="1"/>
  <c r="F720" i="2"/>
  <c r="J720" i="2" s="1"/>
  <c r="E720" i="2"/>
  <c r="I720" i="2" s="1"/>
  <c r="B724" i="2"/>
  <c r="C723" i="2"/>
  <c r="L722" i="2"/>
  <c r="R722" i="2"/>
  <c r="O722" i="2"/>
  <c r="S722" i="2"/>
  <c r="D722" i="2"/>
  <c r="G721" i="2"/>
  <c r="H721" i="2"/>
  <c r="T722" i="2" l="1"/>
  <c r="U722" i="2" s="1"/>
  <c r="G722" i="2" s="1"/>
  <c r="P722" i="2"/>
  <c r="L723" i="2"/>
  <c r="M723" i="2"/>
  <c r="R723" i="2"/>
  <c r="O723" i="2"/>
  <c r="S723" i="2"/>
  <c r="D723" i="2"/>
  <c r="B725" i="2"/>
  <c r="C724" i="2"/>
  <c r="E721" i="2"/>
  <c r="I721" i="2" s="1"/>
  <c r="F721" i="2"/>
  <c r="J721" i="2" s="1"/>
  <c r="M722" i="2"/>
  <c r="Q722" i="2" l="1"/>
  <c r="E722" i="2" s="1"/>
  <c r="I722" i="2" s="1"/>
  <c r="H722" i="2"/>
  <c r="T723" i="2"/>
  <c r="U723" i="2" s="1"/>
  <c r="G723" i="2" s="1"/>
  <c r="P723" i="2"/>
  <c r="Q723" i="2" s="1"/>
  <c r="S724" i="2"/>
  <c r="D724" i="2"/>
  <c r="R724" i="2"/>
  <c r="L724" i="2"/>
  <c r="M724" i="2" s="1"/>
  <c r="O724" i="2"/>
  <c r="P724" i="2" s="1"/>
  <c r="C725" i="2"/>
  <c r="B726" i="2"/>
  <c r="F722" i="2" l="1"/>
  <c r="J722" i="2" s="1"/>
  <c r="H723" i="2"/>
  <c r="T724" i="2"/>
  <c r="U724" i="2" s="1"/>
  <c r="G724" i="2" s="1"/>
  <c r="F723" i="2"/>
  <c r="E723" i="2"/>
  <c r="I723" i="2" s="1"/>
  <c r="D725" i="2"/>
  <c r="R725" i="2"/>
  <c r="T725" i="2" s="1"/>
  <c r="U725" i="2" s="1"/>
  <c r="L725" i="2"/>
  <c r="M725" i="2" s="1"/>
  <c r="S725" i="2"/>
  <c r="O725" i="2"/>
  <c r="Q724" i="2"/>
  <c r="B727" i="2"/>
  <c r="C726" i="2"/>
  <c r="H724" i="2" l="1"/>
  <c r="J723" i="2"/>
  <c r="G725" i="2"/>
  <c r="H725" i="2"/>
  <c r="L726" i="2"/>
  <c r="R726" i="2"/>
  <c r="T726" i="2" s="1"/>
  <c r="U726" i="2" s="1"/>
  <c r="O726" i="2"/>
  <c r="D726" i="2"/>
  <c r="S726" i="2"/>
  <c r="P725" i="2"/>
  <c r="Q725" i="2" s="1"/>
  <c r="B728" i="2"/>
  <c r="C727" i="2"/>
  <c r="E724" i="2"/>
  <c r="I724" i="2" s="1"/>
  <c r="F724" i="2"/>
  <c r="J724" i="2" s="1"/>
  <c r="P726" i="2" l="1"/>
  <c r="M726" i="2"/>
  <c r="G726" i="2"/>
  <c r="H726" i="2"/>
  <c r="S727" i="2"/>
  <c r="D727" i="2"/>
  <c r="L727" i="2"/>
  <c r="O727" i="2"/>
  <c r="R727" i="2"/>
  <c r="C728" i="2"/>
  <c r="B729" i="2"/>
  <c r="F725" i="2"/>
  <c r="J725" i="2" s="1"/>
  <c r="E725" i="2"/>
  <c r="I725" i="2" s="1"/>
  <c r="T727" i="2" l="1"/>
  <c r="U727" i="2" s="1"/>
  <c r="G727" i="2" s="1"/>
  <c r="P727" i="2"/>
  <c r="O728" i="2"/>
  <c r="S728" i="2"/>
  <c r="D728" i="2"/>
  <c r="R728" i="2"/>
  <c r="L728" i="2"/>
  <c r="C729" i="2"/>
  <c r="B730" i="2"/>
  <c r="M727" i="2"/>
  <c r="Q726" i="2"/>
  <c r="T728" i="2" l="1"/>
  <c r="U728" i="2" s="1"/>
  <c r="H728" i="2" s="1"/>
  <c r="H727" i="2"/>
  <c r="E726" i="2"/>
  <c r="I726" i="2" s="1"/>
  <c r="F726" i="2"/>
  <c r="J726" i="2" s="1"/>
  <c r="B731" i="2"/>
  <c r="C730" i="2"/>
  <c r="S729" i="2"/>
  <c r="D729" i="2"/>
  <c r="R729" i="2"/>
  <c r="O729" i="2"/>
  <c r="L729" i="2"/>
  <c r="P728" i="2"/>
  <c r="Q727" i="2"/>
  <c r="M728" i="2"/>
  <c r="Q728" i="2" s="1"/>
  <c r="G728" i="2" l="1"/>
  <c r="T729" i="2"/>
  <c r="U729" i="2" s="1"/>
  <c r="H729" i="2" s="1"/>
  <c r="M729" i="2"/>
  <c r="E728" i="2"/>
  <c r="I728" i="2" s="1"/>
  <c r="F728" i="2"/>
  <c r="J728" i="2" s="1"/>
  <c r="F727" i="2"/>
  <c r="J727" i="2" s="1"/>
  <c r="E727" i="2"/>
  <c r="I727" i="2" s="1"/>
  <c r="P729" i="2"/>
  <c r="O730" i="2"/>
  <c r="D730" i="2"/>
  <c r="R730" i="2"/>
  <c r="S730" i="2"/>
  <c r="L730" i="2"/>
  <c r="B732" i="2"/>
  <c r="C731" i="2"/>
  <c r="G729" i="2" l="1"/>
  <c r="T730" i="2"/>
  <c r="U730" i="2" s="1"/>
  <c r="G730" i="2" s="1"/>
  <c r="Q729" i="2"/>
  <c r="F729" i="2" s="1"/>
  <c r="J729" i="2" s="1"/>
  <c r="M730" i="2"/>
  <c r="L731" i="2"/>
  <c r="O731" i="2"/>
  <c r="R731" i="2"/>
  <c r="S731" i="2"/>
  <c r="D731" i="2"/>
  <c r="C732" i="2"/>
  <c r="B733" i="2"/>
  <c r="P730" i="2"/>
  <c r="H730" i="2" l="1"/>
  <c r="T731" i="2"/>
  <c r="U731" i="2" s="1"/>
  <c r="H731" i="2" s="1"/>
  <c r="Q730" i="2"/>
  <c r="E730" i="2" s="1"/>
  <c r="I730" i="2" s="1"/>
  <c r="M731" i="2"/>
  <c r="E729" i="2"/>
  <c r="I729" i="2" s="1"/>
  <c r="P731" i="2"/>
  <c r="C733" i="2"/>
  <c r="B734" i="2"/>
  <c r="S732" i="2"/>
  <c r="D732" i="2"/>
  <c r="R732" i="2"/>
  <c r="L732" i="2"/>
  <c r="O732" i="2"/>
  <c r="G731" i="2" l="1"/>
  <c r="T732" i="2"/>
  <c r="U732" i="2" s="1"/>
  <c r="G732" i="2" s="1"/>
  <c r="F730" i="2"/>
  <c r="J730" i="2" s="1"/>
  <c r="Q731" i="2"/>
  <c r="F731" i="2" s="1"/>
  <c r="J731" i="2" s="1"/>
  <c r="M732" i="2"/>
  <c r="B735" i="2"/>
  <c r="C734" i="2"/>
  <c r="P732" i="2"/>
  <c r="L733" i="2"/>
  <c r="M733" i="2" s="1"/>
  <c r="D733" i="2"/>
  <c r="R733" i="2"/>
  <c r="O733" i="2"/>
  <c r="S733" i="2"/>
  <c r="H732" i="2" l="1"/>
  <c r="Q732" i="2"/>
  <c r="F732" i="2" s="1"/>
  <c r="J732" i="2" s="1"/>
  <c r="E731" i="2"/>
  <c r="I731" i="2" s="1"/>
  <c r="T733" i="2"/>
  <c r="U733" i="2" s="1"/>
  <c r="G733" i="2" s="1"/>
  <c r="S734" i="2"/>
  <c r="R734" i="2"/>
  <c r="L734" i="2"/>
  <c r="M734" i="2" s="1"/>
  <c r="D734" i="2"/>
  <c r="O734" i="2"/>
  <c r="C735" i="2"/>
  <c r="B736" i="2"/>
  <c r="P733" i="2"/>
  <c r="Q733" i="2" s="1"/>
  <c r="T734" i="2" l="1"/>
  <c r="U734" i="2" s="1"/>
  <c r="H734" i="2" s="1"/>
  <c r="E732" i="2"/>
  <c r="I732" i="2" s="1"/>
  <c r="H733" i="2"/>
  <c r="F733" i="2"/>
  <c r="E733" i="2"/>
  <c r="I733" i="2" s="1"/>
  <c r="B737" i="2"/>
  <c r="C736" i="2"/>
  <c r="G734" i="2"/>
  <c r="L735" i="2"/>
  <c r="O735" i="2"/>
  <c r="D735" i="2"/>
  <c r="R735" i="2"/>
  <c r="T735" i="2" s="1"/>
  <c r="U735" i="2" s="1"/>
  <c r="S735" i="2"/>
  <c r="P734" i="2"/>
  <c r="Q734" i="2" s="1"/>
  <c r="J733" i="2" l="1"/>
  <c r="M735" i="2"/>
  <c r="E734" i="2"/>
  <c r="I734" i="2" s="1"/>
  <c r="F734" i="2"/>
  <c r="J734" i="2" s="1"/>
  <c r="H735" i="2"/>
  <c r="G735" i="2"/>
  <c r="O736" i="2"/>
  <c r="S736" i="2"/>
  <c r="L736" i="2"/>
  <c r="D736" i="2"/>
  <c r="R736" i="2"/>
  <c r="B738" i="2"/>
  <c r="C737" i="2"/>
  <c r="P735" i="2"/>
  <c r="T736" i="2" l="1"/>
  <c r="U736" i="2" s="1"/>
  <c r="H736" i="2" s="1"/>
  <c r="Q735" i="2"/>
  <c r="F735" i="2" s="1"/>
  <c r="J735" i="2" s="1"/>
  <c r="P736" i="2"/>
  <c r="M736" i="2"/>
  <c r="L737" i="2"/>
  <c r="O737" i="2"/>
  <c r="D737" i="2"/>
  <c r="R737" i="2"/>
  <c r="S737" i="2"/>
  <c r="B739" i="2"/>
  <c r="C738" i="2"/>
  <c r="T737" i="2" l="1"/>
  <c r="U737" i="2" s="1"/>
  <c r="H737" i="2" s="1"/>
  <c r="Q736" i="2"/>
  <c r="E736" i="2" s="1"/>
  <c r="G736" i="2"/>
  <c r="E735" i="2"/>
  <c r="I735" i="2" s="1"/>
  <c r="M737" i="2"/>
  <c r="P737" i="2"/>
  <c r="R738" i="2"/>
  <c r="S738" i="2"/>
  <c r="D738" i="2"/>
  <c r="L738" i="2"/>
  <c r="O738" i="2"/>
  <c r="B740" i="2"/>
  <c r="C739" i="2"/>
  <c r="G737" i="2" l="1"/>
  <c r="F736" i="2"/>
  <c r="J736" i="2" s="1"/>
  <c r="Q737" i="2"/>
  <c r="E737" i="2" s="1"/>
  <c r="I737" i="2" s="1"/>
  <c r="T738" i="2"/>
  <c r="U738" i="2" s="1"/>
  <c r="H738" i="2" s="1"/>
  <c r="I736" i="2"/>
  <c r="M738" i="2"/>
  <c r="D739" i="2"/>
  <c r="R739" i="2"/>
  <c r="L739" i="2"/>
  <c r="O739" i="2"/>
  <c r="M739" i="2"/>
  <c r="S739" i="2"/>
  <c r="P738" i="2"/>
  <c r="B741" i="2"/>
  <c r="C740" i="2"/>
  <c r="F737" i="2" l="1"/>
  <c r="J737" i="2" s="1"/>
  <c r="Q738" i="2"/>
  <c r="E738" i="2" s="1"/>
  <c r="P739" i="2"/>
  <c r="Q739" i="2" s="1"/>
  <c r="G738" i="2"/>
  <c r="O740" i="2"/>
  <c r="S740" i="2"/>
  <c r="D740" i="2"/>
  <c r="R740" i="2"/>
  <c r="T740" i="2" s="1"/>
  <c r="U740" i="2" s="1"/>
  <c r="L740" i="2"/>
  <c r="C741" i="2"/>
  <c r="B742" i="2"/>
  <c r="T739" i="2"/>
  <c r="U739" i="2" s="1"/>
  <c r="I738" i="2" l="1"/>
  <c r="F738" i="2"/>
  <c r="J738" i="2" s="1"/>
  <c r="M740" i="2"/>
  <c r="B743" i="2"/>
  <c r="C742" i="2"/>
  <c r="L741" i="2"/>
  <c r="M741" i="2" s="1"/>
  <c r="O741" i="2"/>
  <c r="D741" i="2"/>
  <c r="S741" i="2"/>
  <c r="R741" i="2"/>
  <c r="G740" i="2"/>
  <c r="H740" i="2"/>
  <c r="H739" i="2"/>
  <c r="G739" i="2"/>
  <c r="P740" i="2"/>
  <c r="F739" i="2"/>
  <c r="J739" i="2" s="1"/>
  <c r="E739" i="2"/>
  <c r="I739" i="2" l="1"/>
  <c r="Q740" i="2"/>
  <c r="E740" i="2" s="1"/>
  <c r="I740" i="2" s="1"/>
  <c r="T741" i="2"/>
  <c r="U741" i="2" s="1"/>
  <c r="H741" i="2" s="1"/>
  <c r="P741" i="2"/>
  <c r="Q741" i="2" s="1"/>
  <c r="L742" i="2"/>
  <c r="M742" i="2" s="1"/>
  <c r="O742" i="2"/>
  <c r="D742" i="2"/>
  <c r="S742" i="2"/>
  <c r="R742" i="2"/>
  <c r="C743" i="2"/>
  <c r="B744" i="2"/>
  <c r="F740" i="2" l="1"/>
  <c r="J740" i="2" s="1"/>
  <c r="G741" i="2"/>
  <c r="E741" i="2"/>
  <c r="F741" i="2"/>
  <c r="J741" i="2" s="1"/>
  <c r="P742" i="2"/>
  <c r="Q742" i="2" s="1"/>
  <c r="C744" i="2"/>
  <c r="B745" i="2"/>
  <c r="O743" i="2"/>
  <c r="S743" i="2"/>
  <c r="D743" i="2"/>
  <c r="R743" i="2"/>
  <c r="T743" i="2" s="1"/>
  <c r="U743" i="2" s="1"/>
  <c r="L743" i="2"/>
  <c r="M743" i="2" s="1"/>
  <c r="T742" i="2"/>
  <c r="U742" i="2" s="1"/>
  <c r="I741" i="2" l="1"/>
  <c r="P743" i="2"/>
  <c r="Q743" i="2" s="1"/>
  <c r="F742" i="2"/>
  <c r="E742" i="2"/>
  <c r="B746" i="2"/>
  <c r="C745" i="2"/>
  <c r="S744" i="2"/>
  <c r="D744" i="2"/>
  <c r="L744" i="2"/>
  <c r="M744" i="2" s="1"/>
  <c r="R744" i="2"/>
  <c r="O744" i="2"/>
  <c r="H743" i="2"/>
  <c r="G743" i="2"/>
  <c r="G742" i="2"/>
  <c r="H742" i="2"/>
  <c r="E743" i="2" l="1"/>
  <c r="I743" i="2" s="1"/>
  <c r="F743" i="2"/>
  <c r="J743" i="2" s="1"/>
  <c r="P744" i="2"/>
  <c r="Q744" i="2" s="1"/>
  <c r="C746" i="2"/>
  <c r="B747" i="2"/>
  <c r="T744" i="2"/>
  <c r="U744" i="2" s="1"/>
  <c r="I742" i="2"/>
  <c r="L745" i="2"/>
  <c r="M745" i="2" s="1"/>
  <c r="R745" i="2"/>
  <c r="O745" i="2"/>
  <c r="P745" i="2" s="1"/>
  <c r="S745" i="2"/>
  <c r="D745" i="2"/>
  <c r="J742" i="2"/>
  <c r="T745" i="2" l="1"/>
  <c r="U745" i="2" s="1"/>
  <c r="G745" i="2" s="1"/>
  <c r="E744" i="2"/>
  <c r="F744" i="2"/>
  <c r="G744" i="2"/>
  <c r="H744" i="2"/>
  <c r="B748" i="2"/>
  <c r="C747" i="2"/>
  <c r="D746" i="2"/>
  <c r="R746" i="2"/>
  <c r="S746" i="2"/>
  <c r="L746" i="2"/>
  <c r="M746" i="2" s="1"/>
  <c r="O746" i="2"/>
  <c r="Q745" i="2"/>
  <c r="T746" i="2" l="1"/>
  <c r="U746" i="2" s="1"/>
  <c r="H746" i="2" s="1"/>
  <c r="H745" i="2"/>
  <c r="I744" i="2"/>
  <c r="J744" i="2"/>
  <c r="P746" i="2"/>
  <c r="Q746" i="2" s="1"/>
  <c r="C748" i="2"/>
  <c r="B749" i="2"/>
  <c r="E745" i="2"/>
  <c r="I745" i="2" s="1"/>
  <c r="F745" i="2"/>
  <c r="S747" i="2"/>
  <c r="D747" i="2"/>
  <c r="L747" i="2"/>
  <c r="M747" i="2" s="1"/>
  <c r="R747" i="2"/>
  <c r="T747" i="2" s="1"/>
  <c r="U747" i="2" s="1"/>
  <c r="O747" i="2"/>
  <c r="G746" i="2" l="1"/>
  <c r="J745" i="2"/>
  <c r="F746" i="2"/>
  <c r="J746" i="2" s="1"/>
  <c r="E746" i="2"/>
  <c r="I746" i="2" s="1"/>
  <c r="B750" i="2"/>
  <c r="C749" i="2"/>
  <c r="R748" i="2"/>
  <c r="T748" i="2" s="1"/>
  <c r="U748" i="2" s="1"/>
  <c r="L748" i="2"/>
  <c r="M748" i="2" s="1"/>
  <c r="O748" i="2"/>
  <c r="D748" i="2"/>
  <c r="S748" i="2"/>
  <c r="H747" i="2"/>
  <c r="G747" i="2"/>
  <c r="P747" i="2"/>
  <c r="Q747" i="2" s="1"/>
  <c r="E747" i="2" l="1"/>
  <c r="I747" i="2" s="1"/>
  <c r="F747" i="2"/>
  <c r="J747" i="2" s="1"/>
  <c r="D749" i="2"/>
  <c r="S749" i="2"/>
  <c r="R749" i="2"/>
  <c r="T749" i="2" s="1"/>
  <c r="U749" i="2" s="1"/>
  <c r="L749" i="2"/>
  <c r="O749" i="2"/>
  <c r="B751" i="2"/>
  <c r="C750" i="2"/>
  <c r="G748" i="2"/>
  <c r="H748" i="2"/>
  <c r="P748" i="2"/>
  <c r="Q748" i="2" s="1"/>
  <c r="F748" i="2" l="1"/>
  <c r="J748" i="2" s="1"/>
  <c r="E748" i="2"/>
  <c r="I748" i="2" s="1"/>
  <c r="H749" i="2"/>
  <c r="G749" i="2"/>
  <c r="M749" i="2"/>
  <c r="P749" i="2"/>
  <c r="S750" i="2"/>
  <c r="O750" i="2"/>
  <c r="D750" i="2"/>
  <c r="L750" i="2"/>
  <c r="M750" i="2" s="1"/>
  <c r="R750" i="2"/>
  <c r="B752" i="2"/>
  <c r="C751" i="2"/>
  <c r="T750" i="2" l="1"/>
  <c r="U750" i="2" s="1"/>
  <c r="G750" i="2" s="1"/>
  <c r="P750" i="2"/>
  <c r="Q750" i="2" s="1"/>
  <c r="B753" i="2"/>
  <c r="C752" i="2"/>
  <c r="O751" i="2"/>
  <c r="S751" i="2"/>
  <c r="D751" i="2"/>
  <c r="R751" i="2"/>
  <c r="L751" i="2"/>
  <c r="Q749" i="2"/>
  <c r="T751" i="2" l="1"/>
  <c r="U751" i="2" s="1"/>
  <c r="G751" i="2" s="1"/>
  <c r="H750" i="2"/>
  <c r="P751" i="2"/>
  <c r="M751" i="2"/>
  <c r="Q751" i="2" s="1"/>
  <c r="F750" i="2"/>
  <c r="E750" i="2"/>
  <c r="I750" i="2" s="1"/>
  <c r="F749" i="2"/>
  <c r="J749" i="2" s="1"/>
  <c r="E749" i="2"/>
  <c r="I749" i="2" s="1"/>
  <c r="O752" i="2"/>
  <c r="L752" i="2"/>
  <c r="S752" i="2"/>
  <c r="D752" i="2"/>
  <c r="R752" i="2"/>
  <c r="T752" i="2" s="1"/>
  <c r="U752" i="2" s="1"/>
  <c r="C753" i="2"/>
  <c r="B754" i="2"/>
  <c r="J750" i="2" l="1"/>
  <c r="H751" i="2"/>
  <c r="P752" i="2"/>
  <c r="C754" i="2"/>
  <c r="B755" i="2"/>
  <c r="D753" i="2"/>
  <c r="R753" i="2"/>
  <c r="L753" i="2"/>
  <c r="S753" i="2"/>
  <c r="O753" i="2"/>
  <c r="G752" i="2"/>
  <c r="H752" i="2"/>
  <c r="E751" i="2"/>
  <c r="I751" i="2" s="1"/>
  <c r="F751" i="2"/>
  <c r="M752" i="2"/>
  <c r="J751" i="2" l="1"/>
  <c r="M753" i="2"/>
  <c r="Q752" i="2"/>
  <c r="T753" i="2"/>
  <c r="U753" i="2" s="1"/>
  <c r="P753" i="2"/>
  <c r="B756" i="2"/>
  <c r="C755" i="2"/>
  <c r="R754" i="2"/>
  <c r="D754" i="2"/>
  <c r="L754" i="2"/>
  <c r="M754" i="2" s="1"/>
  <c r="O754" i="2"/>
  <c r="S754" i="2"/>
  <c r="T754" i="2" l="1"/>
  <c r="U754" i="2" s="1"/>
  <c r="G754" i="2" s="1"/>
  <c r="Q753" i="2"/>
  <c r="F753" i="2" s="1"/>
  <c r="P754" i="2"/>
  <c r="Q754" i="2" s="1"/>
  <c r="B757" i="2"/>
  <c r="C756" i="2"/>
  <c r="L755" i="2"/>
  <c r="M755" i="2" s="1"/>
  <c r="O755" i="2"/>
  <c r="S755" i="2"/>
  <c r="D755" i="2"/>
  <c r="R755" i="2"/>
  <c r="H753" i="2"/>
  <c r="G753" i="2"/>
  <c r="F752" i="2"/>
  <c r="J752" i="2" s="1"/>
  <c r="E752" i="2"/>
  <c r="I752" i="2" s="1"/>
  <c r="H754" i="2" l="1"/>
  <c r="T755" i="2"/>
  <c r="U755" i="2" s="1"/>
  <c r="G755" i="2" s="1"/>
  <c r="E753" i="2"/>
  <c r="I753" i="2" s="1"/>
  <c r="J753" i="2"/>
  <c r="D756" i="2"/>
  <c r="L756" i="2"/>
  <c r="M756" i="2" s="1"/>
  <c r="R756" i="2"/>
  <c r="S756" i="2"/>
  <c r="O756" i="2"/>
  <c r="C757" i="2"/>
  <c r="B758" i="2"/>
  <c r="P755" i="2"/>
  <c r="Q755" i="2" s="1"/>
  <c r="F754" i="2"/>
  <c r="J754" i="2" s="1"/>
  <c r="E754" i="2"/>
  <c r="I754" i="2" s="1"/>
  <c r="H755" i="2" l="1"/>
  <c r="T756" i="2"/>
  <c r="U756" i="2" s="1"/>
  <c r="G756" i="2" s="1"/>
  <c r="E755" i="2"/>
  <c r="I755" i="2" s="1"/>
  <c r="F755" i="2"/>
  <c r="J755" i="2" s="1"/>
  <c r="L757" i="2"/>
  <c r="S757" i="2"/>
  <c r="D757" i="2"/>
  <c r="O757" i="2"/>
  <c r="R757" i="2"/>
  <c r="P756" i="2"/>
  <c r="Q756" i="2" s="1"/>
  <c r="C758" i="2"/>
  <c r="B759" i="2"/>
  <c r="H756" i="2" l="1"/>
  <c r="F756" i="2"/>
  <c r="J756" i="2" s="1"/>
  <c r="E756" i="2"/>
  <c r="I756" i="2" s="1"/>
  <c r="T757" i="2"/>
  <c r="U757" i="2" s="1"/>
  <c r="C759" i="2"/>
  <c r="B760" i="2"/>
  <c r="P757" i="2"/>
  <c r="M757" i="2"/>
  <c r="D758" i="2"/>
  <c r="S758" i="2"/>
  <c r="R758" i="2"/>
  <c r="T758" i="2" s="1"/>
  <c r="U758" i="2" s="1"/>
  <c r="L758" i="2"/>
  <c r="M758" i="2" s="1"/>
  <c r="O758" i="2"/>
  <c r="P758" i="2" l="1"/>
  <c r="Q758" i="2" s="1"/>
  <c r="Q757" i="2"/>
  <c r="B761" i="2"/>
  <c r="C760" i="2"/>
  <c r="G758" i="2"/>
  <c r="H758" i="2"/>
  <c r="D759" i="2"/>
  <c r="R759" i="2"/>
  <c r="S759" i="2"/>
  <c r="L759" i="2"/>
  <c r="M759" i="2" s="1"/>
  <c r="O759" i="2"/>
  <c r="G757" i="2"/>
  <c r="H757" i="2"/>
  <c r="T759" i="2" l="1"/>
  <c r="U759" i="2" s="1"/>
  <c r="G759" i="2" s="1"/>
  <c r="F758" i="2"/>
  <c r="J758" i="2" s="1"/>
  <c r="E758" i="2"/>
  <c r="I758" i="2" s="1"/>
  <c r="O760" i="2"/>
  <c r="L760" i="2"/>
  <c r="M760" i="2"/>
  <c r="S760" i="2"/>
  <c r="D760" i="2"/>
  <c r="R760" i="2"/>
  <c r="C761" i="2"/>
  <c r="B762" i="2"/>
  <c r="E757" i="2"/>
  <c r="I757" i="2" s="1"/>
  <c r="F757" i="2"/>
  <c r="J757" i="2" s="1"/>
  <c r="P759" i="2"/>
  <c r="Q759" i="2" s="1"/>
  <c r="H759" i="2" l="1"/>
  <c r="P760" i="2"/>
  <c r="Q760" i="2" s="1"/>
  <c r="T760" i="2"/>
  <c r="U760" i="2" s="1"/>
  <c r="H760" i="2" s="1"/>
  <c r="F759" i="2"/>
  <c r="J759" i="2" s="1"/>
  <c r="E759" i="2"/>
  <c r="I759" i="2" s="1"/>
  <c r="B763" i="2"/>
  <c r="C762" i="2"/>
  <c r="L761" i="2"/>
  <c r="S761" i="2"/>
  <c r="O761" i="2"/>
  <c r="D761" i="2"/>
  <c r="R761" i="2"/>
  <c r="G760" i="2" l="1"/>
  <c r="P761" i="2"/>
  <c r="M761" i="2"/>
  <c r="L762" i="2"/>
  <c r="M762" i="2" s="1"/>
  <c r="S762" i="2"/>
  <c r="D762" i="2"/>
  <c r="R762" i="2"/>
  <c r="O762" i="2"/>
  <c r="T761" i="2"/>
  <c r="U761" i="2" s="1"/>
  <c r="B764" i="2"/>
  <c r="C763" i="2"/>
  <c r="E760" i="2"/>
  <c r="F760" i="2"/>
  <c r="J760" i="2" s="1"/>
  <c r="T762" i="2" l="1"/>
  <c r="U762" i="2" s="1"/>
  <c r="H762" i="2" s="1"/>
  <c r="I760" i="2"/>
  <c r="P762" i="2"/>
  <c r="Q762" i="2" s="1"/>
  <c r="R763" i="2"/>
  <c r="L763" i="2"/>
  <c r="O763" i="2"/>
  <c r="S763" i="2"/>
  <c r="D763" i="2"/>
  <c r="B765" i="2"/>
  <c r="C764" i="2"/>
  <c r="G761" i="2"/>
  <c r="H761" i="2"/>
  <c r="Q761" i="2"/>
  <c r="T763" i="2" l="1"/>
  <c r="U763" i="2" s="1"/>
  <c r="G763" i="2" s="1"/>
  <c r="G762" i="2"/>
  <c r="M763" i="2"/>
  <c r="F762" i="2"/>
  <c r="J762" i="2" s="1"/>
  <c r="E762" i="2"/>
  <c r="F761" i="2"/>
  <c r="J761" i="2" s="1"/>
  <c r="E761" i="2"/>
  <c r="I761" i="2" s="1"/>
  <c r="P763" i="2"/>
  <c r="S764" i="2"/>
  <c r="D764" i="2"/>
  <c r="R764" i="2"/>
  <c r="L764" i="2"/>
  <c r="M764" i="2" s="1"/>
  <c r="O764" i="2"/>
  <c r="B766" i="2"/>
  <c r="C765" i="2"/>
  <c r="H763" i="2" l="1"/>
  <c r="I762" i="2"/>
  <c r="Q763" i="2"/>
  <c r="E763" i="2" s="1"/>
  <c r="I763" i="2" s="1"/>
  <c r="C766" i="2"/>
  <c r="B767" i="2"/>
  <c r="O765" i="2"/>
  <c r="R765" i="2"/>
  <c r="L765" i="2"/>
  <c r="M765" i="2" s="1"/>
  <c r="S765" i="2"/>
  <c r="D765" i="2"/>
  <c r="P764" i="2"/>
  <c r="Q764" i="2" s="1"/>
  <c r="T764" i="2"/>
  <c r="U764" i="2" s="1"/>
  <c r="F763" i="2" l="1"/>
  <c r="J763" i="2" s="1"/>
  <c r="P765" i="2"/>
  <c r="Q765" i="2" s="1"/>
  <c r="F764" i="2"/>
  <c r="E764" i="2"/>
  <c r="T765" i="2"/>
  <c r="U765" i="2" s="1"/>
  <c r="G764" i="2"/>
  <c r="H764" i="2"/>
  <c r="C767" i="2"/>
  <c r="B768" i="2"/>
  <c r="S766" i="2"/>
  <c r="D766" i="2"/>
  <c r="O766" i="2"/>
  <c r="R766" i="2"/>
  <c r="T766" i="2" s="1"/>
  <c r="U766" i="2" s="1"/>
  <c r="L766" i="2"/>
  <c r="M766" i="2" s="1"/>
  <c r="J764" i="2" l="1"/>
  <c r="F765" i="2"/>
  <c r="E765" i="2"/>
  <c r="C768" i="2"/>
  <c r="B769" i="2"/>
  <c r="G766" i="2"/>
  <c r="H766" i="2"/>
  <c r="P766" i="2"/>
  <c r="Q766" i="2" s="1"/>
  <c r="G765" i="2"/>
  <c r="H765" i="2"/>
  <c r="D767" i="2"/>
  <c r="L767" i="2"/>
  <c r="M767" i="2" s="1"/>
  <c r="O767" i="2"/>
  <c r="S767" i="2"/>
  <c r="R767" i="2"/>
  <c r="T767" i="2" s="1"/>
  <c r="U767" i="2" s="1"/>
  <c r="I764" i="2"/>
  <c r="J765" i="2" l="1"/>
  <c r="F766" i="2"/>
  <c r="J766" i="2" s="1"/>
  <c r="E766" i="2"/>
  <c r="I766" i="2" s="1"/>
  <c r="C769" i="2"/>
  <c r="B770" i="2"/>
  <c r="G767" i="2"/>
  <c r="H767" i="2"/>
  <c r="S768" i="2"/>
  <c r="R768" i="2"/>
  <c r="D768" i="2"/>
  <c r="L768" i="2"/>
  <c r="M768" i="2" s="1"/>
  <c r="O768" i="2"/>
  <c r="P767" i="2"/>
  <c r="Q767" i="2" s="1"/>
  <c r="I765" i="2"/>
  <c r="T768" i="2" l="1"/>
  <c r="U768" i="2" s="1"/>
  <c r="G768" i="2" s="1"/>
  <c r="F767" i="2"/>
  <c r="J767" i="2" s="1"/>
  <c r="E767" i="2"/>
  <c r="I767" i="2" s="1"/>
  <c r="P768" i="2"/>
  <c r="Q768" i="2" s="1"/>
  <c r="B771" i="2"/>
  <c r="C770" i="2"/>
  <c r="L769" i="2"/>
  <c r="O769" i="2"/>
  <c r="S769" i="2"/>
  <c r="R769" i="2"/>
  <c r="D769" i="2"/>
  <c r="T769" i="2" l="1"/>
  <c r="U769" i="2" s="1"/>
  <c r="G769" i="2" s="1"/>
  <c r="H768" i="2"/>
  <c r="P769" i="2"/>
  <c r="M769" i="2"/>
  <c r="E768" i="2"/>
  <c r="I768" i="2" s="1"/>
  <c r="F768" i="2"/>
  <c r="S770" i="2"/>
  <c r="R770" i="2"/>
  <c r="D770" i="2"/>
  <c r="L770" i="2"/>
  <c r="O770" i="2"/>
  <c r="C771" i="2"/>
  <c r="B772" i="2"/>
  <c r="H769" i="2" l="1"/>
  <c r="T770" i="2"/>
  <c r="U770" i="2" s="1"/>
  <c r="H770" i="2" s="1"/>
  <c r="J768" i="2"/>
  <c r="Q769" i="2"/>
  <c r="F769" i="2" s="1"/>
  <c r="J769" i="2" s="1"/>
  <c r="P770" i="2"/>
  <c r="B773" i="2"/>
  <c r="C772" i="2"/>
  <c r="M770" i="2"/>
  <c r="R771" i="2"/>
  <c r="L771" i="2"/>
  <c r="M771" i="2" s="1"/>
  <c r="S771" i="2"/>
  <c r="D771" i="2"/>
  <c r="O771" i="2"/>
  <c r="G770" i="2" l="1"/>
  <c r="T771" i="2"/>
  <c r="U771" i="2" s="1"/>
  <c r="H771" i="2" s="1"/>
  <c r="E769" i="2"/>
  <c r="I769" i="2" s="1"/>
  <c r="Q770" i="2"/>
  <c r="F770" i="2" s="1"/>
  <c r="J770" i="2" s="1"/>
  <c r="P771" i="2"/>
  <c r="Q771" i="2" s="1"/>
  <c r="B774" i="2"/>
  <c r="C773" i="2"/>
  <c r="O772" i="2"/>
  <c r="S772" i="2"/>
  <c r="D772" i="2"/>
  <c r="R772" i="2"/>
  <c r="T772" i="2" s="1"/>
  <c r="U772" i="2" s="1"/>
  <c r="L772" i="2"/>
  <c r="G771" i="2" l="1"/>
  <c r="E770" i="2"/>
  <c r="I770" i="2" s="1"/>
  <c r="P772" i="2"/>
  <c r="E771" i="2"/>
  <c r="I771" i="2" s="1"/>
  <c r="F771" i="2"/>
  <c r="J771" i="2" s="1"/>
  <c r="G772" i="2"/>
  <c r="H772" i="2"/>
  <c r="B775" i="2"/>
  <c r="C774" i="2"/>
  <c r="L773" i="2"/>
  <c r="M773" i="2" s="1"/>
  <c r="O773" i="2"/>
  <c r="D773" i="2"/>
  <c r="R773" i="2"/>
  <c r="S773" i="2"/>
  <c r="M772" i="2"/>
  <c r="T773" i="2" l="1"/>
  <c r="U773" i="2" s="1"/>
  <c r="G773" i="2" s="1"/>
  <c r="Q772" i="2"/>
  <c r="E772" i="2" s="1"/>
  <c r="I772" i="2" s="1"/>
  <c r="R774" i="2"/>
  <c r="O774" i="2"/>
  <c r="L774" i="2"/>
  <c r="M774" i="2" s="1"/>
  <c r="D774" i="2"/>
  <c r="S774" i="2"/>
  <c r="C775" i="2"/>
  <c r="B776" i="2"/>
  <c r="P773" i="2"/>
  <c r="Q773" i="2" s="1"/>
  <c r="H773" i="2" l="1"/>
  <c r="T774" i="2"/>
  <c r="U774" i="2" s="1"/>
  <c r="H774" i="2" s="1"/>
  <c r="F772" i="2"/>
  <c r="J772" i="2" s="1"/>
  <c r="F773" i="2"/>
  <c r="J773" i="2" s="1"/>
  <c r="E773" i="2"/>
  <c r="I773" i="2" s="1"/>
  <c r="B777" i="2"/>
  <c r="C776" i="2"/>
  <c r="O775" i="2"/>
  <c r="S775" i="2"/>
  <c r="D775" i="2"/>
  <c r="R775" i="2"/>
  <c r="L775" i="2"/>
  <c r="P774" i="2"/>
  <c r="Q774" i="2" s="1"/>
  <c r="G774" i="2" l="1"/>
  <c r="T775" i="2"/>
  <c r="U775" i="2" s="1"/>
  <c r="G775" i="2" s="1"/>
  <c r="E774" i="2"/>
  <c r="I774" i="2" s="1"/>
  <c r="F774" i="2"/>
  <c r="J774" i="2" s="1"/>
  <c r="P775" i="2"/>
  <c r="O776" i="2"/>
  <c r="P776" i="2" s="1"/>
  <c r="R776" i="2"/>
  <c r="S776" i="2"/>
  <c r="L776" i="2"/>
  <c r="M776" i="2" s="1"/>
  <c r="D776" i="2"/>
  <c r="M775" i="2"/>
  <c r="B778" i="2"/>
  <c r="C777" i="2"/>
  <c r="Q775" i="2" l="1"/>
  <c r="H775" i="2"/>
  <c r="Q776" i="2"/>
  <c r="T776" i="2"/>
  <c r="U776" i="2" s="1"/>
  <c r="S777" i="2"/>
  <c r="D777" i="2"/>
  <c r="R777" i="2"/>
  <c r="L777" i="2"/>
  <c r="O777" i="2"/>
  <c r="C778" i="2"/>
  <c r="B779" i="2"/>
  <c r="E775" i="2"/>
  <c r="I775" i="2" s="1"/>
  <c r="F775" i="2"/>
  <c r="J775" i="2" s="1"/>
  <c r="T777" i="2" l="1"/>
  <c r="U777" i="2" s="1"/>
  <c r="G777" i="2" s="1"/>
  <c r="P777" i="2"/>
  <c r="S778" i="2"/>
  <c r="L778" i="2"/>
  <c r="M778" i="2" s="1"/>
  <c r="O778" i="2"/>
  <c r="R778" i="2"/>
  <c r="T778" i="2" s="1"/>
  <c r="U778" i="2" s="1"/>
  <c r="D778" i="2"/>
  <c r="B780" i="2"/>
  <c r="C779" i="2"/>
  <c r="M777" i="2"/>
  <c r="G776" i="2"/>
  <c r="H776" i="2"/>
  <c r="E776" i="2"/>
  <c r="F776" i="2"/>
  <c r="J776" i="2" s="1"/>
  <c r="I776" i="2" l="1"/>
  <c r="H777" i="2"/>
  <c r="P778" i="2"/>
  <c r="Q778" i="2" s="1"/>
  <c r="H778" i="2"/>
  <c r="G778" i="2"/>
  <c r="Q777" i="2"/>
  <c r="O779" i="2"/>
  <c r="S779" i="2"/>
  <c r="D779" i="2"/>
  <c r="L779" i="2"/>
  <c r="M779" i="2" s="1"/>
  <c r="R779" i="2"/>
  <c r="B781" i="2"/>
  <c r="C780" i="2"/>
  <c r="P779" i="2" l="1"/>
  <c r="Q779" i="2" s="1"/>
  <c r="F779" i="2" s="1"/>
  <c r="T779" i="2"/>
  <c r="U779" i="2" s="1"/>
  <c r="H779" i="2" s="1"/>
  <c r="E778" i="2"/>
  <c r="I778" i="2" s="1"/>
  <c r="F778" i="2"/>
  <c r="J778" i="2" s="1"/>
  <c r="E777" i="2"/>
  <c r="I777" i="2" s="1"/>
  <c r="F777" i="2"/>
  <c r="J777" i="2" s="1"/>
  <c r="O780" i="2"/>
  <c r="R780" i="2"/>
  <c r="S780" i="2"/>
  <c r="D780" i="2"/>
  <c r="L780" i="2"/>
  <c r="C781" i="2"/>
  <c r="B782" i="2"/>
  <c r="J779" i="2" l="1"/>
  <c r="E779" i="2"/>
  <c r="G779" i="2"/>
  <c r="T780" i="2"/>
  <c r="U780" i="2" s="1"/>
  <c r="H780" i="2" s="1"/>
  <c r="D781" i="2"/>
  <c r="O781" i="2"/>
  <c r="S781" i="2"/>
  <c r="L781" i="2"/>
  <c r="R781" i="2"/>
  <c r="C782" i="2"/>
  <c r="B783" i="2"/>
  <c r="P780" i="2"/>
  <c r="M780" i="2"/>
  <c r="I779" i="2" l="1"/>
  <c r="G780" i="2"/>
  <c r="T781" i="2"/>
  <c r="U781" i="2" s="1"/>
  <c r="G781" i="2" s="1"/>
  <c r="Q780" i="2"/>
  <c r="E780" i="2" s="1"/>
  <c r="I780" i="2" s="1"/>
  <c r="M781" i="2"/>
  <c r="L782" i="2"/>
  <c r="O782" i="2"/>
  <c r="D782" i="2"/>
  <c r="S782" i="2"/>
  <c r="R782" i="2"/>
  <c r="P781" i="2"/>
  <c r="C783" i="2"/>
  <c r="B784" i="2"/>
  <c r="H781" i="2" l="1"/>
  <c r="T782" i="2"/>
  <c r="U782" i="2" s="1"/>
  <c r="G782" i="2" s="1"/>
  <c r="F780" i="2"/>
  <c r="J780" i="2" s="1"/>
  <c r="Q781" i="2"/>
  <c r="E781" i="2" s="1"/>
  <c r="I781" i="2" s="1"/>
  <c r="C784" i="2"/>
  <c r="B785" i="2"/>
  <c r="D783" i="2"/>
  <c r="R783" i="2"/>
  <c r="T783" i="2" s="1"/>
  <c r="U783" i="2" s="1"/>
  <c r="S783" i="2"/>
  <c r="L783" i="2"/>
  <c r="O783" i="2"/>
  <c r="P782" i="2"/>
  <c r="M782" i="2"/>
  <c r="H782" i="2" l="1"/>
  <c r="Q782" i="2"/>
  <c r="E782" i="2" s="1"/>
  <c r="I782" i="2" s="1"/>
  <c r="F781" i="2"/>
  <c r="J781" i="2" s="1"/>
  <c r="G783" i="2"/>
  <c r="H783" i="2"/>
  <c r="P783" i="2"/>
  <c r="O784" i="2"/>
  <c r="S784" i="2"/>
  <c r="R784" i="2"/>
  <c r="L784" i="2"/>
  <c r="M784" i="2" s="1"/>
  <c r="D784" i="2"/>
  <c r="B786" i="2"/>
  <c r="C785" i="2"/>
  <c r="M783" i="2"/>
  <c r="Q783" i="2" l="1"/>
  <c r="E783" i="2" s="1"/>
  <c r="I783" i="2" s="1"/>
  <c r="F782" i="2"/>
  <c r="J782" i="2" s="1"/>
  <c r="P784" i="2"/>
  <c r="Q784" i="2" s="1"/>
  <c r="R785" i="2"/>
  <c r="O785" i="2"/>
  <c r="S785" i="2"/>
  <c r="D785" i="2"/>
  <c r="L785" i="2"/>
  <c r="B787" i="2"/>
  <c r="C786" i="2"/>
  <c r="T784" i="2"/>
  <c r="U784" i="2" s="1"/>
  <c r="T785" i="2" l="1"/>
  <c r="U785" i="2" s="1"/>
  <c r="G785" i="2" s="1"/>
  <c r="F783" i="2"/>
  <c r="J783" i="2" s="1"/>
  <c r="H784" i="2"/>
  <c r="G784" i="2"/>
  <c r="R786" i="2"/>
  <c r="S786" i="2"/>
  <c r="D786" i="2"/>
  <c r="L786" i="2"/>
  <c r="M786" i="2" s="1"/>
  <c r="O786" i="2"/>
  <c r="C787" i="2"/>
  <c r="B788" i="2"/>
  <c r="M785" i="2"/>
  <c r="P785" i="2"/>
  <c r="E784" i="2"/>
  <c r="I784" i="2" s="1"/>
  <c r="F784" i="2"/>
  <c r="T786" i="2" l="1"/>
  <c r="U786" i="2" s="1"/>
  <c r="G786" i="2" s="1"/>
  <c r="H785" i="2"/>
  <c r="J784" i="2"/>
  <c r="P786" i="2"/>
  <c r="Q786" i="2" s="1"/>
  <c r="Q785" i="2"/>
  <c r="E785" i="2" s="1"/>
  <c r="I785" i="2" s="1"/>
  <c r="C788" i="2"/>
  <c r="B789" i="2"/>
  <c r="O787" i="2"/>
  <c r="S787" i="2"/>
  <c r="D787" i="2"/>
  <c r="L787" i="2"/>
  <c r="R787" i="2"/>
  <c r="H786" i="2" l="1"/>
  <c r="T787" i="2"/>
  <c r="U787" i="2" s="1"/>
  <c r="H787" i="2" s="1"/>
  <c r="F785" i="2"/>
  <c r="J785" i="2" s="1"/>
  <c r="B790" i="2"/>
  <c r="C789" i="2"/>
  <c r="S788" i="2"/>
  <c r="L788" i="2"/>
  <c r="D788" i="2"/>
  <c r="R788" i="2"/>
  <c r="O788" i="2"/>
  <c r="M787" i="2"/>
  <c r="P787" i="2"/>
  <c r="E786" i="2"/>
  <c r="I786" i="2" s="1"/>
  <c r="F786" i="2"/>
  <c r="J786" i="2" s="1"/>
  <c r="M788" i="2" l="1"/>
  <c r="G787" i="2"/>
  <c r="T788" i="2"/>
  <c r="U788" i="2" s="1"/>
  <c r="H788" i="2" s="1"/>
  <c r="Q787" i="2"/>
  <c r="P788" i="2"/>
  <c r="D789" i="2"/>
  <c r="S789" i="2"/>
  <c r="L789" i="2"/>
  <c r="M789" i="2" s="1"/>
  <c r="R789" i="2"/>
  <c r="O789" i="2"/>
  <c r="P789" i="2" s="1"/>
  <c r="B791" i="2"/>
  <c r="C790" i="2"/>
  <c r="T789" i="2" l="1"/>
  <c r="U789" i="2" s="1"/>
  <c r="H789" i="2" s="1"/>
  <c r="G788" i="2"/>
  <c r="Q788" i="2"/>
  <c r="F788" i="2" s="1"/>
  <c r="J788" i="2" s="1"/>
  <c r="B792" i="2"/>
  <c r="C791" i="2"/>
  <c r="Q789" i="2"/>
  <c r="D790" i="2"/>
  <c r="S790" i="2"/>
  <c r="O790" i="2"/>
  <c r="R790" i="2"/>
  <c r="T790" i="2" s="1"/>
  <c r="U790" i="2" s="1"/>
  <c r="L790" i="2"/>
  <c r="F787" i="2"/>
  <c r="J787" i="2" s="1"/>
  <c r="E787" i="2"/>
  <c r="I787" i="2" s="1"/>
  <c r="G789" i="2" l="1"/>
  <c r="E788" i="2"/>
  <c r="I788" i="2" s="1"/>
  <c r="M790" i="2"/>
  <c r="P790" i="2"/>
  <c r="F789" i="2"/>
  <c r="J789" i="2" s="1"/>
  <c r="E789" i="2"/>
  <c r="I789" i="2" s="1"/>
  <c r="S791" i="2"/>
  <c r="R791" i="2"/>
  <c r="L791" i="2"/>
  <c r="O791" i="2"/>
  <c r="D791" i="2"/>
  <c r="H790" i="2"/>
  <c r="G790" i="2"/>
  <c r="C792" i="2"/>
  <c r="B793" i="2"/>
  <c r="T791" i="2" l="1"/>
  <c r="U791" i="2" s="1"/>
  <c r="G791" i="2" s="1"/>
  <c r="Q790" i="2"/>
  <c r="E790" i="2" s="1"/>
  <c r="I790" i="2" s="1"/>
  <c r="M791" i="2"/>
  <c r="S792" i="2"/>
  <c r="D792" i="2"/>
  <c r="L792" i="2"/>
  <c r="M792" i="2" s="1"/>
  <c r="R792" i="2"/>
  <c r="O792" i="2"/>
  <c r="P791" i="2"/>
  <c r="C793" i="2"/>
  <c r="B794" i="2"/>
  <c r="H791" i="2" l="1"/>
  <c r="F790" i="2"/>
  <c r="J790" i="2" s="1"/>
  <c r="Q791" i="2"/>
  <c r="F791" i="2" s="1"/>
  <c r="J791" i="2" s="1"/>
  <c r="T792" i="2"/>
  <c r="U792" i="2" s="1"/>
  <c r="C794" i="2"/>
  <c r="B795" i="2"/>
  <c r="L793" i="2"/>
  <c r="M793" i="2" s="1"/>
  <c r="O793" i="2"/>
  <c r="S793" i="2"/>
  <c r="D793" i="2"/>
  <c r="R793" i="2"/>
  <c r="P792" i="2"/>
  <c r="Q792" i="2" s="1"/>
  <c r="E791" i="2" l="1"/>
  <c r="I791" i="2" s="1"/>
  <c r="T793" i="2"/>
  <c r="U793" i="2" s="1"/>
  <c r="E792" i="2"/>
  <c r="F792" i="2"/>
  <c r="B796" i="2"/>
  <c r="C795" i="2"/>
  <c r="P793" i="2"/>
  <c r="Q793" i="2" s="1"/>
  <c r="D794" i="2"/>
  <c r="L794" i="2"/>
  <c r="O794" i="2"/>
  <c r="S794" i="2"/>
  <c r="R794" i="2"/>
  <c r="T794" i="2" s="1"/>
  <c r="U794" i="2" s="1"/>
  <c r="H792" i="2"/>
  <c r="G792" i="2"/>
  <c r="P794" i="2" l="1"/>
  <c r="F793" i="2"/>
  <c r="E793" i="2"/>
  <c r="B797" i="2"/>
  <c r="C796" i="2"/>
  <c r="J792" i="2"/>
  <c r="G794" i="2"/>
  <c r="H794" i="2"/>
  <c r="O795" i="2"/>
  <c r="S795" i="2"/>
  <c r="D795" i="2"/>
  <c r="R795" i="2"/>
  <c r="L795" i="2"/>
  <c r="M794" i="2"/>
  <c r="Q794" i="2" s="1"/>
  <c r="I792" i="2"/>
  <c r="H793" i="2"/>
  <c r="G793" i="2"/>
  <c r="T795" i="2" l="1"/>
  <c r="U795" i="2" s="1"/>
  <c r="H795" i="2" s="1"/>
  <c r="M795" i="2"/>
  <c r="J793" i="2"/>
  <c r="F794" i="2"/>
  <c r="J794" i="2" s="1"/>
  <c r="E794" i="2"/>
  <c r="I794" i="2" s="1"/>
  <c r="S796" i="2"/>
  <c r="D796" i="2"/>
  <c r="R796" i="2"/>
  <c r="L796" i="2"/>
  <c r="M796" i="2" s="1"/>
  <c r="O796" i="2"/>
  <c r="C797" i="2"/>
  <c r="B798" i="2"/>
  <c r="P795" i="2"/>
  <c r="I793" i="2"/>
  <c r="T796" i="2" l="1"/>
  <c r="U796" i="2" s="1"/>
  <c r="G796" i="2" s="1"/>
  <c r="Q795" i="2"/>
  <c r="F795" i="2" s="1"/>
  <c r="J795" i="2" s="1"/>
  <c r="P796" i="2"/>
  <c r="Q796" i="2" s="1"/>
  <c r="G795" i="2"/>
  <c r="L797" i="2"/>
  <c r="M797" i="2" s="1"/>
  <c r="S797" i="2"/>
  <c r="D797" i="2"/>
  <c r="R797" i="2"/>
  <c r="O797" i="2"/>
  <c r="C798" i="2"/>
  <c r="B799" i="2"/>
  <c r="H796" i="2" l="1"/>
  <c r="E795" i="2"/>
  <c r="I795" i="2" s="1"/>
  <c r="F796" i="2"/>
  <c r="J796" i="2" s="1"/>
  <c r="E796" i="2"/>
  <c r="I796" i="2" s="1"/>
  <c r="B800" i="2"/>
  <c r="C799" i="2"/>
  <c r="O798" i="2"/>
  <c r="S798" i="2"/>
  <c r="R798" i="2"/>
  <c r="L798" i="2"/>
  <c r="M798" i="2" s="1"/>
  <c r="D798" i="2"/>
  <c r="T797" i="2"/>
  <c r="U797" i="2" s="1"/>
  <c r="P797" i="2"/>
  <c r="Q797" i="2" s="1"/>
  <c r="T798" i="2" l="1"/>
  <c r="U798" i="2" s="1"/>
  <c r="G798" i="2" s="1"/>
  <c r="P798" i="2"/>
  <c r="Q798" i="2" s="1"/>
  <c r="G797" i="2"/>
  <c r="H797" i="2"/>
  <c r="R799" i="2"/>
  <c r="L799" i="2"/>
  <c r="M799" i="2" s="1"/>
  <c r="S799" i="2"/>
  <c r="D799" i="2"/>
  <c r="O799" i="2"/>
  <c r="C800" i="2"/>
  <c r="B801" i="2"/>
  <c r="F797" i="2"/>
  <c r="J797" i="2" s="1"/>
  <c r="E797" i="2"/>
  <c r="I797" i="2" s="1"/>
  <c r="H798" i="2" l="1"/>
  <c r="C801" i="2"/>
  <c r="B802" i="2"/>
  <c r="T799" i="2"/>
  <c r="U799" i="2" s="1"/>
  <c r="E798" i="2"/>
  <c r="I798" i="2" s="1"/>
  <c r="F798" i="2"/>
  <c r="J798" i="2" s="1"/>
  <c r="P799" i="2"/>
  <c r="Q799" i="2" s="1"/>
  <c r="L800" i="2"/>
  <c r="D800" i="2"/>
  <c r="S800" i="2"/>
  <c r="O800" i="2"/>
  <c r="R800" i="2"/>
  <c r="T800" i="2" s="1"/>
  <c r="U800" i="2" s="1"/>
  <c r="E799" i="2" l="1"/>
  <c r="F799" i="2"/>
  <c r="P800" i="2"/>
  <c r="M800" i="2"/>
  <c r="G800" i="2"/>
  <c r="H800" i="2"/>
  <c r="G799" i="2"/>
  <c r="H799" i="2"/>
  <c r="B803" i="2"/>
  <c r="C802" i="2"/>
  <c r="L801" i="2"/>
  <c r="M801" i="2" s="1"/>
  <c r="O801" i="2"/>
  <c r="S801" i="2"/>
  <c r="R801" i="2"/>
  <c r="D801" i="2"/>
  <c r="I799" i="2" l="1"/>
  <c r="Q800" i="2"/>
  <c r="E800" i="2" s="1"/>
  <c r="I800" i="2" s="1"/>
  <c r="J799" i="2"/>
  <c r="T801" i="2"/>
  <c r="U801" i="2" s="1"/>
  <c r="B804" i="2"/>
  <c r="C803" i="2"/>
  <c r="P801" i="2"/>
  <c r="Q801" i="2" s="1"/>
  <c r="S802" i="2"/>
  <c r="D802" i="2"/>
  <c r="O802" i="2"/>
  <c r="R802" i="2"/>
  <c r="L802" i="2"/>
  <c r="F800" i="2" l="1"/>
  <c r="J800" i="2" s="1"/>
  <c r="T802" i="2"/>
  <c r="U802" i="2" s="1"/>
  <c r="H802" i="2" s="1"/>
  <c r="F801" i="2"/>
  <c r="E801" i="2"/>
  <c r="P802" i="2"/>
  <c r="M802" i="2"/>
  <c r="D803" i="2"/>
  <c r="R803" i="2"/>
  <c r="L803" i="2"/>
  <c r="O803" i="2"/>
  <c r="S803" i="2"/>
  <c r="M803" i="2"/>
  <c r="C804" i="2"/>
  <c r="B805" i="2"/>
  <c r="G801" i="2"/>
  <c r="H801" i="2"/>
  <c r="T803" i="2" l="1"/>
  <c r="U803" i="2" s="1"/>
  <c r="G803" i="2" s="1"/>
  <c r="Q802" i="2"/>
  <c r="G802" i="2"/>
  <c r="J801" i="2"/>
  <c r="O804" i="2"/>
  <c r="S804" i="2"/>
  <c r="D804" i="2"/>
  <c r="R804" i="2"/>
  <c r="L804" i="2"/>
  <c r="C805" i="2"/>
  <c r="B806" i="2"/>
  <c r="P803" i="2"/>
  <c r="Q803" i="2" s="1"/>
  <c r="F802" i="2"/>
  <c r="J802" i="2" s="1"/>
  <c r="E802" i="2"/>
  <c r="I801" i="2"/>
  <c r="H803" i="2" l="1"/>
  <c r="I802" i="2"/>
  <c r="P804" i="2"/>
  <c r="E803" i="2"/>
  <c r="I803" i="2" s="1"/>
  <c r="F803" i="2"/>
  <c r="J803" i="2" s="1"/>
  <c r="T804" i="2"/>
  <c r="U804" i="2" s="1"/>
  <c r="M804" i="2"/>
  <c r="B807" i="2"/>
  <c r="C806" i="2"/>
  <c r="R805" i="2"/>
  <c r="L805" i="2"/>
  <c r="M805" i="2" s="1"/>
  <c r="O805" i="2"/>
  <c r="S805" i="2"/>
  <c r="D805" i="2"/>
  <c r="Q804" i="2" l="1"/>
  <c r="E804" i="2" s="1"/>
  <c r="T805" i="2"/>
  <c r="U805" i="2" s="1"/>
  <c r="D806" i="2"/>
  <c r="S806" i="2"/>
  <c r="R806" i="2"/>
  <c r="L806" i="2"/>
  <c r="O806" i="2"/>
  <c r="C807" i="2"/>
  <c r="B808" i="2"/>
  <c r="G804" i="2"/>
  <c r="H804" i="2"/>
  <c r="P805" i="2"/>
  <c r="Q805" i="2" s="1"/>
  <c r="F804" i="2" l="1"/>
  <c r="S807" i="2"/>
  <c r="D807" i="2"/>
  <c r="R807" i="2"/>
  <c r="L807" i="2"/>
  <c r="O807" i="2"/>
  <c r="T806" i="2"/>
  <c r="U806" i="2" s="1"/>
  <c r="P806" i="2"/>
  <c r="J804" i="2"/>
  <c r="I804" i="2"/>
  <c r="B809" i="2"/>
  <c r="C808" i="2"/>
  <c r="M806" i="2"/>
  <c r="G805" i="2"/>
  <c r="H805" i="2"/>
  <c r="E805" i="2"/>
  <c r="I805" i="2" s="1"/>
  <c r="F805" i="2"/>
  <c r="J805" i="2" l="1"/>
  <c r="M807" i="2"/>
  <c r="H806" i="2"/>
  <c r="G806" i="2"/>
  <c r="P807" i="2"/>
  <c r="Q806" i="2"/>
  <c r="T807" i="2"/>
  <c r="U807" i="2" s="1"/>
  <c r="D808" i="2"/>
  <c r="R808" i="2"/>
  <c r="L808" i="2"/>
  <c r="O808" i="2"/>
  <c r="S808" i="2"/>
  <c r="M808" i="2"/>
  <c r="C809" i="2"/>
  <c r="B810" i="2"/>
  <c r="Q807" i="2" l="1"/>
  <c r="E807" i="2" s="1"/>
  <c r="T808" i="2"/>
  <c r="U808" i="2" s="1"/>
  <c r="H808" i="2" s="1"/>
  <c r="G807" i="2"/>
  <c r="H807" i="2"/>
  <c r="C810" i="2"/>
  <c r="B811" i="2"/>
  <c r="F806" i="2"/>
  <c r="J806" i="2" s="1"/>
  <c r="E806" i="2"/>
  <c r="I806" i="2" s="1"/>
  <c r="S809" i="2"/>
  <c r="D809" i="2"/>
  <c r="R809" i="2"/>
  <c r="L809" i="2"/>
  <c r="M809" i="2" s="1"/>
  <c r="O809" i="2"/>
  <c r="P808" i="2"/>
  <c r="Q808" i="2" s="1"/>
  <c r="F807" i="2" l="1"/>
  <c r="J807" i="2" s="1"/>
  <c r="T809" i="2"/>
  <c r="U809" i="2" s="1"/>
  <c r="G809" i="2" s="1"/>
  <c r="G808" i="2"/>
  <c r="I807" i="2"/>
  <c r="F808" i="2"/>
  <c r="J808" i="2" s="1"/>
  <c r="E808" i="2"/>
  <c r="C811" i="2"/>
  <c r="B812" i="2"/>
  <c r="S810" i="2"/>
  <c r="D810" i="2"/>
  <c r="R810" i="2"/>
  <c r="L810" i="2"/>
  <c r="O810" i="2"/>
  <c r="P809" i="2"/>
  <c r="Q809" i="2" s="1"/>
  <c r="I808" i="2" l="1"/>
  <c r="T810" i="2"/>
  <c r="U810" i="2" s="1"/>
  <c r="H810" i="2" s="1"/>
  <c r="H809" i="2"/>
  <c r="M810" i="2"/>
  <c r="F809" i="2"/>
  <c r="E809" i="2"/>
  <c r="I809" i="2" s="1"/>
  <c r="D811" i="2"/>
  <c r="R811" i="2"/>
  <c r="L811" i="2"/>
  <c r="O811" i="2"/>
  <c r="S811" i="2"/>
  <c r="C812" i="2"/>
  <c r="B813" i="2"/>
  <c r="P810" i="2"/>
  <c r="T811" i="2" l="1"/>
  <c r="U811" i="2" s="1"/>
  <c r="G811" i="2" s="1"/>
  <c r="G810" i="2"/>
  <c r="J809" i="2"/>
  <c r="Q810" i="2"/>
  <c r="F810" i="2" s="1"/>
  <c r="J810" i="2" s="1"/>
  <c r="P811" i="2"/>
  <c r="B814" i="2"/>
  <c r="C813" i="2"/>
  <c r="D812" i="2"/>
  <c r="S812" i="2"/>
  <c r="R812" i="2"/>
  <c r="T812" i="2" s="1"/>
  <c r="U812" i="2" s="1"/>
  <c r="L812" i="2"/>
  <c r="O812" i="2"/>
  <c r="M811" i="2"/>
  <c r="H811" i="2" l="1"/>
  <c r="E810" i="2"/>
  <c r="I810" i="2" s="1"/>
  <c r="Q811" i="2"/>
  <c r="F811" i="2" s="1"/>
  <c r="J811" i="2" s="1"/>
  <c r="M812" i="2"/>
  <c r="P812" i="2"/>
  <c r="B815" i="2"/>
  <c r="C814" i="2"/>
  <c r="D813" i="2"/>
  <c r="R813" i="2"/>
  <c r="L813" i="2"/>
  <c r="S813" i="2"/>
  <c r="O813" i="2"/>
  <c r="G812" i="2"/>
  <c r="H812" i="2"/>
  <c r="T813" i="2" l="1"/>
  <c r="U813" i="2" s="1"/>
  <c r="Q812" i="2"/>
  <c r="E812" i="2" s="1"/>
  <c r="I812" i="2" s="1"/>
  <c r="E811" i="2"/>
  <c r="I811" i="2" s="1"/>
  <c r="P813" i="2"/>
  <c r="H813" i="2"/>
  <c r="G813" i="2"/>
  <c r="D814" i="2"/>
  <c r="L814" i="2"/>
  <c r="M814" i="2" s="1"/>
  <c r="O814" i="2"/>
  <c r="S814" i="2"/>
  <c r="R814" i="2"/>
  <c r="M813" i="2"/>
  <c r="Q813" i="2" s="1"/>
  <c r="C815" i="2"/>
  <c r="B816" i="2"/>
  <c r="T814" i="2" l="1"/>
  <c r="U814" i="2" s="1"/>
  <c r="H814" i="2" s="1"/>
  <c r="F812" i="2"/>
  <c r="J812" i="2" s="1"/>
  <c r="P814" i="2"/>
  <c r="Q814" i="2" s="1"/>
  <c r="B817" i="2"/>
  <c r="C816" i="2"/>
  <c r="O815" i="2"/>
  <c r="P815" i="2" s="1"/>
  <c r="L815" i="2"/>
  <c r="S815" i="2"/>
  <c r="D815" i="2"/>
  <c r="R815" i="2"/>
  <c r="F813" i="2"/>
  <c r="J813" i="2" s="1"/>
  <c r="E813" i="2"/>
  <c r="I813" i="2" s="1"/>
  <c r="T815" i="2" l="1"/>
  <c r="U815" i="2" s="1"/>
  <c r="G815" i="2" s="1"/>
  <c r="G814" i="2"/>
  <c r="E814" i="2"/>
  <c r="I814" i="2" s="1"/>
  <c r="F814" i="2"/>
  <c r="J814" i="2" s="1"/>
  <c r="C817" i="2"/>
  <c r="B818" i="2"/>
  <c r="S816" i="2"/>
  <c r="D816" i="2"/>
  <c r="R816" i="2"/>
  <c r="L816" i="2"/>
  <c r="O816" i="2"/>
  <c r="M815" i="2"/>
  <c r="Q815" i="2" s="1"/>
  <c r="H815" i="2" l="1"/>
  <c r="T816" i="2"/>
  <c r="U816" i="2" s="1"/>
  <c r="H816" i="2" s="1"/>
  <c r="M816" i="2"/>
  <c r="S817" i="2"/>
  <c r="O817" i="2"/>
  <c r="D817" i="2"/>
  <c r="R817" i="2"/>
  <c r="L817" i="2"/>
  <c r="E815" i="2"/>
  <c r="I815" i="2" s="1"/>
  <c r="F815" i="2"/>
  <c r="J815" i="2" s="1"/>
  <c r="B819" i="2"/>
  <c r="C818" i="2"/>
  <c r="P816" i="2"/>
  <c r="T817" i="2" l="1"/>
  <c r="U817" i="2" s="1"/>
  <c r="H817" i="2" s="1"/>
  <c r="G816" i="2"/>
  <c r="Q816" i="2"/>
  <c r="E816" i="2" s="1"/>
  <c r="S818" i="2"/>
  <c r="D818" i="2"/>
  <c r="R818" i="2"/>
  <c r="L818" i="2"/>
  <c r="M818" i="2" s="1"/>
  <c r="O818" i="2"/>
  <c r="B820" i="2"/>
  <c r="C819" i="2"/>
  <c r="P817" i="2"/>
  <c r="M817" i="2"/>
  <c r="T818" i="2" l="1"/>
  <c r="U818" i="2" s="1"/>
  <c r="H818" i="2" s="1"/>
  <c r="I816" i="2"/>
  <c r="G817" i="2"/>
  <c r="F816" i="2"/>
  <c r="J816" i="2" s="1"/>
  <c r="Q817" i="2"/>
  <c r="P818" i="2"/>
  <c r="Q818" i="2" s="1"/>
  <c r="D819" i="2"/>
  <c r="S819" i="2"/>
  <c r="R819" i="2"/>
  <c r="L819" i="2"/>
  <c r="M819" i="2" s="1"/>
  <c r="O819" i="2"/>
  <c r="B821" i="2"/>
  <c r="C820" i="2"/>
  <c r="G818" i="2" l="1"/>
  <c r="E818" i="2"/>
  <c r="I818" i="2" s="1"/>
  <c r="F818" i="2"/>
  <c r="J818" i="2" s="1"/>
  <c r="P819" i="2"/>
  <c r="Q819" i="2" s="1"/>
  <c r="R820" i="2"/>
  <c r="L820" i="2"/>
  <c r="M820" i="2" s="1"/>
  <c r="O820" i="2"/>
  <c r="P820" i="2" s="1"/>
  <c r="S820" i="2"/>
  <c r="D820" i="2"/>
  <c r="C821" i="2"/>
  <c r="B822" i="2"/>
  <c r="E817" i="2"/>
  <c r="I817" i="2" s="1"/>
  <c r="F817" i="2"/>
  <c r="J817" i="2" s="1"/>
  <c r="T819" i="2"/>
  <c r="U819" i="2" s="1"/>
  <c r="T820" i="2" l="1"/>
  <c r="U820" i="2" s="1"/>
  <c r="H820" i="2" s="1"/>
  <c r="E819" i="2"/>
  <c r="F819" i="2"/>
  <c r="H819" i="2"/>
  <c r="G819" i="2"/>
  <c r="Q820" i="2"/>
  <c r="C822" i="2"/>
  <c r="B823" i="2"/>
  <c r="L821" i="2"/>
  <c r="O821" i="2"/>
  <c r="S821" i="2"/>
  <c r="D821" i="2"/>
  <c r="R821" i="2"/>
  <c r="G820" i="2" l="1"/>
  <c r="J819" i="2"/>
  <c r="I819" i="2"/>
  <c r="T821" i="2"/>
  <c r="U821" i="2" s="1"/>
  <c r="D822" i="2"/>
  <c r="L822" i="2"/>
  <c r="R822" i="2"/>
  <c r="S822" i="2"/>
  <c r="O822" i="2"/>
  <c r="F820" i="2"/>
  <c r="J820" i="2" s="1"/>
  <c r="E820" i="2"/>
  <c r="I820" i="2" s="1"/>
  <c r="M821" i="2"/>
  <c r="B824" i="2"/>
  <c r="C823" i="2"/>
  <c r="P821" i="2"/>
  <c r="T822" i="2" l="1"/>
  <c r="U822" i="2" s="1"/>
  <c r="H822" i="2" s="1"/>
  <c r="S823" i="2"/>
  <c r="D823" i="2"/>
  <c r="R823" i="2"/>
  <c r="L823" i="2"/>
  <c r="M823" i="2" s="1"/>
  <c r="O823" i="2"/>
  <c r="C824" i="2"/>
  <c r="B825" i="2"/>
  <c r="Q821" i="2"/>
  <c r="M822" i="2"/>
  <c r="P822" i="2"/>
  <c r="G821" i="2"/>
  <c r="H821" i="2"/>
  <c r="T823" i="2" l="1"/>
  <c r="U823" i="2" s="1"/>
  <c r="H823" i="2" s="1"/>
  <c r="G822" i="2"/>
  <c r="Q822" i="2"/>
  <c r="E822" i="2" s="1"/>
  <c r="P823" i="2"/>
  <c r="Q823" i="2" s="1"/>
  <c r="E821" i="2"/>
  <c r="I821" i="2" s="1"/>
  <c r="F821" i="2"/>
  <c r="J821" i="2" s="1"/>
  <c r="C825" i="2"/>
  <c r="B826" i="2"/>
  <c r="O824" i="2"/>
  <c r="S824" i="2"/>
  <c r="D824" i="2"/>
  <c r="L824" i="2"/>
  <c r="R824" i="2"/>
  <c r="G823" i="2" l="1"/>
  <c r="T824" i="2"/>
  <c r="U824" i="2" s="1"/>
  <c r="G824" i="2" s="1"/>
  <c r="I822" i="2"/>
  <c r="F822" i="2"/>
  <c r="J822" i="2" s="1"/>
  <c r="E823" i="2"/>
  <c r="I823" i="2" s="1"/>
  <c r="F823" i="2"/>
  <c r="J823" i="2" s="1"/>
  <c r="C826" i="2"/>
  <c r="B827" i="2"/>
  <c r="O825" i="2"/>
  <c r="S825" i="2"/>
  <c r="R825" i="2"/>
  <c r="D825" i="2"/>
  <c r="L825" i="2"/>
  <c r="M825" i="2" s="1"/>
  <c r="P824" i="2"/>
  <c r="M824" i="2"/>
  <c r="T825" i="2" l="1"/>
  <c r="U825" i="2" s="1"/>
  <c r="G825" i="2" s="1"/>
  <c r="H824" i="2"/>
  <c r="P825" i="2"/>
  <c r="Q825" i="2" s="1"/>
  <c r="C827" i="2"/>
  <c r="B828" i="2"/>
  <c r="Q824" i="2"/>
  <c r="S826" i="2"/>
  <c r="R826" i="2"/>
  <c r="O826" i="2"/>
  <c r="D826" i="2"/>
  <c r="L826" i="2"/>
  <c r="M826" i="2" s="1"/>
  <c r="H825" i="2" l="1"/>
  <c r="T826" i="2"/>
  <c r="U826" i="2" s="1"/>
  <c r="G826" i="2" s="1"/>
  <c r="P826" i="2"/>
  <c r="Q826" i="2" s="1"/>
  <c r="B829" i="2"/>
  <c r="C828" i="2"/>
  <c r="E824" i="2"/>
  <c r="I824" i="2" s="1"/>
  <c r="F824" i="2"/>
  <c r="J824" i="2" s="1"/>
  <c r="R827" i="2"/>
  <c r="L827" i="2"/>
  <c r="O827" i="2"/>
  <c r="S827" i="2"/>
  <c r="D827" i="2"/>
  <c r="F825" i="2"/>
  <c r="J825" i="2" s="1"/>
  <c r="E825" i="2"/>
  <c r="I825" i="2" s="1"/>
  <c r="T827" i="2" l="1"/>
  <c r="U827" i="2" s="1"/>
  <c r="G827" i="2" s="1"/>
  <c r="H826" i="2"/>
  <c r="E826" i="2"/>
  <c r="I826" i="2" s="1"/>
  <c r="F826" i="2"/>
  <c r="R828" i="2"/>
  <c r="O828" i="2"/>
  <c r="L828" i="2"/>
  <c r="M828" i="2" s="1"/>
  <c r="S828" i="2"/>
  <c r="D828" i="2"/>
  <c r="B830" i="2"/>
  <c r="C829" i="2"/>
  <c r="P827" i="2"/>
  <c r="M827" i="2"/>
  <c r="H827" i="2" l="1"/>
  <c r="J826" i="2"/>
  <c r="Q827" i="2"/>
  <c r="T828" i="2"/>
  <c r="U828" i="2" s="1"/>
  <c r="P828" i="2"/>
  <c r="Q828" i="2" s="1"/>
  <c r="D829" i="2"/>
  <c r="R829" i="2"/>
  <c r="L829" i="2"/>
  <c r="M829" i="2" s="1"/>
  <c r="O829" i="2"/>
  <c r="S829" i="2"/>
  <c r="C830" i="2"/>
  <c r="B831" i="2"/>
  <c r="P829" i="2" l="1"/>
  <c r="Q829" i="2" s="1"/>
  <c r="T829" i="2"/>
  <c r="U829" i="2" s="1"/>
  <c r="B832" i="2"/>
  <c r="C831" i="2"/>
  <c r="S830" i="2"/>
  <c r="D830" i="2"/>
  <c r="R830" i="2"/>
  <c r="O830" i="2"/>
  <c r="P830" i="2" s="1"/>
  <c r="L830" i="2"/>
  <c r="H828" i="2"/>
  <c r="G828" i="2"/>
  <c r="F827" i="2"/>
  <c r="J827" i="2" s="1"/>
  <c r="E827" i="2"/>
  <c r="I827" i="2" s="1"/>
  <c r="F828" i="2"/>
  <c r="E828" i="2"/>
  <c r="T830" i="2" l="1"/>
  <c r="U830" i="2" s="1"/>
  <c r="G830" i="2" s="1"/>
  <c r="J828" i="2"/>
  <c r="I828" i="2"/>
  <c r="F829" i="2"/>
  <c r="E829" i="2"/>
  <c r="R831" i="2"/>
  <c r="O831" i="2"/>
  <c r="S831" i="2"/>
  <c r="D831" i="2"/>
  <c r="L831" i="2"/>
  <c r="M831" i="2" s="1"/>
  <c r="M830" i="2"/>
  <c r="Q830" i="2" s="1"/>
  <c r="C832" i="2"/>
  <c r="B833" i="2"/>
  <c r="H829" i="2"/>
  <c r="G829" i="2"/>
  <c r="T831" i="2" l="1"/>
  <c r="U831" i="2" s="1"/>
  <c r="G831" i="2" s="1"/>
  <c r="H830" i="2"/>
  <c r="J829" i="2"/>
  <c r="F830" i="2"/>
  <c r="J830" i="2" s="1"/>
  <c r="E830" i="2"/>
  <c r="I830" i="2" s="1"/>
  <c r="S832" i="2"/>
  <c r="D832" i="2"/>
  <c r="R832" i="2"/>
  <c r="L832" i="2"/>
  <c r="M832" i="2" s="1"/>
  <c r="O832" i="2"/>
  <c r="C833" i="2"/>
  <c r="B834" i="2"/>
  <c r="P831" i="2"/>
  <c r="Q831" i="2" s="1"/>
  <c r="I829" i="2"/>
  <c r="H831" i="2" l="1"/>
  <c r="T832" i="2"/>
  <c r="U832" i="2" s="1"/>
  <c r="H832" i="2" s="1"/>
  <c r="P832" i="2"/>
  <c r="Q832" i="2" s="1"/>
  <c r="S833" i="2"/>
  <c r="R833" i="2"/>
  <c r="T833" i="2" s="1"/>
  <c r="U833" i="2" s="1"/>
  <c r="D833" i="2"/>
  <c r="L833" i="2"/>
  <c r="O833" i="2"/>
  <c r="B835" i="2"/>
  <c r="C834" i="2"/>
  <c r="F831" i="2"/>
  <c r="J831" i="2" s="1"/>
  <c r="E831" i="2"/>
  <c r="I831" i="2" s="1"/>
  <c r="G832" i="2" l="1"/>
  <c r="M833" i="2"/>
  <c r="P833" i="2"/>
  <c r="G833" i="2"/>
  <c r="H833" i="2"/>
  <c r="D834" i="2"/>
  <c r="O834" i="2"/>
  <c r="S834" i="2"/>
  <c r="R834" i="2"/>
  <c r="L834" i="2"/>
  <c r="B836" i="2"/>
  <c r="C835" i="2"/>
  <c r="F832" i="2"/>
  <c r="J832" i="2" s="1"/>
  <c r="E832" i="2"/>
  <c r="I832" i="2" s="1"/>
  <c r="T834" i="2" l="1"/>
  <c r="U834" i="2" s="1"/>
  <c r="G834" i="2" s="1"/>
  <c r="Q833" i="2"/>
  <c r="E833" i="2" s="1"/>
  <c r="I833" i="2" s="1"/>
  <c r="M834" i="2"/>
  <c r="R835" i="2"/>
  <c r="O835" i="2"/>
  <c r="S835" i="2"/>
  <c r="L835" i="2"/>
  <c r="D835" i="2"/>
  <c r="B837" i="2"/>
  <c r="C836" i="2"/>
  <c r="P834" i="2"/>
  <c r="H834" i="2" l="1"/>
  <c r="F833" i="2"/>
  <c r="J833" i="2" s="1"/>
  <c r="M835" i="2"/>
  <c r="P835" i="2"/>
  <c r="Q834" i="2"/>
  <c r="E834" i="2" s="1"/>
  <c r="I834" i="2" s="1"/>
  <c r="D836" i="2"/>
  <c r="R836" i="2"/>
  <c r="T836" i="2" s="1"/>
  <c r="U836" i="2" s="1"/>
  <c r="O836" i="2"/>
  <c r="P836" i="2" s="1"/>
  <c r="L836" i="2"/>
  <c r="M836" i="2" s="1"/>
  <c r="S836" i="2"/>
  <c r="B838" i="2"/>
  <c r="C837" i="2"/>
  <c r="T835" i="2"/>
  <c r="U835" i="2" s="1"/>
  <c r="Q835" i="2" l="1"/>
  <c r="E835" i="2" s="1"/>
  <c r="F834" i="2"/>
  <c r="J834" i="2" s="1"/>
  <c r="Q836" i="2"/>
  <c r="E836" i="2" s="1"/>
  <c r="C838" i="2"/>
  <c r="B839" i="2"/>
  <c r="H835" i="2"/>
  <c r="G835" i="2"/>
  <c r="G836" i="2"/>
  <c r="H836" i="2"/>
  <c r="D837" i="2"/>
  <c r="O837" i="2"/>
  <c r="L837" i="2"/>
  <c r="M837" i="2" s="1"/>
  <c r="R837" i="2"/>
  <c r="S837" i="2"/>
  <c r="T837" i="2" l="1"/>
  <c r="U837" i="2" s="1"/>
  <c r="G837" i="2" s="1"/>
  <c r="F835" i="2"/>
  <c r="J835" i="2" s="1"/>
  <c r="F836" i="2"/>
  <c r="J836" i="2" s="1"/>
  <c r="P837" i="2"/>
  <c r="Q837" i="2" s="1"/>
  <c r="I836" i="2"/>
  <c r="C839" i="2"/>
  <c r="B840" i="2"/>
  <c r="D838" i="2"/>
  <c r="R838" i="2"/>
  <c r="S838" i="2"/>
  <c r="O838" i="2"/>
  <c r="L838" i="2"/>
  <c r="I835" i="2"/>
  <c r="H837" i="2" l="1"/>
  <c r="T838" i="2"/>
  <c r="U838" i="2" s="1"/>
  <c r="G838" i="2" s="1"/>
  <c r="M838" i="2"/>
  <c r="C840" i="2"/>
  <c r="B841" i="2"/>
  <c r="L839" i="2"/>
  <c r="S839" i="2"/>
  <c r="O839" i="2"/>
  <c r="R839" i="2"/>
  <c r="D839" i="2"/>
  <c r="P838" i="2"/>
  <c r="E837" i="2"/>
  <c r="I837" i="2" s="1"/>
  <c r="F837" i="2"/>
  <c r="J837" i="2" s="1"/>
  <c r="H838" i="2" l="1"/>
  <c r="T839" i="2"/>
  <c r="U839" i="2" s="1"/>
  <c r="H839" i="2" s="1"/>
  <c r="Q838" i="2"/>
  <c r="F838" i="2" s="1"/>
  <c r="J838" i="2" s="1"/>
  <c r="C841" i="2"/>
  <c r="B842" i="2"/>
  <c r="S840" i="2"/>
  <c r="D840" i="2"/>
  <c r="L840" i="2"/>
  <c r="R840" i="2"/>
  <c r="O840" i="2"/>
  <c r="P839" i="2"/>
  <c r="M839" i="2"/>
  <c r="T840" i="2" l="1"/>
  <c r="U840" i="2" s="1"/>
  <c r="H840" i="2" s="1"/>
  <c r="G839" i="2"/>
  <c r="E838" i="2"/>
  <c r="I838" i="2" s="1"/>
  <c r="Q839" i="2"/>
  <c r="D841" i="2"/>
  <c r="R841" i="2"/>
  <c r="L841" i="2"/>
  <c r="M841" i="2"/>
  <c r="O841" i="2"/>
  <c r="S841" i="2"/>
  <c r="B843" i="2"/>
  <c r="C842" i="2"/>
  <c r="P840" i="2"/>
  <c r="M840" i="2"/>
  <c r="G840" i="2" l="1"/>
  <c r="Q840" i="2"/>
  <c r="F840" i="2" s="1"/>
  <c r="J840" i="2" s="1"/>
  <c r="P841" i="2"/>
  <c r="Q841" i="2" s="1"/>
  <c r="O842" i="2"/>
  <c r="S842" i="2"/>
  <c r="R842" i="2"/>
  <c r="D842" i="2"/>
  <c r="L842" i="2"/>
  <c r="T841" i="2"/>
  <c r="U841" i="2" s="1"/>
  <c r="B844" i="2"/>
  <c r="C843" i="2"/>
  <c r="F839" i="2"/>
  <c r="J839" i="2" s="1"/>
  <c r="E839" i="2"/>
  <c r="I839" i="2" s="1"/>
  <c r="E840" i="2" l="1"/>
  <c r="I840" i="2" s="1"/>
  <c r="F841" i="2"/>
  <c r="E841" i="2"/>
  <c r="T842" i="2"/>
  <c r="U842" i="2" s="1"/>
  <c r="R843" i="2"/>
  <c r="T843" i="2" s="1"/>
  <c r="U843" i="2" s="1"/>
  <c r="D843" i="2"/>
  <c r="O843" i="2"/>
  <c r="L843" i="2"/>
  <c r="M843" i="2" s="1"/>
  <c r="S843" i="2"/>
  <c r="B845" i="2"/>
  <c r="C844" i="2"/>
  <c r="P842" i="2"/>
  <c r="G841" i="2"/>
  <c r="H841" i="2"/>
  <c r="M842" i="2"/>
  <c r="J841" i="2" l="1"/>
  <c r="Q842" i="2"/>
  <c r="E842" i="2" s="1"/>
  <c r="P843" i="2"/>
  <c r="Q843" i="2" s="1"/>
  <c r="G843" i="2"/>
  <c r="H843" i="2"/>
  <c r="G842" i="2"/>
  <c r="H842" i="2"/>
  <c r="L844" i="2"/>
  <c r="M844" i="2" s="1"/>
  <c r="O844" i="2"/>
  <c r="S844" i="2"/>
  <c r="D844" i="2"/>
  <c r="R844" i="2"/>
  <c r="C845" i="2"/>
  <c r="B846" i="2"/>
  <c r="I841" i="2"/>
  <c r="T844" i="2" l="1"/>
  <c r="U844" i="2" s="1"/>
  <c r="G844" i="2" s="1"/>
  <c r="F842" i="2"/>
  <c r="J842" i="2" s="1"/>
  <c r="B847" i="2"/>
  <c r="C846" i="2"/>
  <c r="L845" i="2"/>
  <c r="M845" i="2" s="1"/>
  <c r="O845" i="2"/>
  <c r="S845" i="2"/>
  <c r="D845" i="2"/>
  <c r="R845" i="2"/>
  <c r="P844" i="2"/>
  <c r="Q844" i="2" s="1"/>
  <c r="I842" i="2"/>
  <c r="E843" i="2"/>
  <c r="I843" i="2" s="1"/>
  <c r="F843" i="2"/>
  <c r="J843" i="2" s="1"/>
  <c r="H844" i="2" l="1"/>
  <c r="T845" i="2"/>
  <c r="U845" i="2" s="1"/>
  <c r="H845" i="2" s="1"/>
  <c r="E844" i="2"/>
  <c r="I844" i="2" s="1"/>
  <c r="F844" i="2"/>
  <c r="J844" i="2" s="1"/>
  <c r="P845" i="2"/>
  <c r="Q845" i="2" s="1"/>
  <c r="R846" i="2"/>
  <c r="O846" i="2"/>
  <c r="L846" i="2"/>
  <c r="S846" i="2"/>
  <c r="D846" i="2"/>
  <c r="C847" i="2"/>
  <c r="B848" i="2"/>
  <c r="P846" i="2" l="1"/>
  <c r="G845" i="2"/>
  <c r="M846" i="2"/>
  <c r="F845" i="2"/>
  <c r="J845" i="2" s="1"/>
  <c r="E845" i="2"/>
  <c r="C848" i="2"/>
  <c r="B849" i="2"/>
  <c r="T846" i="2"/>
  <c r="U846" i="2" s="1"/>
  <c r="L847" i="2"/>
  <c r="O847" i="2"/>
  <c r="R847" i="2"/>
  <c r="S847" i="2"/>
  <c r="D847" i="2"/>
  <c r="T847" i="2" l="1"/>
  <c r="U847" i="2" s="1"/>
  <c r="H847" i="2" s="1"/>
  <c r="I845" i="2"/>
  <c r="Q846" i="2"/>
  <c r="F846" i="2" s="1"/>
  <c r="M847" i="2"/>
  <c r="H846" i="2"/>
  <c r="G846" i="2"/>
  <c r="B850" i="2"/>
  <c r="C849" i="2"/>
  <c r="R848" i="2"/>
  <c r="O848" i="2"/>
  <c r="S848" i="2"/>
  <c r="D848" i="2"/>
  <c r="L848" i="2"/>
  <c r="M848" i="2" s="1"/>
  <c r="P847" i="2"/>
  <c r="G847" i="2" l="1"/>
  <c r="J846" i="2"/>
  <c r="E846" i="2"/>
  <c r="I846" i="2" s="1"/>
  <c r="S849" i="2"/>
  <c r="L849" i="2"/>
  <c r="M849" i="2" s="1"/>
  <c r="D849" i="2"/>
  <c r="R849" i="2"/>
  <c r="O849" i="2"/>
  <c r="C850" i="2"/>
  <c r="B851" i="2"/>
  <c r="P848" i="2"/>
  <c r="Q848" i="2" s="1"/>
  <c r="Q847" i="2"/>
  <c r="T848" i="2"/>
  <c r="U848" i="2" s="1"/>
  <c r="H848" i="2" l="1"/>
  <c r="G848" i="2"/>
  <c r="C851" i="2"/>
  <c r="B852" i="2"/>
  <c r="S850" i="2"/>
  <c r="D850" i="2"/>
  <c r="L850" i="2"/>
  <c r="O850" i="2"/>
  <c r="P850" i="2" s="1"/>
  <c r="R850" i="2"/>
  <c r="P849" i="2"/>
  <c r="Q849" i="2" s="1"/>
  <c r="T849" i="2"/>
  <c r="U849" i="2" s="1"/>
  <c r="F847" i="2"/>
  <c r="J847" i="2" s="1"/>
  <c r="E847" i="2"/>
  <c r="I847" i="2" s="1"/>
  <c r="E848" i="2"/>
  <c r="F848" i="2"/>
  <c r="I848" i="2" l="1"/>
  <c r="T850" i="2"/>
  <c r="U850" i="2" s="1"/>
  <c r="G850" i="2" s="1"/>
  <c r="E849" i="2"/>
  <c r="F849" i="2"/>
  <c r="J848" i="2"/>
  <c r="M850" i="2"/>
  <c r="Q850" i="2" s="1"/>
  <c r="G849" i="2"/>
  <c r="H849" i="2"/>
  <c r="B853" i="2"/>
  <c r="C852" i="2"/>
  <c r="S851" i="2"/>
  <c r="D851" i="2"/>
  <c r="O851" i="2"/>
  <c r="L851" i="2"/>
  <c r="M851" i="2" s="1"/>
  <c r="R851" i="2"/>
  <c r="T851" i="2" s="1"/>
  <c r="U851" i="2" s="1"/>
  <c r="H850" i="2" l="1"/>
  <c r="I849" i="2"/>
  <c r="S852" i="2"/>
  <c r="D852" i="2"/>
  <c r="R852" i="2"/>
  <c r="L852" i="2"/>
  <c r="O852" i="2"/>
  <c r="C853" i="2"/>
  <c r="B854" i="2"/>
  <c r="E850" i="2"/>
  <c r="I850" i="2" s="1"/>
  <c r="F850" i="2"/>
  <c r="P851" i="2"/>
  <c r="Q851" i="2" s="1"/>
  <c r="G851" i="2"/>
  <c r="H851" i="2"/>
  <c r="J849" i="2"/>
  <c r="T852" i="2" l="1"/>
  <c r="U852" i="2" s="1"/>
  <c r="H852" i="2" s="1"/>
  <c r="J850" i="2"/>
  <c r="D853" i="2"/>
  <c r="R853" i="2"/>
  <c r="S853" i="2"/>
  <c r="L853" i="2"/>
  <c r="M853" i="2" s="1"/>
  <c r="O853" i="2"/>
  <c r="M852" i="2"/>
  <c r="B855" i="2"/>
  <c r="C854" i="2"/>
  <c r="P852" i="2"/>
  <c r="E851" i="2"/>
  <c r="I851" i="2" s="1"/>
  <c r="F851" i="2"/>
  <c r="J851" i="2" s="1"/>
  <c r="G852" i="2" l="1"/>
  <c r="T853" i="2"/>
  <c r="U853" i="2" s="1"/>
  <c r="H853" i="2" s="1"/>
  <c r="P853" i="2"/>
  <c r="Q853" i="2" s="1"/>
  <c r="B856" i="2"/>
  <c r="C855" i="2"/>
  <c r="D854" i="2"/>
  <c r="S854" i="2"/>
  <c r="L854" i="2"/>
  <c r="R854" i="2"/>
  <c r="O854" i="2"/>
  <c r="Q852" i="2"/>
  <c r="G853" i="2" l="1"/>
  <c r="T854" i="2"/>
  <c r="U854" i="2" s="1"/>
  <c r="H854" i="2" s="1"/>
  <c r="M854" i="2"/>
  <c r="P854" i="2"/>
  <c r="E852" i="2"/>
  <c r="I852" i="2" s="1"/>
  <c r="F852" i="2"/>
  <c r="J852" i="2" s="1"/>
  <c r="E853" i="2"/>
  <c r="I853" i="2" s="1"/>
  <c r="F853" i="2"/>
  <c r="J853" i="2" s="1"/>
  <c r="L855" i="2"/>
  <c r="O855" i="2"/>
  <c r="R855" i="2"/>
  <c r="S855" i="2"/>
  <c r="D855" i="2"/>
  <c r="B857" i="2"/>
  <c r="C856" i="2"/>
  <c r="G854" i="2" l="1"/>
  <c r="M855" i="2"/>
  <c r="Q854" i="2"/>
  <c r="F854" i="2" s="1"/>
  <c r="J854" i="2" s="1"/>
  <c r="B858" i="2"/>
  <c r="C857" i="2"/>
  <c r="S856" i="2"/>
  <c r="D856" i="2"/>
  <c r="R856" i="2"/>
  <c r="L856" i="2"/>
  <c r="O856" i="2"/>
  <c r="M856" i="2"/>
  <c r="P855" i="2"/>
  <c r="T855" i="2"/>
  <c r="U855" i="2" s="1"/>
  <c r="T856" i="2" l="1"/>
  <c r="U856" i="2" s="1"/>
  <c r="H856" i="2" s="1"/>
  <c r="Q855" i="2"/>
  <c r="E855" i="2" s="1"/>
  <c r="E854" i="2"/>
  <c r="I854" i="2" s="1"/>
  <c r="G855" i="2"/>
  <c r="H855" i="2"/>
  <c r="R857" i="2"/>
  <c r="S857" i="2"/>
  <c r="D857" i="2"/>
  <c r="L857" i="2"/>
  <c r="M857" i="2" s="1"/>
  <c r="O857" i="2"/>
  <c r="P856" i="2"/>
  <c r="Q856" i="2" s="1"/>
  <c r="C858" i="2"/>
  <c r="B859" i="2"/>
  <c r="G856" i="2" l="1"/>
  <c r="T857" i="2"/>
  <c r="U857" i="2" s="1"/>
  <c r="H857" i="2" s="1"/>
  <c r="I855" i="2"/>
  <c r="F855" i="2"/>
  <c r="J855" i="2" s="1"/>
  <c r="E856" i="2"/>
  <c r="I856" i="2" s="1"/>
  <c r="F856" i="2"/>
  <c r="J856" i="2" s="1"/>
  <c r="B860" i="2"/>
  <c r="C859" i="2"/>
  <c r="S858" i="2"/>
  <c r="D858" i="2"/>
  <c r="R858" i="2"/>
  <c r="O858" i="2"/>
  <c r="L858" i="2"/>
  <c r="M858" i="2" s="1"/>
  <c r="P857" i="2"/>
  <c r="Q857" i="2" s="1"/>
  <c r="G857" i="2" l="1"/>
  <c r="F857" i="2"/>
  <c r="J857" i="2" s="1"/>
  <c r="E857" i="2"/>
  <c r="I857" i="2" s="1"/>
  <c r="T858" i="2"/>
  <c r="U858" i="2" s="1"/>
  <c r="L859" i="2"/>
  <c r="M859" i="2" s="1"/>
  <c r="O859" i="2"/>
  <c r="D859" i="2"/>
  <c r="R859" i="2"/>
  <c r="S859" i="2"/>
  <c r="C860" i="2"/>
  <c r="B861" i="2"/>
  <c r="P858" i="2"/>
  <c r="Q858" i="2" s="1"/>
  <c r="F858" i="2" l="1"/>
  <c r="E858" i="2"/>
  <c r="T859" i="2"/>
  <c r="U859" i="2" s="1"/>
  <c r="P859" i="2"/>
  <c r="Q859" i="2" s="1"/>
  <c r="C861" i="2"/>
  <c r="B862" i="2"/>
  <c r="L860" i="2"/>
  <c r="M860" i="2" s="1"/>
  <c r="O860" i="2"/>
  <c r="D860" i="2"/>
  <c r="R860" i="2"/>
  <c r="S860" i="2"/>
  <c r="H858" i="2"/>
  <c r="G858" i="2"/>
  <c r="T860" i="2" l="1"/>
  <c r="U860" i="2" s="1"/>
  <c r="G860" i="2" s="1"/>
  <c r="J858" i="2"/>
  <c r="F859" i="2"/>
  <c r="E859" i="2"/>
  <c r="B863" i="2"/>
  <c r="C862" i="2"/>
  <c r="S861" i="2"/>
  <c r="R861" i="2"/>
  <c r="T861" i="2" s="1"/>
  <c r="U861" i="2" s="1"/>
  <c r="D861" i="2"/>
  <c r="O861" i="2"/>
  <c r="L861" i="2"/>
  <c r="M861" i="2" s="1"/>
  <c r="G859" i="2"/>
  <c r="H859" i="2"/>
  <c r="P860" i="2"/>
  <c r="Q860" i="2" s="1"/>
  <c r="I858" i="2"/>
  <c r="H860" i="2" l="1"/>
  <c r="J859" i="2"/>
  <c r="E860" i="2"/>
  <c r="I860" i="2" s="1"/>
  <c r="F860" i="2"/>
  <c r="J860" i="2" s="1"/>
  <c r="S862" i="2"/>
  <c r="L862" i="2"/>
  <c r="O862" i="2"/>
  <c r="D862" i="2"/>
  <c r="R862" i="2"/>
  <c r="G861" i="2"/>
  <c r="H861" i="2"/>
  <c r="P861" i="2"/>
  <c r="Q861" i="2" s="1"/>
  <c r="C863" i="2"/>
  <c r="B864" i="2"/>
  <c r="I859" i="2"/>
  <c r="T862" i="2" l="1"/>
  <c r="U862" i="2" s="1"/>
  <c r="H862" i="2" s="1"/>
  <c r="M862" i="2"/>
  <c r="F861" i="2"/>
  <c r="J861" i="2" s="1"/>
  <c r="E861" i="2"/>
  <c r="I861" i="2" s="1"/>
  <c r="C864" i="2"/>
  <c r="B865" i="2"/>
  <c r="O863" i="2"/>
  <c r="P863" i="2" s="1"/>
  <c r="S863" i="2"/>
  <c r="D863" i="2"/>
  <c r="R863" i="2"/>
  <c r="L863" i="2"/>
  <c r="M863" i="2" s="1"/>
  <c r="P862" i="2"/>
  <c r="G862" i="2" l="1"/>
  <c r="Q862" i="2"/>
  <c r="F862" i="2" s="1"/>
  <c r="J862" i="2" s="1"/>
  <c r="T863" i="2"/>
  <c r="U863" i="2" s="1"/>
  <c r="H863" i="2" s="1"/>
  <c r="Q863" i="2"/>
  <c r="C865" i="2"/>
  <c r="B866" i="2"/>
  <c r="R864" i="2"/>
  <c r="L864" i="2"/>
  <c r="O864" i="2"/>
  <c r="S864" i="2"/>
  <c r="D864" i="2"/>
  <c r="T864" i="2" l="1"/>
  <c r="U864" i="2" s="1"/>
  <c r="H864" i="2" s="1"/>
  <c r="G863" i="2"/>
  <c r="E862" i="2"/>
  <c r="I862" i="2" s="1"/>
  <c r="P864" i="2"/>
  <c r="B867" i="2"/>
  <c r="C866" i="2"/>
  <c r="M864" i="2"/>
  <c r="L865" i="2"/>
  <c r="O865" i="2"/>
  <c r="P865" i="2" s="1"/>
  <c r="R865" i="2"/>
  <c r="S865" i="2"/>
  <c r="D865" i="2"/>
  <c r="E863" i="2"/>
  <c r="F863" i="2"/>
  <c r="J863" i="2" s="1"/>
  <c r="T865" i="2" l="1"/>
  <c r="U865" i="2" s="1"/>
  <c r="H865" i="2" s="1"/>
  <c r="I863" i="2"/>
  <c r="G864" i="2"/>
  <c r="Q864" i="2"/>
  <c r="F864" i="2" s="1"/>
  <c r="J864" i="2" s="1"/>
  <c r="M865" i="2"/>
  <c r="Q865" i="2" s="1"/>
  <c r="S866" i="2"/>
  <c r="D866" i="2"/>
  <c r="R866" i="2"/>
  <c r="L866" i="2"/>
  <c r="O866" i="2"/>
  <c r="B868" i="2"/>
  <c r="C867" i="2"/>
  <c r="T866" i="2" l="1"/>
  <c r="U866" i="2" s="1"/>
  <c r="H866" i="2" s="1"/>
  <c r="G865" i="2"/>
  <c r="E864" i="2"/>
  <c r="I864" i="2" s="1"/>
  <c r="M866" i="2"/>
  <c r="P866" i="2"/>
  <c r="C868" i="2"/>
  <c r="B869" i="2"/>
  <c r="L867" i="2"/>
  <c r="M867" i="2" s="1"/>
  <c r="O867" i="2"/>
  <c r="S867" i="2"/>
  <c r="D867" i="2"/>
  <c r="R867" i="2"/>
  <c r="E865" i="2"/>
  <c r="I865" i="2" s="1"/>
  <c r="F865" i="2"/>
  <c r="J865" i="2" s="1"/>
  <c r="G866" i="2" l="1"/>
  <c r="Q866" i="2"/>
  <c r="E866" i="2" s="1"/>
  <c r="I866" i="2" s="1"/>
  <c r="P867" i="2"/>
  <c r="Q867" i="2" s="1"/>
  <c r="B870" i="2"/>
  <c r="C869" i="2"/>
  <c r="T867" i="2"/>
  <c r="U867" i="2" s="1"/>
  <c r="O868" i="2"/>
  <c r="S868" i="2"/>
  <c r="R868" i="2"/>
  <c r="D868" i="2"/>
  <c r="L868" i="2"/>
  <c r="M868" i="2" s="1"/>
  <c r="T868" i="2" l="1"/>
  <c r="U868" i="2" s="1"/>
  <c r="H868" i="2" s="1"/>
  <c r="F866" i="2"/>
  <c r="J866" i="2" s="1"/>
  <c r="F867" i="2"/>
  <c r="E867" i="2"/>
  <c r="G867" i="2"/>
  <c r="H867" i="2"/>
  <c r="O869" i="2"/>
  <c r="S869" i="2"/>
  <c r="D869" i="2"/>
  <c r="R869" i="2"/>
  <c r="L869" i="2"/>
  <c r="M869" i="2" s="1"/>
  <c r="C870" i="2"/>
  <c r="B871" i="2"/>
  <c r="P868" i="2"/>
  <c r="Q868" i="2" s="1"/>
  <c r="G868" i="2" l="1"/>
  <c r="T869" i="2"/>
  <c r="U869" i="2" s="1"/>
  <c r="H869" i="2" s="1"/>
  <c r="I867" i="2"/>
  <c r="J867" i="2"/>
  <c r="E868" i="2"/>
  <c r="I868" i="2" s="1"/>
  <c r="F868" i="2"/>
  <c r="J868" i="2" s="1"/>
  <c r="P869" i="2"/>
  <c r="Q869" i="2" s="1"/>
  <c r="B872" i="2"/>
  <c r="C871" i="2"/>
  <c r="S870" i="2"/>
  <c r="R870" i="2"/>
  <c r="O870" i="2"/>
  <c r="D870" i="2"/>
  <c r="L870" i="2"/>
  <c r="M870" i="2" s="1"/>
  <c r="G869" i="2" l="1"/>
  <c r="P870" i="2"/>
  <c r="Q870" i="2" s="1"/>
  <c r="T870" i="2"/>
  <c r="U870" i="2" s="1"/>
  <c r="F869" i="2"/>
  <c r="J869" i="2" s="1"/>
  <c r="E869" i="2"/>
  <c r="I869" i="2" s="1"/>
  <c r="D871" i="2"/>
  <c r="O871" i="2"/>
  <c r="L871" i="2"/>
  <c r="M871" i="2" s="1"/>
  <c r="R871" i="2"/>
  <c r="S871" i="2"/>
  <c r="C872" i="2"/>
  <c r="B873" i="2"/>
  <c r="T871" i="2" l="1"/>
  <c r="U871" i="2" s="1"/>
  <c r="G871" i="2" s="1"/>
  <c r="S872" i="2"/>
  <c r="R872" i="2"/>
  <c r="D872" i="2"/>
  <c r="L872" i="2"/>
  <c r="M872" i="2" s="1"/>
  <c r="O872" i="2"/>
  <c r="P871" i="2"/>
  <c r="Q871" i="2" s="1"/>
  <c r="C873" i="2"/>
  <c r="B874" i="2"/>
  <c r="F870" i="2"/>
  <c r="E870" i="2"/>
  <c r="G870" i="2"/>
  <c r="H870" i="2"/>
  <c r="T872" i="2" l="1"/>
  <c r="U872" i="2" s="1"/>
  <c r="G872" i="2" s="1"/>
  <c r="H871" i="2"/>
  <c r="J870" i="2"/>
  <c r="F871" i="2"/>
  <c r="E871" i="2"/>
  <c r="I871" i="2" s="1"/>
  <c r="I870" i="2"/>
  <c r="R873" i="2"/>
  <c r="T873" i="2" s="1"/>
  <c r="U873" i="2" s="1"/>
  <c r="O873" i="2"/>
  <c r="L873" i="2"/>
  <c r="D873" i="2"/>
  <c r="S873" i="2"/>
  <c r="C874" i="2"/>
  <c r="B875" i="2"/>
  <c r="P872" i="2"/>
  <c r="Q872" i="2" s="1"/>
  <c r="H872" i="2" l="1"/>
  <c r="J871" i="2"/>
  <c r="M873" i="2"/>
  <c r="P873" i="2"/>
  <c r="E872" i="2"/>
  <c r="I872" i="2" s="1"/>
  <c r="F872" i="2"/>
  <c r="J872" i="2" s="1"/>
  <c r="B876" i="2"/>
  <c r="C875" i="2"/>
  <c r="G873" i="2"/>
  <c r="H873" i="2"/>
  <c r="R874" i="2"/>
  <c r="L874" i="2"/>
  <c r="M874" i="2" s="1"/>
  <c r="O874" i="2"/>
  <c r="S874" i="2"/>
  <c r="D874" i="2"/>
  <c r="T874" i="2" l="1"/>
  <c r="U874" i="2" s="1"/>
  <c r="H874" i="2" s="1"/>
  <c r="Q873" i="2"/>
  <c r="E873" i="2" s="1"/>
  <c r="I873" i="2" s="1"/>
  <c r="P874" i="2"/>
  <c r="Q874" i="2" s="1"/>
  <c r="E874" i="2" s="1"/>
  <c r="O875" i="2"/>
  <c r="L875" i="2"/>
  <c r="S875" i="2"/>
  <c r="R875" i="2"/>
  <c r="D875" i="2"/>
  <c r="B877" i="2"/>
  <c r="C876" i="2"/>
  <c r="G874" i="2" l="1"/>
  <c r="I874" i="2" s="1"/>
  <c r="F873" i="2"/>
  <c r="J873" i="2" s="1"/>
  <c r="T875" i="2"/>
  <c r="U875" i="2" s="1"/>
  <c r="H875" i="2" s="1"/>
  <c r="P875" i="2"/>
  <c r="F874" i="2"/>
  <c r="J874" i="2" s="1"/>
  <c r="S876" i="2"/>
  <c r="D876" i="2"/>
  <c r="L876" i="2"/>
  <c r="M876" i="2" s="1"/>
  <c r="R876" i="2"/>
  <c r="O876" i="2"/>
  <c r="B878" i="2"/>
  <c r="C877" i="2"/>
  <c r="M875" i="2"/>
  <c r="Q875" i="2" l="1"/>
  <c r="E875" i="2" s="1"/>
  <c r="G875" i="2"/>
  <c r="O877" i="2"/>
  <c r="S877" i="2"/>
  <c r="D877" i="2"/>
  <c r="R877" i="2"/>
  <c r="L877" i="2"/>
  <c r="C878" i="2"/>
  <c r="B879" i="2"/>
  <c r="T876" i="2"/>
  <c r="U876" i="2" s="1"/>
  <c r="P876" i="2"/>
  <c r="Q876" i="2" s="1"/>
  <c r="T877" i="2" l="1"/>
  <c r="U877" i="2" s="1"/>
  <c r="H877" i="2" s="1"/>
  <c r="F875" i="2"/>
  <c r="J875" i="2" s="1"/>
  <c r="M877" i="2"/>
  <c r="I875" i="2"/>
  <c r="E876" i="2"/>
  <c r="F876" i="2"/>
  <c r="C879" i="2"/>
  <c r="B880" i="2"/>
  <c r="D878" i="2"/>
  <c r="L878" i="2"/>
  <c r="M878" i="2" s="1"/>
  <c r="O878" i="2"/>
  <c r="S878" i="2"/>
  <c r="R878" i="2"/>
  <c r="H876" i="2"/>
  <c r="G876" i="2"/>
  <c r="P877" i="2"/>
  <c r="G877" i="2" l="1"/>
  <c r="P878" i="2"/>
  <c r="Q878" i="2" s="1"/>
  <c r="I876" i="2"/>
  <c r="Q877" i="2"/>
  <c r="E877" i="2" s="1"/>
  <c r="I877" i="2" s="1"/>
  <c r="C880" i="2"/>
  <c r="B881" i="2"/>
  <c r="T878" i="2"/>
  <c r="U878" i="2" s="1"/>
  <c r="R879" i="2"/>
  <c r="T879" i="2" s="1"/>
  <c r="U879" i="2" s="1"/>
  <c r="S879" i="2"/>
  <c r="D879" i="2"/>
  <c r="O879" i="2"/>
  <c r="L879" i="2"/>
  <c r="M879" i="2" s="1"/>
  <c r="J876" i="2"/>
  <c r="F877" i="2" l="1"/>
  <c r="J877" i="2" s="1"/>
  <c r="P879" i="2"/>
  <c r="Q879" i="2" s="1"/>
  <c r="G878" i="2"/>
  <c r="H878" i="2"/>
  <c r="B882" i="2"/>
  <c r="C881" i="2"/>
  <c r="S880" i="2"/>
  <c r="D880" i="2"/>
  <c r="R880" i="2"/>
  <c r="L880" i="2"/>
  <c r="O880" i="2"/>
  <c r="P880" i="2" s="1"/>
  <c r="G879" i="2"/>
  <c r="H879" i="2"/>
  <c r="F878" i="2"/>
  <c r="E878" i="2"/>
  <c r="I878" i="2" l="1"/>
  <c r="T880" i="2"/>
  <c r="U880" i="2" s="1"/>
  <c r="G880" i="2" s="1"/>
  <c r="J878" i="2"/>
  <c r="S881" i="2"/>
  <c r="D881" i="2"/>
  <c r="L881" i="2"/>
  <c r="M881" i="2" s="1"/>
  <c r="R881" i="2"/>
  <c r="O881" i="2"/>
  <c r="P881" i="2" s="1"/>
  <c r="M880" i="2"/>
  <c r="Q880" i="2" s="1"/>
  <c r="C882" i="2"/>
  <c r="B883" i="2"/>
  <c r="F879" i="2"/>
  <c r="J879" i="2" s="1"/>
  <c r="E879" i="2"/>
  <c r="I879" i="2" s="1"/>
  <c r="H880" i="2" l="1"/>
  <c r="T881" i="2"/>
  <c r="U881" i="2" s="1"/>
  <c r="H881" i="2" s="1"/>
  <c r="Q881" i="2"/>
  <c r="C883" i="2"/>
  <c r="B884" i="2"/>
  <c r="S882" i="2"/>
  <c r="D882" i="2"/>
  <c r="R882" i="2"/>
  <c r="L882" i="2"/>
  <c r="M882" i="2" s="1"/>
  <c r="O882" i="2"/>
  <c r="F880" i="2"/>
  <c r="J880" i="2" s="1"/>
  <c r="E880" i="2"/>
  <c r="I880" i="2" s="1"/>
  <c r="G881" i="2" l="1"/>
  <c r="T882" i="2"/>
  <c r="U882" i="2" s="1"/>
  <c r="G882" i="2" s="1"/>
  <c r="P882" i="2"/>
  <c r="Q882" i="2" s="1"/>
  <c r="B885" i="2"/>
  <c r="C884" i="2"/>
  <c r="R883" i="2"/>
  <c r="T883" i="2" s="1"/>
  <c r="U883" i="2" s="1"/>
  <c r="L883" i="2"/>
  <c r="O883" i="2"/>
  <c r="S883" i="2"/>
  <c r="D883" i="2"/>
  <c r="E881" i="2"/>
  <c r="I881" i="2" s="1"/>
  <c r="F881" i="2"/>
  <c r="J881" i="2" s="1"/>
  <c r="H882" i="2" l="1"/>
  <c r="M883" i="2"/>
  <c r="F882" i="2"/>
  <c r="J882" i="2" s="1"/>
  <c r="E882" i="2"/>
  <c r="I882" i="2" s="1"/>
  <c r="H883" i="2"/>
  <c r="G883" i="2"/>
  <c r="O884" i="2"/>
  <c r="S884" i="2"/>
  <c r="L884" i="2"/>
  <c r="D884" i="2"/>
  <c r="R884" i="2"/>
  <c r="B886" i="2"/>
  <c r="C885" i="2"/>
  <c r="P883" i="2"/>
  <c r="Q883" i="2" l="1"/>
  <c r="E883" i="2" s="1"/>
  <c r="I883" i="2" s="1"/>
  <c r="P884" i="2"/>
  <c r="M884" i="2"/>
  <c r="O885" i="2"/>
  <c r="D885" i="2"/>
  <c r="S885" i="2"/>
  <c r="R885" i="2"/>
  <c r="L885" i="2"/>
  <c r="M885" i="2" s="1"/>
  <c r="C886" i="2"/>
  <c r="B887" i="2"/>
  <c r="T884" i="2"/>
  <c r="U884" i="2" s="1"/>
  <c r="Q884" i="2" l="1"/>
  <c r="E884" i="2" s="1"/>
  <c r="F883" i="2"/>
  <c r="J883" i="2" s="1"/>
  <c r="T885" i="2"/>
  <c r="U885" i="2" s="1"/>
  <c r="H885" i="2" s="1"/>
  <c r="P885" i="2"/>
  <c r="Q885" i="2" s="1"/>
  <c r="G884" i="2"/>
  <c r="H884" i="2"/>
  <c r="B888" i="2"/>
  <c r="C887" i="2"/>
  <c r="S886" i="2"/>
  <c r="D886" i="2"/>
  <c r="R886" i="2"/>
  <c r="L886" i="2"/>
  <c r="M886" i="2" s="1"/>
  <c r="O886" i="2"/>
  <c r="I884" i="2" l="1"/>
  <c r="F884" i="2"/>
  <c r="J884" i="2" s="1"/>
  <c r="G885" i="2"/>
  <c r="E885" i="2"/>
  <c r="F885" i="2"/>
  <c r="J885" i="2" s="1"/>
  <c r="S887" i="2"/>
  <c r="D887" i="2"/>
  <c r="O887" i="2"/>
  <c r="R887" i="2"/>
  <c r="L887" i="2"/>
  <c r="P886" i="2"/>
  <c r="Q886" i="2" s="1"/>
  <c r="B889" i="2"/>
  <c r="C888" i="2"/>
  <c r="T886" i="2"/>
  <c r="U886" i="2" s="1"/>
  <c r="T887" i="2" l="1"/>
  <c r="U887" i="2" s="1"/>
  <c r="H887" i="2" s="1"/>
  <c r="M887" i="2"/>
  <c r="I885" i="2"/>
  <c r="E886" i="2"/>
  <c r="F886" i="2"/>
  <c r="G886" i="2"/>
  <c r="H886" i="2"/>
  <c r="S888" i="2"/>
  <c r="R888" i="2"/>
  <c r="D888" i="2"/>
  <c r="L888" i="2"/>
  <c r="O888" i="2"/>
  <c r="P887" i="2"/>
  <c r="B890" i="2"/>
  <c r="C889" i="2"/>
  <c r="G887" i="2" l="1"/>
  <c r="Q887" i="2"/>
  <c r="E887" i="2" s="1"/>
  <c r="I887" i="2" s="1"/>
  <c r="I886" i="2"/>
  <c r="D889" i="2"/>
  <c r="R889" i="2"/>
  <c r="L889" i="2"/>
  <c r="O889" i="2"/>
  <c r="S889" i="2"/>
  <c r="C890" i="2"/>
  <c r="B891" i="2"/>
  <c r="M888" i="2"/>
  <c r="P888" i="2"/>
  <c r="T888" i="2"/>
  <c r="U888" i="2" s="1"/>
  <c r="J886" i="2"/>
  <c r="T889" i="2" l="1"/>
  <c r="U889" i="2" s="1"/>
  <c r="H889" i="2" s="1"/>
  <c r="Q888" i="2"/>
  <c r="E888" i="2" s="1"/>
  <c r="F887" i="2"/>
  <c r="J887" i="2" s="1"/>
  <c r="P889" i="2"/>
  <c r="C891" i="2"/>
  <c r="B892" i="2"/>
  <c r="M889" i="2"/>
  <c r="G888" i="2"/>
  <c r="H888" i="2"/>
  <c r="S890" i="2"/>
  <c r="L890" i="2"/>
  <c r="R890" i="2"/>
  <c r="T890" i="2" s="1"/>
  <c r="U890" i="2" s="1"/>
  <c r="D890" i="2"/>
  <c r="O890" i="2"/>
  <c r="G889" i="2" l="1"/>
  <c r="F888" i="2"/>
  <c r="J888" i="2" s="1"/>
  <c r="M890" i="2"/>
  <c r="Q889" i="2"/>
  <c r="F889" i="2" s="1"/>
  <c r="J889" i="2" s="1"/>
  <c r="P890" i="2"/>
  <c r="C892" i="2"/>
  <c r="B893" i="2"/>
  <c r="G890" i="2"/>
  <c r="H890" i="2"/>
  <c r="O891" i="2"/>
  <c r="S891" i="2"/>
  <c r="D891" i="2"/>
  <c r="R891" i="2"/>
  <c r="L891" i="2"/>
  <c r="I888" i="2"/>
  <c r="T891" i="2" l="1"/>
  <c r="U891" i="2" s="1"/>
  <c r="G891" i="2" s="1"/>
  <c r="Q890" i="2"/>
  <c r="F890" i="2" s="1"/>
  <c r="J890" i="2" s="1"/>
  <c r="P891" i="2"/>
  <c r="E889" i="2"/>
  <c r="I889" i="2" s="1"/>
  <c r="M891" i="2"/>
  <c r="B894" i="2"/>
  <c r="C893" i="2"/>
  <c r="S892" i="2"/>
  <c r="O892" i="2"/>
  <c r="D892" i="2"/>
  <c r="R892" i="2"/>
  <c r="L892" i="2"/>
  <c r="H891" i="2" l="1"/>
  <c r="T892" i="2"/>
  <c r="U892" i="2" s="1"/>
  <c r="H892" i="2" s="1"/>
  <c r="E890" i="2"/>
  <c r="I890" i="2" s="1"/>
  <c r="M892" i="2"/>
  <c r="Q891" i="2"/>
  <c r="F891" i="2" s="1"/>
  <c r="J891" i="2" s="1"/>
  <c r="L893" i="2"/>
  <c r="M893" i="2" s="1"/>
  <c r="O893" i="2"/>
  <c r="R893" i="2"/>
  <c r="S893" i="2"/>
  <c r="D893" i="2"/>
  <c r="P892" i="2"/>
  <c r="C894" i="2"/>
  <c r="B895" i="2"/>
  <c r="T893" i="2" l="1"/>
  <c r="U893" i="2" s="1"/>
  <c r="H893" i="2" s="1"/>
  <c r="G892" i="2"/>
  <c r="E891" i="2"/>
  <c r="I891" i="2" s="1"/>
  <c r="Q892" i="2"/>
  <c r="F892" i="2" s="1"/>
  <c r="J892" i="2" s="1"/>
  <c r="P893" i="2"/>
  <c r="Q893" i="2" s="1"/>
  <c r="C895" i="2"/>
  <c r="B896" i="2"/>
  <c r="R894" i="2"/>
  <c r="L894" i="2"/>
  <c r="O894" i="2"/>
  <c r="D894" i="2"/>
  <c r="S894" i="2"/>
  <c r="T894" i="2" l="1"/>
  <c r="U894" i="2" s="1"/>
  <c r="H894" i="2" s="1"/>
  <c r="G893" i="2"/>
  <c r="E892" i="2"/>
  <c r="I892" i="2" s="1"/>
  <c r="R895" i="2"/>
  <c r="D895" i="2"/>
  <c r="L895" i="2"/>
  <c r="M895" i="2" s="1"/>
  <c r="O895" i="2"/>
  <c r="S895" i="2"/>
  <c r="C896" i="2"/>
  <c r="B897" i="2"/>
  <c r="M894" i="2"/>
  <c r="P894" i="2"/>
  <c r="F893" i="2"/>
  <c r="J893" i="2" s="1"/>
  <c r="E893" i="2"/>
  <c r="I893" i="2" s="1"/>
  <c r="G894" i="2" l="1"/>
  <c r="P895" i="2"/>
  <c r="Q895" i="2" s="1"/>
  <c r="Q894" i="2"/>
  <c r="T895" i="2"/>
  <c r="U895" i="2" s="1"/>
  <c r="C897" i="2"/>
  <c r="B898" i="2"/>
  <c r="S896" i="2"/>
  <c r="R896" i="2"/>
  <c r="D896" i="2"/>
  <c r="L896" i="2"/>
  <c r="O896" i="2"/>
  <c r="T896" i="2" l="1"/>
  <c r="U896" i="2" s="1"/>
  <c r="H896" i="2" s="1"/>
  <c r="M896" i="2"/>
  <c r="C898" i="2"/>
  <c r="B899" i="2"/>
  <c r="P896" i="2"/>
  <c r="L897" i="2"/>
  <c r="M897" i="2" s="1"/>
  <c r="O897" i="2"/>
  <c r="S897" i="2"/>
  <c r="D897" i="2"/>
  <c r="R897" i="2"/>
  <c r="G895" i="2"/>
  <c r="H895" i="2"/>
  <c r="E894" i="2"/>
  <c r="I894" i="2" s="1"/>
  <c r="F894" i="2"/>
  <c r="J894" i="2" s="1"/>
  <c r="E895" i="2"/>
  <c r="F895" i="2"/>
  <c r="T897" i="2" l="1"/>
  <c r="U897" i="2" s="1"/>
  <c r="G897" i="2" s="1"/>
  <c r="G896" i="2"/>
  <c r="J895" i="2"/>
  <c r="C899" i="2"/>
  <c r="B900" i="2"/>
  <c r="S898" i="2"/>
  <c r="D898" i="2"/>
  <c r="O898" i="2"/>
  <c r="R898" i="2"/>
  <c r="L898" i="2"/>
  <c r="M898" i="2" s="1"/>
  <c r="Q896" i="2"/>
  <c r="I895" i="2"/>
  <c r="P897" i="2"/>
  <c r="Q897" i="2" s="1"/>
  <c r="H897" i="2" l="1"/>
  <c r="T898" i="2"/>
  <c r="U898" i="2" s="1"/>
  <c r="G898" i="2" s="1"/>
  <c r="P898" i="2"/>
  <c r="Q898" i="2" s="1"/>
  <c r="F896" i="2"/>
  <c r="J896" i="2" s="1"/>
  <c r="E896" i="2"/>
  <c r="I896" i="2" s="1"/>
  <c r="C900" i="2"/>
  <c r="B901" i="2"/>
  <c r="S899" i="2"/>
  <c r="D899" i="2"/>
  <c r="L899" i="2"/>
  <c r="M899" i="2" s="1"/>
  <c r="R899" i="2"/>
  <c r="O899" i="2"/>
  <c r="E897" i="2"/>
  <c r="I897" i="2" s="1"/>
  <c r="F897" i="2"/>
  <c r="J897" i="2" s="1"/>
  <c r="H898" i="2" l="1"/>
  <c r="E898" i="2"/>
  <c r="I898" i="2" s="1"/>
  <c r="F898" i="2"/>
  <c r="J898" i="2" s="1"/>
  <c r="P899" i="2"/>
  <c r="Q899" i="2" s="1"/>
  <c r="B902" i="2"/>
  <c r="C901" i="2"/>
  <c r="T899" i="2"/>
  <c r="U899" i="2" s="1"/>
  <c r="O900" i="2"/>
  <c r="D900" i="2"/>
  <c r="R900" i="2"/>
  <c r="L900" i="2"/>
  <c r="S900" i="2"/>
  <c r="P900" i="2" l="1"/>
  <c r="M900" i="2"/>
  <c r="F899" i="2"/>
  <c r="E899" i="2"/>
  <c r="H899" i="2"/>
  <c r="G899" i="2"/>
  <c r="L901" i="2"/>
  <c r="M901" i="2" s="1"/>
  <c r="S901" i="2"/>
  <c r="D901" i="2"/>
  <c r="R901" i="2"/>
  <c r="O901" i="2"/>
  <c r="B903" i="2"/>
  <c r="C902" i="2"/>
  <c r="T900" i="2"/>
  <c r="U900" i="2" s="1"/>
  <c r="T901" i="2" l="1"/>
  <c r="U901" i="2" s="1"/>
  <c r="G901" i="2" s="1"/>
  <c r="J899" i="2"/>
  <c r="Q900" i="2"/>
  <c r="E900" i="2" s="1"/>
  <c r="H900" i="2"/>
  <c r="G900" i="2"/>
  <c r="S902" i="2"/>
  <c r="D902" i="2"/>
  <c r="R902" i="2"/>
  <c r="L902" i="2"/>
  <c r="O902" i="2"/>
  <c r="C903" i="2"/>
  <c r="B904" i="2"/>
  <c r="P901" i="2"/>
  <c r="Q901" i="2" s="1"/>
  <c r="I899" i="2"/>
  <c r="H901" i="2" l="1"/>
  <c r="I900" i="2"/>
  <c r="T902" i="2"/>
  <c r="U902" i="2" s="1"/>
  <c r="H902" i="2" s="1"/>
  <c r="F900" i="2"/>
  <c r="J900" i="2" s="1"/>
  <c r="P902" i="2"/>
  <c r="M902" i="2"/>
  <c r="F901" i="2"/>
  <c r="J901" i="2" s="1"/>
  <c r="E901" i="2"/>
  <c r="I901" i="2" s="1"/>
  <c r="R903" i="2"/>
  <c r="O903" i="2"/>
  <c r="L903" i="2"/>
  <c r="M903" i="2" s="1"/>
  <c r="S903" i="2"/>
  <c r="D903" i="2"/>
  <c r="C904" i="2"/>
  <c r="B905" i="2"/>
  <c r="T903" i="2" l="1"/>
  <c r="U903" i="2" s="1"/>
  <c r="H903" i="2" s="1"/>
  <c r="G902" i="2"/>
  <c r="Q902" i="2"/>
  <c r="F902" i="2" s="1"/>
  <c r="J902" i="2" s="1"/>
  <c r="P903" i="2"/>
  <c r="Q903" i="2" s="1"/>
  <c r="O904" i="2"/>
  <c r="S904" i="2"/>
  <c r="R904" i="2"/>
  <c r="L904" i="2"/>
  <c r="M904" i="2" s="1"/>
  <c r="D904" i="2"/>
  <c r="C905" i="2"/>
  <c r="B906" i="2"/>
  <c r="T904" i="2" l="1"/>
  <c r="U904" i="2" s="1"/>
  <c r="H904" i="2" s="1"/>
  <c r="G903" i="2"/>
  <c r="E902" i="2"/>
  <c r="I902" i="2" s="1"/>
  <c r="P904" i="2"/>
  <c r="Q904" i="2" s="1"/>
  <c r="E903" i="2"/>
  <c r="I903" i="2" s="1"/>
  <c r="F903" i="2"/>
  <c r="J903" i="2" s="1"/>
  <c r="C906" i="2"/>
  <c r="B907" i="2"/>
  <c r="S905" i="2"/>
  <c r="L905" i="2"/>
  <c r="D905" i="2"/>
  <c r="O905" i="2"/>
  <c r="R905" i="2"/>
  <c r="T905" i="2" s="1"/>
  <c r="U905" i="2" s="1"/>
  <c r="G904" i="2" l="1"/>
  <c r="P905" i="2"/>
  <c r="C907" i="2"/>
  <c r="B908" i="2"/>
  <c r="H905" i="2"/>
  <c r="G905" i="2"/>
  <c r="D906" i="2"/>
  <c r="L906" i="2"/>
  <c r="O906" i="2"/>
  <c r="R906" i="2"/>
  <c r="S906" i="2"/>
  <c r="F904" i="2"/>
  <c r="J904" i="2" s="1"/>
  <c r="E904" i="2"/>
  <c r="I904" i="2" s="1"/>
  <c r="M905" i="2"/>
  <c r="T906" i="2" l="1"/>
  <c r="U906" i="2" s="1"/>
  <c r="G906" i="2" s="1"/>
  <c r="P906" i="2"/>
  <c r="Q905" i="2"/>
  <c r="M906" i="2"/>
  <c r="B909" i="2"/>
  <c r="C908" i="2"/>
  <c r="R907" i="2"/>
  <c r="L907" i="2"/>
  <c r="M907" i="2" s="1"/>
  <c r="S907" i="2"/>
  <c r="D907" i="2"/>
  <c r="O907" i="2"/>
  <c r="T907" i="2" l="1"/>
  <c r="U907" i="2" s="1"/>
  <c r="G907" i="2" s="1"/>
  <c r="H906" i="2"/>
  <c r="Q906" i="2"/>
  <c r="E906" i="2" s="1"/>
  <c r="I906" i="2" s="1"/>
  <c r="P907" i="2"/>
  <c r="Q907" i="2" s="1"/>
  <c r="S908" i="2"/>
  <c r="D908" i="2"/>
  <c r="L908" i="2"/>
  <c r="M908" i="2" s="1"/>
  <c r="R908" i="2"/>
  <c r="O908" i="2"/>
  <c r="C909" i="2"/>
  <c r="B910" i="2"/>
  <c r="F905" i="2"/>
  <c r="J905" i="2" s="1"/>
  <c r="E905" i="2"/>
  <c r="I905" i="2" s="1"/>
  <c r="H907" i="2" l="1"/>
  <c r="F906" i="2"/>
  <c r="J906" i="2" s="1"/>
  <c r="T908" i="2"/>
  <c r="U908" i="2" s="1"/>
  <c r="H908" i="2" s="1"/>
  <c r="E907" i="2"/>
  <c r="I907" i="2" s="1"/>
  <c r="F907" i="2"/>
  <c r="J907" i="2" s="1"/>
  <c r="P908" i="2"/>
  <c r="Q908" i="2" s="1"/>
  <c r="B911" i="2"/>
  <c r="C910" i="2"/>
  <c r="D909" i="2"/>
  <c r="R909" i="2"/>
  <c r="O909" i="2"/>
  <c r="S909" i="2"/>
  <c r="L909" i="2"/>
  <c r="G908" i="2" l="1"/>
  <c r="M909" i="2"/>
  <c r="T909" i="2"/>
  <c r="U909" i="2" s="1"/>
  <c r="H909" i="2" s="1"/>
  <c r="E908" i="2"/>
  <c r="I908" i="2" s="1"/>
  <c r="F908" i="2"/>
  <c r="J908" i="2" s="1"/>
  <c r="P909" i="2"/>
  <c r="O910" i="2"/>
  <c r="L910" i="2"/>
  <c r="R910" i="2"/>
  <c r="S910" i="2"/>
  <c r="D910" i="2"/>
  <c r="B912" i="2"/>
  <c r="C911" i="2"/>
  <c r="T910" i="2" l="1"/>
  <c r="U910" i="2" s="1"/>
  <c r="G910" i="2" s="1"/>
  <c r="G909" i="2"/>
  <c r="Q909" i="2"/>
  <c r="F909" i="2" s="1"/>
  <c r="J909" i="2" s="1"/>
  <c r="M910" i="2"/>
  <c r="P910" i="2"/>
  <c r="D911" i="2"/>
  <c r="O911" i="2"/>
  <c r="R911" i="2"/>
  <c r="L911" i="2"/>
  <c r="S911" i="2"/>
  <c r="B913" i="2"/>
  <c r="C912" i="2"/>
  <c r="H910" i="2" l="1"/>
  <c r="Q910" i="2"/>
  <c r="F910" i="2" s="1"/>
  <c r="J910" i="2" s="1"/>
  <c r="E909" i="2"/>
  <c r="I909" i="2" s="1"/>
  <c r="M911" i="2"/>
  <c r="P911" i="2"/>
  <c r="R912" i="2"/>
  <c r="L912" i="2"/>
  <c r="O912" i="2"/>
  <c r="S912" i="2"/>
  <c r="D912" i="2"/>
  <c r="C913" i="2"/>
  <c r="B914" i="2"/>
  <c r="T911" i="2"/>
  <c r="U911" i="2" s="1"/>
  <c r="E910" i="2" l="1"/>
  <c r="I910" i="2" s="1"/>
  <c r="Q911" i="2"/>
  <c r="E911" i="2" s="1"/>
  <c r="M912" i="2"/>
  <c r="T912" i="2"/>
  <c r="U912" i="2" s="1"/>
  <c r="G912" i="2" s="1"/>
  <c r="G911" i="2"/>
  <c r="H911" i="2"/>
  <c r="B915" i="2"/>
  <c r="C914" i="2"/>
  <c r="O913" i="2"/>
  <c r="L913" i="2"/>
  <c r="S913" i="2"/>
  <c r="D913" i="2"/>
  <c r="R913" i="2"/>
  <c r="T913" i="2" s="1"/>
  <c r="U913" i="2" s="1"/>
  <c r="P912" i="2"/>
  <c r="F911" i="2" l="1"/>
  <c r="J911" i="2" s="1"/>
  <c r="H912" i="2"/>
  <c r="Q912" i="2"/>
  <c r="E912" i="2" s="1"/>
  <c r="I912" i="2" s="1"/>
  <c r="I911" i="2"/>
  <c r="G913" i="2"/>
  <c r="H913" i="2"/>
  <c r="L914" i="2"/>
  <c r="O914" i="2"/>
  <c r="D914" i="2"/>
  <c r="R914" i="2"/>
  <c r="S914" i="2"/>
  <c r="C915" i="2"/>
  <c r="B916" i="2"/>
  <c r="P913" i="2"/>
  <c r="M913" i="2"/>
  <c r="T914" i="2" l="1"/>
  <c r="U914" i="2" s="1"/>
  <c r="G914" i="2" s="1"/>
  <c r="F912" i="2"/>
  <c r="J912" i="2" s="1"/>
  <c r="M914" i="2"/>
  <c r="Q913" i="2"/>
  <c r="F913" i="2" s="1"/>
  <c r="J913" i="2" s="1"/>
  <c r="P914" i="2"/>
  <c r="B917" i="2"/>
  <c r="C916" i="2"/>
  <c r="S915" i="2"/>
  <c r="O915" i="2"/>
  <c r="D915" i="2"/>
  <c r="R915" i="2"/>
  <c r="L915" i="2"/>
  <c r="H914" i="2" l="1"/>
  <c r="T915" i="2"/>
  <c r="U915" i="2" s="1"/>
  <c r="H915" i="2" s="1"/>
  <c r="Q914" i="2"/>
  <c r="E914" i="2" s="1"/>
  <c r="I914" i="2" s="1"/>
  <c r="E913" i="2"/>
  <c r="I913" i="2" s="1"/>
  <c r="M915" i="2"/>
  <c r="D916" i="2"/>
  <c r="S916" i="2"/>
  <c r="L916" i="2"/>
  <c r="M916" i="2" s="1"/>
  <c r="R916" i="2"/>
  <c r="O916" i="2"/>
  <c r="C917" i="2"/>
  <c r="B918" i="2"/>
  <c r="P915" i="2"/>
  <c r="T916" i="2" l="1"/>
  <c r="U916" i="2" s="1"/>
  <c r="G916" i="2" s="1"/>
  <c r="G915" i="2"/>
  <c r="F914" i="2"/>
  <c r="J914" i="2" s="1"/>
  <c r="Q915" i="2"/>
  <c r="F915" i="2" s="1"/>
  <c r="J915" i="2" s="1"/>
  <c r="H916" i="2"/>
  <c r="B919" i="2"/>
  <c r="C918" i="2"/>
  <c r="D917" i="2"/>
  <c r="L917" i="2"/>
  <c r="M917" i="2" s="1"/>
  <c r="O917" i="2"/>
  <c r="S917" i="2"/>
  <c r="R917" i="2"/>
  <c r="P916" i="2"/>
  <c r="Q916" i="2" s="1"/>
  <c r="T917" i="2" l="1"/>
  <c r="U917" i="2" s="1"/>
  <c r="G917" i="2" s="1"/>
  <c r="E915" i="2"/>
  <c r="I915" i="2" s="1"/>
  <c r="E916" i="2"/>
  <c r="I916" i="2" s="1"/>
  <c r="F916" i="2"/>
  <c r="J916" i="2" s="1"/>
  <c r="O918" i="2"/>
  <c r="D918" i="2"/>
  <c r="S918" i="2"/>
  <c r="R918" i="2"/>
  <c r="T918" i="2" s="1"/>
  <c r="U918" i="2" s="1"/>
  <c r="L918" i="2"/>
  <c r="P917" i="2"/>
  <c r="Q917" i="2" s="1"/>
  <c r="B920" i="2"/>
  <c r="C919" i="2"/>
  <c r="H917" i="2" l="1"/>
  <c r="F917" i="2"/>
  <c r="J917" i="2" s="1"/>
  <c r="E917" i="2"/>
  <c r="I917" i="2" s="1"/>
  <c r="H918" i="2"/>
  <c r="G918" i="2"/>
  <c r="P918" i="2"/>
  <c r="O919" i="2"/>
  <c r="S919" i="2"/>
  <c r="R919" i="2"/>
  <c r="L919" i="2"/>
  <c r="M919" i="2" s="1"/>
  <c r="D919" i="2"/>
  <c r="C920" i="2"/>
  <c r="B921" i="2"/>
  <c r="M918" i="2"/>
  <c r="T919" i="2" l="1"/>
  <c r="U919" i="2" s="1"/>
  <c r="G919" i="2" s="1"/>
  <c r="Q918" i="2"/>
  <c r="E918" i="2" s="1"/>
  <c r="I918" i="2" s="1"/>
  <c r="P919" i="2"/>
  <c r="Q919" i="2" s="1"/>
  <c r="L920" i="2"/>
  <c r="M920" i="2" s="1"/>
  <c r="S920" i="2"/>
  <c r="D920" i="2"/>
  <c r="R920" i="2"/>
  <c r="O920" i="2"/>
  <c r="C921" i="2"/>
  <c r="B922" i="2"/>
  <c r="T920" i="2" l="1"/>
  <c r="U920" i="2" s="1"/>
  <c r="H920" i="2" s="1"/>
  <c r="H919" i="2"/>
  <c r="F918" i="2"/>
  <c r="J918" i="2" s="1"/>
  <c r="E919" i="2"/>
  <c r="I919" i="2" s="1"/>
  <c r="F919" i="2"/>
  <c r="J919" i="2" s="1"/>
  <c r="B923" i="2"/>
  <c r="C922" i="2"/>
  <c r="D921" i="2"/>
  <c r="L921" i="2"/>
  <c r="M921" i="2" s="1"/>
  <c r="R921" i="2"/>
  <c r="S921" i="2"/>
  <c r="O921" i="2"/>
  <c r="P920" i="2"/>
  <c r="Q920" i="2" s="1"/>
  <c r="G920" i="2" l="1"/>
  <c r="T921" i="2"/>
  <c r="U921" i="2" s="1"/>
  <c r="G921" i="2" s="1"/>
  <c r="E920" i="2"/>
  <c r="I920" i="2" s="1"/>
  <c r="F920" i="2"/>
  <c r="J920" i="2" s="1"/>
  <c r="S922" i="2"/>
  <c r="O922" i="2"/>
  <c r="R922" i="2"/>
  <c r="D922" i="2"/>
  <c r="L922" i="2"/>
  <c r="P921" i="2"/>
  <c r="Q921" i="2" s="1"/>
  <c r="B924" i="2"/>
  <c r="C923" i="2"/>
  <c r="T922" i="2" l="1"/>
  <c r="U922" i="2" s="1"/>
  <c r="G922" i="2" s="1"/>
  <c r="H921" i="2"/>
  <c r="F921" i="2"/>
  <c r="J921" i="2" s="1"/>
  <c r="E921" i="2"/>
  <c r="I921" i="2" s="1"/>
  <c r="L923" i="2"/>
  <c r="M923" i="2" s="1"/>
  <c r="O923" i="2"/>
  <c r="D923" i="2"/>
  <c r="S923" i="2"/>
  <c r="R923" i="2"/>
  <c r="P922" i="2"/>
  <c r="C924" i="2"/>
  <c r="B925" i="2"/>
  <c r="M922" i="2"/>
  <c r="H922" i="2" l="1"/>
  <c r="T923" i="2"/>
  <c r="U923" i="2" s="1"/>
  <c r="G923" i="2" s="1"/>
  <c r="Q922" i="2"/>
  <c r="F922" i="2" s="1"/>
  <c r="J922" i="2" s="1"/>
  <c r="P923" i="2"/>
  <c r="Q923" i="2" s="1"/>
  <c r="D924" i="2"/>
  <c r="L924" i="2"/>
  <c r="M924" i="2" s="1"/>
  <c r="O924" i="2"/>
  <c r="S924" i="2"/>
  <c r="R924" i="2"/>
  <c r="C925" i="2"/>
  <c r="B926" i="2"/>
  <c r="H923" i="2" l="1"/>
  <c r="E922" i="2"/>
  <c r="I922" i="2" s="1"/>
  <c r="P924" i="2"/>
  <c r="Q924" i="2" s="1"/>
  <c r="B927" i="2"/>
  <c r="C926" i="2"/>
  <c r="T924" i="2"/>
  <c r="U924" i="2" s="1"/>
  <c r="S925" i="2"/>
  <c r="D925" i="2"/>
  <c r="L925" i="2"/>
  <c r="O925" i="2"/>
  <c r="R925" i="2"/>
  <c r="F923" i="2"/>
  <c r="J923" i="2" s="1"/>
  <c r="E923" i="2"/>
  <c r="I923" i="2" s="1"/>
  <c r="M925" i="2" l="1"/>
  <c r="E924" i="2"/>
  <c r="F924" i="2"/>
  <c r="H924" i="2"/>
  <c r="G924" i="2"/>
  <c r="T925" i="2"/>
  <c r="U925" i="2" s="1"/>
  <c r="P925" i="2"/>
  <c r="R926" i="2"/>
  <c r="T926" i="2" s="1"/>
  <c r="U926" i="2" s="1"/>
  <c r="L926" i="2"/>
  <c r="M926" i="2" s="1"/>
  <c r="O926" i="2"/>
  <c r="S926" i="2"/>
  <c r="D926" i="2"/>
  <c r="C927" i="2"/>
  <c r="B928" i="2"/>
  <c r="Q925" i="2" l="1"/>
  <c r="E925" i="2" s="1"/>
  <c r="J924" i="2"/>
  <c r="P926" i="2"/>
  <c r="Q926" i="2" s="1"/>
  <c r="I924" i="2"/>
  <c r="H926" i="2"/>
  <c r="G926" i="2"/>
  <c r="C928" i="2"/>
  <c r="B929" i="2"/>
  <c r="O927" i="2"/>
  <c r="S927" i="2"/>
  <c r="D927" i="2"/>
  <c r="R927" i="2"/>
  <c r="L927" i="2"/>
  <c r="G925" i="2"/>
  <c r="H925" i="2"/>
  <c r="T927" i="2" l="1"/>
  <c r="U927" i="2" s="1"/>
  <c r="G927" i="2" s="1"/>
  <c r="P927" i="2"/>
  <c r="F925" i="2"/>
  <c r="J925" i="2" s="1"/>
  <c r="C929" i="2"/>
  <c r="B930" i="2"/>
  <c r="F926" i="2"/>
  <c r="J926" i="2" s="1"/>
  <c r="E926" i="2"/>
  <c r="I926" i="2" s="1"/>
  <c r="O928" i="2"/>
  <c r="L928" i="2"/>
  <c r="S928" i="2"/>
  <c r="D928" i="2"/>
  <c r="R928" i="2"/>
  <c r="M927" i="2"/>
  <c r="I925" i="2"/>
  <c r="T928" i="2" l="1"/>
  <c r="U928" i="2" s="1"/>
  <c r="G928" i="2" s="1"/>
  <c r="H927" i="2"/>
  <c r="Q927" i="2"/>
  <c r="F927" i="2" s="1"/>
  <c r="J927" i="2" s="1"/>
  <c r="P928" i="2"/>
  <c r="M928" i="2"/>
  <c r="B931" i="2"/>
  <c r="C930" i="2"/>
  <c r="O929" i="2"/>
  <c r="S929" i="2"/>
  <c r="D929" i="2"/>
  <c r="R929" i="2"/>
  <c r="L929" i="2"/>
  <c r="H928" i="2" l="1"/>
  <c r="T929" i="2"/>
  <c r="U929" i="2" s="1"/>
  <c r="H929" i="2" s="1"/>
  <c r="Q928" i="2"/>
  <c r="F928" i="2" s="1"/>
  <c r="J928" i="2" s="1"/>
  <c r="P929" i="2"/>
  <c r="E927" i="2"/>
  <c r="I927" i="2" s="1"/>
  <c r="M929" i="2"/>
  <c r="O930" i="2"/>
  <c r="L930" i="2"/>
  <c r="M930" i="2" s="1"/>
  <c r="R930" i="2"/>
  <c r="S930" i="2"/>
  <c r="D930" i="2"/>
  <c r="B932" i="2"/>
  <c r="C931" i="2"/>
  <c r="T930" i="2" l="1"/>
  <c r="U930" i="2" s="1"/>
  <c r="H930" i="2" s="1"/>
  <c r="G929" i="2"/>
  <c r="E928" i="2"/>
  <c r="I928" i="2" s="1"/>
  <c r="Q929" i="2"/>
  <c r="E929" i="2" s="1"/>
  <c r="O931" i="2"/>
  <c r="R931" i="2"/>
  <c r="L931" i="2"/>
  <c r="M931" i="2" s="1"/>
  <c r="S931" i="2"/>
  <c r="D931" i="2"/>
  <c r="P930" i="2"/>
  <c r="Q930" i="2" s="1"/>
  <c r="B933" i="2"/>
  <c r="C932" i="2"/>
  <c r="I929" i="2" l="1"/>
  <c r="G930" i="2"/>
  <c r="F929" i="2"/>
  <c r="J929" i="2" s="1"/>
  <c r="F930" i="2"/>
  <c r="J930" i="2" s="1"/>
  <c r="E930" i="2"/>
  <c r="L932" i="2"/>
  <c r="O932" i="2"/>
  <c r="M932" i="2"/>
  <c r="D932" i="2"/>
  <c r="R932" i="2"/>
  <c r="S932" i="2"/>
  <c r="B934" i="2"/>
  <c r="C933" i="2"/>
  <c r="P931" i="2"/>
  <c r="Q931" i="2" s="1"/>
  <c r="T931" i="2"/>
  <c r="U931" i="2" s="1"/>
  <c r="I930" i="2" l="1"/>
  <c r="T932" i="2"/>
  <c r="U932" i="2" s="1"/>
  <c r="G932" i="2" s="1"/>
  <c r="E931" i="2"/>
  <c r="F931" i="2"/>
  <c r="P932" i="2"/>
  <c r="Q932" i="2" s="1"/>
  <c r="H931" i="2"/>
  <c r="G931" i="2"/>
  <c r="D933" i="2"/>
  <c r="O933" i="2"/>
  <c r="S933" i="2"/>
  <c r="R933" i="2"/>
  <c r="L933" i="2"/>
  <c r="B935" i="2"/>
  <c r="C934" i="2"/>
  <c r="T933" i="2" l="1"/>
  <c r="U933" i="2" s="1"/>
  <c r="G933" i="2" s="1"/>
  <c r="H932" i="2"/>
  <c r="I931" i="2"/>
  <c r="M933" i="2"/>
  <c r="F932" i="2"/>
  <c r="E932" i="2"/>
  <c r="I932" i="2" s="1"/>
  <c r="L934" i="2"/>
  <c r="O934" i="2"/>
  <c r="S934" i="2"/>
  <c r="R934" i="2"/>
  <c r="D934" i="2"/>
  <c r="B936" i="2"/>
  <c r="C935" i="2"/>
  <c r="P933" i="2"/>
  <c r="J931" i="2"/>
  <c r="H933" i="2" l="1"/>
  <c r="T934" i="2"/>
  <c r="U934" i="2" s="1"/>
  <c r="H934" i="2" s="1"/>
  <c r="M934" i="2"/>
  <c r="J932" i="2"/>
  <c r="Q933" i="2"/>
  <c r="F933" i="2" s="1"/>
  <c r="J933" i="2" s="1"/>
  <c r="P934" i="2"/>
  <c r="R935" i="2"/>
  <c r="O935" i="2"/>
  <c r="L935" i="2"/>
  <c r="S935" i="2"/>
  <c r="D935" i="2"/>
  <c r="C936" i="2"/>
  <c r="B937" i="2"/>
  <c r="T935" i="2" l="1"/>
  <c r="U935" i="2" s="1"/>
  <c r="H935" i="2" s="1"/>
  <c r="G934" i="2"/>
  <c r="Q934" i="2"/>
  <c r="E934" i="2" s="1"/>
  <c r="M935" i="2"/>
  <c r="E933" i="2"/>
  <c r="I933" i="2" s="1"/>
  <c r="P935" i="2"/>
  <c r="R936" i="2"/>
  <c r="S936" i="2"/>
  <c r="D936" i="2"/>
  <c r="L936" i="2"/>
  <c r="O936" i="2"/>
  <c r="C937" i="2"/>
  <c r="B938" i="2"/>
  <c r="T936" i="2" l="1"/>
  <c r="U936" i="2" s="1"/>
  <c r="H936" i="2" s="1"/>
  <c r="G935" i="2"/>
  <c r="I934" i="2"/>
  <c r="Q935" i="2"/>
  <c r="E935" i="2" s="1"/>
  <c r="F934" i="2"/>
  <c r="J934" i="2" s="1"/>
  <c r="M936" i="2"/>
  <c r="P936" i="2"/>
  <c r="D937" i="2"/>
  <c r="R937" i="2"/>
  <c r="L937" i="2"/>
  <c r="M937" i="2" s="1"/>
  <c r="O937" i="2"/>
  <c r="S937" i="2"/>
  <c r="C938" i="2"/>
  <c r="B939" i="2"/>
  <c r="I935" i="2" l="1"/>
  <c r="G936" i="2"/>
  <c r="T937" i="2"/>
  <c r="U937" i="2" s="1"/>
  <c r="G937" i="2" s="1"/>
  <c r="Q936" i="2"/>
  <c r="E936" i="2" s="1"/>
  <c r="F935" i="2"/>
  <c r="J935" i="2" s="1"/>
  <c r="P937" i="2"/>
  <c r="Q937" i="2" s="1"/>
  <c r="C939" i="2"/>
  <c r="B940" i="2"/>
  <c r="O938" i="2"/>
  <c r="S938" i="2"/>
  <c r="D938" i="2"/>
  <c r="L938" i="2"/>
  <c r="R938" i="2"/>
  <c r="I936" i="2" l="1"/>
  <c r="H937" i="2"/>
  <c r="F936" i="2"/>
  <c r="J936" i="2" s="1"/>
  <c r="P938" i="2"/>
  <c r="T938" i="2"/>
  <c r="U938" i="2" s="1"/>
  <c r="G938" i="2" s="1"/>
  <c r="F937" i="2"/>
  <c r="E937" i="2"/>
  <c r="I937" i="2" s="1"/>
  <c r="O939" i="2"/>
  <c r="S939" i="2"/>
  <c r="D939" i="2"/>
  <c r="R939" i="2"/>
  <c r="L939" i="2"/>
  <c r="M939" i="2" s="1"/>
  <c r="B941" i="2"/>
  <c r="C940" i="2"/>
  <c r="M938" i="2"/>
  <c r="J937" i="2" l="1"/>
  <c r="T939" i="2"/>
  <c r="U939" i="2" s="1"/>
  <c r="H939" i="2" s="1"/>
  <c r="Q938" i="2"/>
  <c r="F938" i="2" s="1"/>
  <c r="J938" i="2" s="1"/>
  <c r="H938" i="2"/>
  <c r="P939" i="2"/>
  <c r="Q939" i="2" s="1"/>
  <c r="O940" i="2"/>
  <c r="S940" i="2"/>
  <c r="D940" i="2"/>
  <c r="R940" i="2"/>
  <c r="L940" i="2"/>
  <c r="B942" i="2"/>
  <c r="C941" i="2"/>
  <c r="G939" i="2" l="1"/>
  <c r="P940" i="2"/>
  <c r="E938" i="2"/>
  <c r="I938" i="2" s="1"/>
  <c r="T940" i="2"/>
  <c r="U940" i="2" s="1"/>
  <c r="H940" i="2" s="1"/>
  <c r="M940" i="2"/>
  <c r="D941" i="2"/>
  <c r="S941" i="2"/>
  <c r="R941" i="2"/>
  <c r="L941" i="2"/>
  <c r="O941" i="2"/>
  <c r="B943" i="2"/>
  <c r="C942" i="2"/>
  <c r="E939" i="2"/>
  <c r="I939" i="2" s="1"/>
  <c r="F939" i="2"/>
  <c r="J939" i="2" s="1"/>
  <c r="G940" i="2" l="1"/>
  <c r="Q940" i="2"/>
  <c r="F940" i="2" s="1"/>
  <c r="J940" i="2" s="1"/>
  <c r="T941" i="2"/>
  <c r="U941" i="2" s="1"/>
  <c r="M941" i="2"/>
  <c r="O942" i="2"/>
  <c r="P942" i="2" s="1"/>
  <c r="D942" i="2"/>
  <c r="L942" i="2"/>
  <c r="M942" i="2" s="1"/>
  <c r="S942" i="2"/>
  <c r="R942" i="2"/>
  <c r="P941" i="2"/>
  <c r="B944" i="2"/>
  <c r="C943" i="2"/>
  <c r="T942" i="2" l="1"/>
  <c r="U942" i="2" s="1"/>
  <c r="G942" i="2" s="1"/>
  <c r="Q942" i="2"/>
  <c r="E942" i="2" s="1"/>
  <c r="E940" i="2"/>
  <c r="I940" i="2" s="1"/>
  <c r="O943" i="2"/>
  <c r="S943" i="2"/>
  <c r="D943" i="2"/>
  <c r="L943" i="2"/>
  <c r="M943" i="2" s="1"/>
  <c r="R943" i="2"/>
  <c r="C944" i="2"/>
  <c r="B945" i="2"/>
  <c r="Q941" i="2"/>
  <c r="H941" i="2"/>
  <c r="G941" i="2"/>
  <c r="H942" i="2" l="1"/>
  <c r="F942" i="2"/>
  <c r="J942" i="2" s="1"/>
  <c r="T943" i="2"/>
  <c r="U943" i="2" s="1"/>
  <c r="H943" i="2" s="1"/>
  <c r="P943" i="2"/>
  <c r="Q943" i="2" s="1"/>
  <c r="B946" i="2"/>
  <c r="C945" i="2"/>
  <c r="L944" i="2"/>
  <c r="M944" i="2" s="1"/>
  <c r="O944" i="2"/>
  <c r="S944" i="2"/>
  <c r="D944" i="2"/>
  <c r="R944" i="2"/>
  <c r="I942" i="2"/>
  <c r="E941" i="2"/>
  <c r="I941" i="2" s="1"/>
  <c r="F941" i="2"/>
  <c r="J941" i="2" s="1"/>
  <c r="G943" i="2" l="1"/>
  <c r="P944" i="2"/>
  <c r="Q944" i="2" s="1"/>
  <c r="E943" i="2"/>
  <c r="I943" i="2" s="1"/>
  <c r="F943" i="2"/>
  <c r="J943" i="2" s="1"/>
  <c r="D945" i="2"/>
  <c r="S945" i="2"/>
  <c r="R945" i="2"/>
  <c r="L945" i="2"/>
  <c r="O945" i="2"/>
  <c r="T944" i="2"/>
  <c r="U944" i="2" s="1"/>
  <c r="C946" i="2"/>
  <c r="B947" i="2"/>
  <c r="T945" i="2" l="1"/>
  <c r="U945" i="2" s="1"/>
  <c r="G945" i="2" s="1"/>
  <c r="M945" i="2"/>
  <c r="C947" i="2"/>
  <c r="B948" i="2"/>
  <c r="O946" i="2"/>
  <c r="S946" i="2"/>
  <c r="D946" i="2"/>
  <c r="R946" i="2"/>
  <c r="L946" i="2"/>
  <c r="P945" i="2"/>
  <c r="G944" i="2"/>
  <c r="H944" i="2"/>
  <c r="E944" i="2"/>
  <c r="F944" i="2"/>
  <c r="H945" i="2" l="1"/>
  <c r="T946" i="2"/>
  <c r="U946" i="2" s="1"/>
  <c r="G946" i="2" s="1"/>
  <c r="J944" i="2"/>
  <c r="I944" i="2"/>
  <c r="M946" i="2"/>
  <c r="C948" i="2"/>
  <c r="B949" i="2"/>
  <c r="P946" i="2"/>
  <c r="O947" i="2"/>
  <c r="D947" i="2"/>
  <c r="R947" i="2"/>
  <c r="L947" i="2"/>
  <c r="S947" i="2"/>
  <c r="Q945" i="2"/>
  <c r="T947" i="2" l="1"/>
  <c r="U947" i="2" s="1"/>
  <c r="G947" i="2" s="1"/>
  <c r="H946" i="2"/>
  <c r="Q946" i="2"/>
  <c r="E946" i="2" s="1"/>
  <c r="I946" i="2" s="1"/>
  <c r="M947" i="2"/>
  <c r="P947" i="2"/>
  <c r="B950" i="2"/>
  <c r="C949" i="2"/>
  <c r="F945" i="2"/>
  <c r="J945" i="2" s="1"/>
  <c r="E945" i="2"/>
  <c r="I945" i="2" s="1"/>
  <c r="D948" i="2"/>
  <c r="L948" i="2"/>
  <c r="M948" i="2" s="1"/>
  <c r="O948" i="2"/>
  <c r="R948" i="2"/>
  <c r="S948" i="2"/>
  <c r="H947" i="2" l="1"/>
  <c r="F946" i="2"/>
  <c r="J946" i="2" s="1"/>
  <c r="Q947" i="2"/>
  <c r="E947" i="2" s="1"/>
  <c r="I947" i="2" s="1"/>
  <c r="T948" i="2"/>
  <c r="U948" i="2" s="1"/>
  <c r="H948" i="2" s="1"/>
  <c r="P948" i="2"/>
  <c r="Q948" i="2" s="1"/>
  <c r="B951" i="2"/>
  <c r="C950" i="2"/>
  <c r="R949" i="2"/>
  <c r="S949" i="2"/>
  <c r="D949" i="2"/>
  <c r="L949" i="2"/>
  <c r="O949" i="2"/>
  <c r="T949" i="2" l="1"/>
  <c r="U949" i="2" s="1"/>
  <c r="H949" i="2" s="1"/>
  <c r="F947" i="2"/>
  <c r="J947" i="2" s="1"/>
  <c r="G948" i="2"/>
  <c r="M949" i="2"/>
  <c r="P949" i="2"/>
  <c r="S950" i="2"/>
  <c r="D950" i="2"/>
  <c r="L950" i="2"/>
  <c r="M950" i="2" s="1"/>
  <c r="R950" i="2"/>
  <c r="O950" i="2"/>
  <c r="C951" i="2"/>
  <c r="B952" i="2"/>
  <c r="F948" i="2"/>
  <c r="J948" i="2" s="1"/>
  <c r="E948" i="2"/>
  <c r="G949" i="2" l="1"/>
  <c r="T950" i="2"/>
  <c r="U950" i="2" s="1"/>
  <c r="H950" i="2" s="1"/>
  <c r="Q949" i="2"/>
  <c r="E949" i="2" s="1"/>
  <c r="I949" i="2" s="1"/>
  <c r="I948" i="2"/>
  <c r="B953" i="2"/>
  <c r="C952" i="2"/>
  <c r="R951" i="2"/>
  <c r="O951" i="2"/>
  <c r="L951" i="2"/>
  <c r="S951" i="2"/>
  <c r="D951" i="2"/>
  <c r="P950" i="2"/>
  <c r="Q950" i="2" s="1"/>
  <c r="T951" i="2" l="1"/>
  <c r="U951" i="2" s="1"/>
  <c r="G951" i="2" s="1"/>
  <c r="G950" i="2"/>
  <c r="F949" i="2"/>
  <c r="J949" i="2" s="1"/>
  <c r="M951" i="2"/>
  <c r="P951" i="2"/>
  <c r="F950" i="2"/>
  <c r="J950" i="2" s="1"/>
  <c r="E950" i="2"/>
  <c r="D952" i="2"/>
  <c r="R952" i="2"/>
  <c r="O952" i="2"/>
  <c r="S952" i="2"/>
  <c r="L952" i="2"/>
  <c r="B954" i="2"/>
  <c r="C953" i="2"/>
  <c r="H951" i="2" l="1"/>
  <c r="I950" i="2"/>
  <c r="T952" i="2"/>
  <c r="U952" i="2" s="1"/>
  <c r="G952" i="2" s="1"/>
  <c r="Q951" i="2"/>
  <c r="E951" i="2" s="1"/>
  <c r="I951" i="2" s="1"/>
  <c r="P952" i="2"/>
  <c r="S953" i="2"/>
  <c r="L953" i="2"/>
  <c r="M953" i="2" s="1"/>
  <c r="O953" i="2"/>
  <c r="D953" i="2"/>
  <c r="R953" i="2"/>
  <c r="B955" i="2"/>
  <c r="C954" i="2"/>
  <c r="M952" i="2"/>
  <c r="T953" i="2" l="1"/>
  <c r="U953" i="2" s="1"/>
  <c r="H953" i="2" s="1"/>
  <c r="H952" i="2"/>
  <c r="F951" i="2"/>
  <c r="J951" i="2" s="1"/>
  <c r="Q952" i="2"/>
  <c r="E952" i="2" s="1"/>
  <c r="I952" i="2" s="1"/>
  <c r="P953" i="2"/>
  <c r="Q953" i="2" s="1"/>
  <c r="D954" i="2"/>
  <c r="R954" i="2"/>
  <c r="L954" i="2"/>
  <c r="S954" i="2"/>
  <c r="O954" i="2"/>
  <c r="B956" i="2"/>
  <c r="C955" i="2"/>
  <c r="G953" i="2" l="1"/>
  <c r="F952" i="2"/>
  <c r="J952" i="2" s="1"/>
  <c r="T954" i="2"/>
  <c r="U954" i="2" s="1"/>
  <c r="R955" i="2"/>
  <c r="S955" i="2"/>
  <c r="D955" i="2"/>
  <c r="O955" i="2"/>
  <c r="L955" i="2"/>
  <c r="M955" i="2" s="1"/>
  <c r="B957" i="2"/>
  <c r="C956" i="2"/>
  <c r="P954" i="2"/>
  <c r="M954" i="2"/>
  <c r="F953" i="2"/>
  <c r="J953" i="2" s="1"/>
  <c r="E953" i="2"/>
  <c r="I953" i="2" s="1"/>
  <c r="T955" i="2" l="1"/>
  <c r="U955" i="2" s="1"/>
  <c r="G955" i="2" s="1"/>
  <c r="Q954" i="2"/>
  <c r="E954" i="2" s="1"/>
  <c r="O956" i="2"/>
  <c r="S956" i="2"/>
  <c r="D956" i="2"/>
  <c r="R956" i="2"/>
  <c r="L956" i="2"/>
  <c r="C957" i="2"/>
  <c r="B958" i="2"/>
  <c r="P955" i="2"/>
  <c r="Q955" i="2" s="1"/>
  <c r="H954" i="2"/>
  <c r="G954" i="2"/>
  <c r="T956" i="2" l="1"/>
  <c r="U956" i="2" s="1"/>
  <c r="H956" i="2" s="1"/>
  <c r="H955" i="2"/>
  <c r="M956" i="2"/>
  <c r="F954" i="2"/>
  <c r="J954" i="2" s="1"/>
  <c r="F955" i="2"/>
  <c r="J955" i="2" s="1"/>
  <c r="E955" i="2"/>
  <c r="I955" i="2" s="1"/>
  <c r="B959" i="2"/>
  <c r="C958" i="2"/>
  <c r="R957" i="2"/>
  <c r="O957" i="2"/>
  <c r="L957" i="2"/>
  <c r="M957" i="2" s="1"/>
  <c r="S957" i="2"/>
  <c r="D957" i="2"/>
  <c r="I954" i="2"/>
  <c r="P956" i="2"/>
  <c r="G956" i="2" l="1"/>
  <c r="T957" i="2"/>
  <c r="U957" i="2" s="1"/>
  <c r="G957" i="2" s="1"/>
  <c r="Q956" i="2"/>
  <c r="E956" i="2" s="1"/>
  <c r="I956" i="2" s="1"/>
  <c r="P957" i="2"/>
  <c r="Q957" i="2" s="1"/>
  <c r="D958" i="2"/>
  <c r="R958" i="2"/>
  <c r="S958" i="2"/>
  <c r="O958" i="2"/>
  <c r="L958" i="2"/>
  <c r="M958" i="2" s="1"/>
  <c r="C959" i="2"/>
  <c r="B960" i="2"/>
  <c r="T958" i="2" l="1"/>
  <c r="U958" i="2" s="1"/>
  <c r="G958" i="2" s="1"/>
  <c r="H957" i="2"/>
  <c r="F956" i="2"/>
  <c r="J956" i="2" s="1"/>
  <c r="F957" i="2"/>
  <c r="J957" i="2" s="1"/>
  <c r="E957" i="2"/>
  <c r="I957" i="2" s="1"/>
  <c r="C960" i="2"/>
  <c r="B961" i="2"/>
  <c r="P958" i="2"/>
  <c r="Q958" i="2" s="1"/>
  <c r="L959" i="2"/>
  <c r="M959" i="2" s="1"/>
  <c r="D959" i="2"/>
  <c r="R959" i="2"/>
  <c r="O959" i="2"/>
  <c r="S959" i="2"/>
  <c r="H958" i="2" l="1"/>
  <c r="T959" i="2"/>
  <c r="U959" i="2" s="1"/>
  <c r="G959" i="2" s="1"/>
  <c r="E958" i="2"/>
  <c r="I958" i="2" s="1"/>
  <c r="F958" i="2"/>
  <c r="J958" i="2" s="1"/>
  <c r="O960" i="2"/>
  <c r="S960" i="2"/>
  <c r="L960" i="2"/>
  <c r="D960" i="2"/>
  <c r="R960" i="2"/>
  <c r="P959" i="2"/>
  <c r="Q959" i="2" s="1"/>
  <c r="C961" i="2"/>
  <c r="B962" i="2"/>
  <c r="T960" i="2" l="1"/>
  <c r="U960" i="2" s="1"/>
  <c r="G960" i="2" s="1"/>
  <c r="H959" i="2"/>
  <c r="M960" i="2"/>
  <c r="E959" i="2"/>
  <c r="I959" i="2" s="1"/>
  <c r="F959" i="2"/>
  <c r="J959" i="2" s="1"/>
  <c r="B963" i="2"/>
  <c r="C962" i="2"/>
  <c r="L961" i="2"/>
  <c r="D961" i="2"/>
  <c r="O961" i="2"/>
  <c r="R961" i="2"/>
  <c r="S961" i="2"/>
  <c r="P960" i="2"/>
  <c r="H960" i="2" l="1"/>
  <c r="T961" i="2"/>
  <c r="U961" i="2" s="1"/>
  <c r="G961" i="2" s="1"/>
  <c r="Q960" i="2"/>
  <c r="F960" i="2" s="1"/>
  <c r="J960" i="2" s="1"/>
  <c r="L962" i="2"/>
  <c r="M962" i="2" s="1"/>
  <c r="O962" i="2"/>
  <c r="S962" i="2"/>
  <c r="R962" i="2"/>
  <c r="D962" i="2"/>
  <c r="C963" i="2"/>
  <c r="B964" i="2"/>
  <c r="P961" i="2"/>
  <c r="M961" i="2"/>
  <c r="H961" i="2" l="1"/>
  <c r="Q961" i="2"/>
  <c r="F961" i="2" s="1"/>
  <c r="J961" i="2" s="1"/>
  <c r="E960" i="2"/>
  <c r="I960" i="2" s="1"/>
  <c r="P962" i="2"/>
  <c r="Q962" i="2" s="1"/>
  <c r="L963" i="2"/>
  <c r="M963" i="2" s="1"/>
  <c r="S963" i="2"/>
  <c r="R963" i="2"/>
  <c r="O963" i="2"/>
  <c r="D963" i="2"/>
  <c r="B965" i="2"/>
  <c r="C964" i="2"/>
  <c r="T962" i="2"/>
  <c r="U962" i="2" s="1"/>
  <c r="T963" i="2" l="1"/>
  <c r="U963" i="2" s="1"/>
  <c r="G963" i="2" s="1"/>
  <c r="E961" i="2"/>
  <c r="I961" i="2" s="1"/>
  <c r="H962" i="2"/>
  <c r="G962" i="2"/>
  <c r="B966" i="2"/>
  <c r="C965" i="2"/>
  <c r="L964" i="2"/>
  <c r="M964" i="2" s="1"/>
  <c r="O964" i="2"/>
  <c r="D964" i="2"/>
  <c r="R964" i="2"/>
  <c r="S964" i="2"/>
  <c r="P963" i="2"/>
  <c r="Q963" i="2" s="1"/>
  <c r="F962" i="2"/>
  <c r="E962" i="2"/>
  <c r="J962" i="2" l="1"/>
  <c r="H963" i="2"/>
  <c r="I962" i="2"/>
  <c r="T964" i="2"/>
  <c r="U964" i="2" s="1"/>
  <c r="H964" i="2" s="1"/>
  <c r="F963" i="2"/>
  <c r="J963" i="2" s="1"/>
  <c r="E963" i="2"/>
  <c r="I963" i="2" s="1"/>
  <c r="D965" i="2"/>
  <c r="L965" i="2"/>
  <c r="M965" i="2" s="1"/>
  <c r="S965" i="2"/>
  <c r="R965" i="2"/>
  <c r="T965" i="2" s="1"/>
  <c r="U965" i="2" s="1"/>
  <c r="O965" i="2"/>
  <c r="P964" i="2"/>
  <c r="Q964" i="2" s="1"/>
  <c r="C966" i="2"/>
  <c r="B967" i="2"/>
  <c r="G964" i="2" l="1"/>
  <c r="H965" i="2"/>
  <c r="G965" i="2"/>
  <c r="F964" i="2"/>
  <c r="J964" i="2" s="1"/>
  <c r="E964" i="2"/>
  <c r="I964" i="2" s="1"/>
  <c r="S966" i="2"/>
  <c r="D966" i="2"/>
  <c r="R966" i="2"/>
  <c r="L966" i="2"/>
  <c r="M966" i="2" s="1"/>
  <c r="O966" i="2"/>
  <c r="B968" i="2"/>
  <c r="C967" i="2"/>
  <c r="P965" i="2"/>
  <c r="Q965" i="2" s="1"/>
  <c r="T966" i="2" l="1"/>
  <c r="U966" i="2" s="1"/>
  <c r="G966" i="2" s="1"/>
  <c r="E965" i="2"/>
  <c r="I965" i="2" s="1"/>
  <c r="F965" i="2"/>
  <c r="J965" i="2" s="1"/>
  <c r="P966" i="2"/>
  <c r="Q966" i="2" s="1"/>
  <c r="B969" i="2"/>
  <c r="C968" i="2"/>
  <c r="S967" i="2"/>
  <c r="D967" i="2"/>
  <c r="R967" i="2"/>
  <c r="L967" i="2"/>
  <c r="O967" i="2"/>
  <c r="H966" i="2" l="1"/>
  <c r="E966" i="2"/>
  <c r="I966" i="2" s="1"/>
  <c r="F966" i="2"/>
  <c r="J966" i="2" s="1"/>
  <c r="P967" i="2"/>
  <c r="M967" i="2"/>
  <c r="B970" i="2"/>
  <c r="C969" i="2"/>
  <c r="T967" i="2"/>
  <c r="U967" i="2" s="1"/>
  <c r="R968" i="2"/>
  <c r="O968" i="2"/>
  <c r="D968" i="2"/>
  <c r="L968" i="2"/>
  <c r="M968" i="2" s="1"/>
  <c r="S968" i="2"/>
  <c r="Q967" i="2" l="1"/>
  <c r="F967" i="2" s="1"/>
  <c r="J967" i="2" s="1"/>
  <c r="T968" i="2"/>
  <c r="U968" i="2" s="1"/>
  <c r="G967" i="2"/>
  <c r="H967" i="2"/>
  <c r="O969" i="2"/>
  <c r="L969" i="2"/>
  <c r="S969" i="2"/>
  <c r="D969" i="2"/>
  <c r="R969" i="2"/>
  <c r="C970" i="2"/>
  <c r="B971" i="2"/>
  <c r="P968" i="2"/>
  <c r="Q968" i="2" s="1"/>
  <c r="E967" i="2" l="1"/>
  <c r="I967" i="2" s="1"/>
  <c r="T969" i="2"/>
  <c r="U969" i="2" s="1"/>
  <c r="G969" i="2" s="1"/>
  <c r="E968" i="2"/>
  <c r="F968" i="2"/>
  <c r="M969" i="2"/>
  <c r="P969" i="2"/>
  <c r="C971" i="2"/>
  <c r="B972" i="2"/>
  <c r="O970" i="2"/>
  <c r="S970" i="2"/>
  <c r="R970" i="2"/>
  <c r="L970" i="2"/>
  <c r="D970" i="2"/>
  <c r="H968" i="2"/>
  <c r="G968" i="2"/>
  <c r="T970" i="2" l="1"/>
  <c r="U970" i="2" s="1"/>
  <c r="H970" i="2" s="1"/>
  <c r="H969" i="2"/>
  <c r="P970" i="2"/>
  <c r="I968" i="2"/>
  <c r="M970" i="2"/>
  <c r="B973" i="2"/>
  <c r="C972" i="2"/>
  <c r="R971" i="2"/>
  <c r="L971" i="2"/>
  <c r="M971" i="2" s="1"/>
  <c r="O971" i="2"/>
  <c r="P971" i="2" s="1"/>
  <c r="S971" i="2"/>
  <c r="D971" i="2"/>
  <c r="Q969" i="2"/>
  <c r="J968" i="2"/>
  <c r="G970" i="2" l="1"/>
  <c r="Q970" i="2"/>
  <c r="E970" i="2" s="1"/>
  <c r="I970" i="2" s="1"/>
  <c r="Q971" i="2"/>
  <c r="T971" i="2"/>
  <c r="U971" i="2" s="1"/>
  <c r="F969" i="2"/>
  <c r="J969" i="2" s="1"/>
  <c r="E969" i="2"/>
  <c r="I969" i="2" s="1"/>
  <c r="S972" i="2"/>
  <c r="D972" i="2"/>
  <c r="R972" i="2"/>
  <c r="L972" i="2"/>
  <c r="O972" i="2"/>
  <c r="C973" i="2"/>
  <c r="B974" i="2"/>
  <c r="T972" i="2" l="1"/>
  <c r="U972" i="2" s="1"/>
  <c r="G972" i="2" s="1"/>
  <c r="F970" i="2"/>
  <c r="J970" i="2" s="1"/>
  <c r="P972" i="2"/>
  <c r="M972" i="2"/>
  <c r="B975" i="2"/>
  <c r="C974" i="2"/>
  <c r="O973" i="2"/>
  <c r="S973" i="2"/>
  <c r="D973" i="2"/>
  <c r="R973" i="2"/>
  <c r="L973" i="2"/>
  <c r="M973" i="2" s="1"/>
  <c r="H971" i="2"/>
  <c r="G971" i="2"/>
  <c r="F971" i="2"/>
  <c r="E971" i="2"/>
  <c r="I971" i="2" l="1"/>
  <c r="T973" i="2"/>
  <c r="U973" i="2" s="1"/>
  <c r="H973" i="2" s="1"/>
  <c r="J971" i="2"/>
  <c r="H972" i="2"/>
  <c r="Q972" i="2"/>
  <c r="E972" i="2" s="1"/>
  <c r="I972" i="2" s="1"/>
  <c r="P973" i="2"/>
  <c r="Q973" i="2" s="1"/>
  <c r="R974" i="2"/>
  <c r="L974" i="2"/>
  <c r="M974" i="2" s="1"/>
  <c r="O974" i="2"/>
  <c r="S974" i="2"/>
  <c r="D974" i="2"/>
  <c r="B976" i="2"/>
  <c r="C975" i="2"/>
  <c r="G973" i="2" l="1"/>
  <c r="F972" i="2"/>
  <c r="J972" i="2" s="1"/>
  <c r="E973" i="2"/>
  <c r="I973" i="2" s="1"/>
  <c r="F973" i="2"/>
  <c r="J973" i="2" s="1"/>
  <c r="P974" i="2"/>
  <c r="Q974" i="2" s="1"/>
  <c r="T974" i="2"/>
  <c r="U974" i="2" s="1"/>
  <c r="D975" i="2"/>
  <c r="R975" i="2"/>
  <c r="L975" i="2"/>
  <c r="M975" i="2" s="1"/>
  <c r="O975" i="2"/>
  <c r="S975" i="2"/>
  <c r="C976" i="2"/>
  <c r="B977" i="2"/>
  <c r="T975" i="2" l="1"/>
  <c r="U975" i="2" s="1"/>
  <c r="G975" i="2" s="1"/>
  <c r="F974" i="2"/>
  <c r="E974" i="2"/>
  <c r="H974" i="2"/>
  <c r="G974" i="2"/>
  <c r="B978" i="2"/>
  <c r="C977" i="2"/>
  <c r="S976" i="2"/>
  <c r="D976" i="2"/>
  <c r="R976" i="2"/>
  <c r="O976" i="2"/>
  <c r="L976" i="2"/>
  <c r="M976" i="2" s="1"/>
  <c r="P975" i="2"/>
  <c r="Q975" i="2" s="1"/>
  <c r="T976" i="2" l="1"/>
  <c r="U976" i="2" s="1"/>
  <c r="G976" i="2" s="1"/>
  <c r="H975" i="2"/>
  <c r="J974" i="2"/>
  <c r="F975" i="2"/>
  <c r="J975" i="2" s="1"/>
  <c r="E975" i="2"/>
  <c r="I975" i="2" s="1"/>
  <c r="L977" i="2"/>
  <c r="M977" i="2"/>
  <c r="S977" i="2"/>
  <c r="O977" i="2"/>
  <c r="D977" i="2"/>
  <c r="R977" i="2"/>
  <c r="B979" i="2"/>
  <c r="C978" i="2"/>
  <c r="P976" i="2"/>
  <c r="Q976" i="2" s="1"/>
  <c r="I974" i="2"/>
  <c r="H976" i="2" l="1"/>
  <c r="T977" i="2"/>
  <c r="U977" i="2" s="1"/>
  <c r="E976" i="2"/>
  <c r="I976" i="2" s="1"/>
  <c r="F976" i="2"/>
  <c r="J976" i="2" s="1"/>
  <c r="H977" i="2"/>
  <c r="G977" i="2"/>
  <c r="P977" i="2"/>
  <c r="Q977" i="2" s="1"/>
  <c r="R978" i="2"/>
  <c r="O978" i="2"/>
  <c r="S978" i="2"/>
  <c r="D978" i="2"/>
  <c r="L978" i="2"/>
  <c r="M978" i="2" s="1"/>
  <c r="B980" i="2"/>
  <c r="C979" i="2"/>
  <c r="T978" i="2" l="1"/>
  <c r="U978" i="2" s="1"/>
  <c r="G978" i="2" s="1"/>
  <c r="P978" i="2"/>
  <c r="Q978" i="2" s="1"/>
  <c r="O979" i="2"/>
  <c r="S979" i="2"/>
  <c r="L979" i="2"/>
  <c r="R979" i="2"/>
  <c r="D979" i="2"/>
  <c r="C980" i="2"/>
  <c r="B981" i="2"/>
  <c r="E977" i="2"/>
  <c r="I977" i="2" s="1"/>
  <c r="F977" i="2"/>
  <c r="J977" i="2" s="1"/>
  <c r="H978" i="2" l="1"/>
  <c r="M979" i="2"/>
  <c r="P979" i="2"/>
  <c r="T979" i="2"/>
  <c r="U979" i="2" s="1"/>
  <c r="E978" i="2"/>
  <c r="I978" i="2" s="1"/>
  <c r="F978" i="2"/>
  <c r="J978" i="2" s="1"/>
  <c r="B982" i="2"/>
  <c r="C981" i="2"/>
  <c r="D980" i="2"/>
  <c r="L980" i="2"/>
  <c r="O980" i="2"/>
  <c r="S980" i="2"/>
  <c r="R980" i="2"/>
  <c r="T980" i="2" s="1"/>
  <c r="U980" i="2" s="1"/>
  <c r="M980" i="2"/>
  <c r="Q979" i="2" l="1"/>
  <c r="F979" i="2" s="1"/>
  <c r="B983" i="2"/>
  <c r="C982" i="2"/>
  <c r="O981" i="2"/>
  <c r="S981" i="2"/>
  <c r="D981" i="2"/>
  <c r="L981" i="2"/>
  <c r="R981" i="2"/>
  <c r="G980" i="2"/>
  <c r="H980" i="2"/>
  <c r="P980" i="2"/>
  <c r="Q980" i="2" s="1"/>
  <c r="H979" i="2"/>
  <c r="G979" i="2"/>
  <c r="J979" i="2" l="1"/>
  <c r="E979" i="2"/>
  <c r="I979" i="2" s="1"/>
  <c r="T981" i="2"/>
  <c r="U981" i="2" s="1"/>
  <c r="G981" i="2" s="1"/>
  <c r="P981" i="2"/>
  <c r="M981" i="2"/>
  <c r="L982" i="2"/>
  <c r="M982" i="2" s="1"/>
  <c r="R982" i="2"/>
  <c r="T982" i="2" s="1"/>
  <c r="U982" i="2" s="1"/>
  <c r="O982" i="2"/>
  <c r="D982" i="2"/>
  <c r="S982" i="2"/>
  <c r="C983" i="2"/>
  <c r="B984" i="2"/>
  <c r="F980" i="2"/>
  <c r="J980" i="2" s="1"/>
  <c r="E980" i="2"/>
  <c r="I980" i="2" s="1"/>
  <c r="Q981" i="2" l="1"/>
  <c r="E981" i="2" s="1"/>
  <c r="I981" i="2" s="1"/>
  <c r="H981" i="2"/>
  <c r="H982" i="2"/>
  <c r="G982" i="2"/>
  <c r="B985" i="2"/>
  <c r="C984" i="2"/>
  <c r="L983" i="2"/>
  <c r="R983" i="2"/>
  <c r="O983" i="2"/>
  <c r="S983" i="2"/>
  <c r="D983" i="2"/>
  <c r="P982" i="2"/>
  <c r="Q982" i="2" s="1"/>
  <c r="T983" i="2" l="1"/>
  <c r="U983" i="2" s="1"/>
  <c r="G983" i="2" s="1"/>
  <c r="F981" i="2"/>
  <c r="J981" i="2" s="1"/>
  <c r="P983" i="2"/>
  <c r="S984" i="2"/>
  <c r="R984" i="2"/>
  <c r="L984" i="2"/>
  <c r="O984" i="2"/>
  <c r="D984" i="2"/>
  <c r="M983" i="2"/>
  <c r="B986" i="2"/>
  <c r="C985" i="2"/>
  <c r="F982" i="2"/>
  <c r="J982" i="2" s="1"/>
  <c r="E982" i="2"/>
  <c r="I982" i="2" s="1"/>
  <c r="T984" i="2" l="1"/>
  <c r="U984" i="2" s="1"/>
  <c r="G984" i="2" s="1"/>
  <c r="H983" i="2"/>
  <c r="Q983" i="2"/>
  <c r="F983" i="2" s="1"/>
  <c r="M984" i="2"/>
  <c r="P984" i="2"/>
  <c r="L985" i="2"/>
  <c r="R985" i="2"/>
  <c r="O985" i="2"/>
  <c r="S985" i="2"/>
  <c r="D985" i="2"/>
  <c r="C986" i="2"/>
  <c r="B987" i="2"/>
  <c r="H984" i="2" l="1"/>
  <c r="T985" i="2"/>
  <c r="U985" i="2" s="1"/>
  <c r="H985" i="2" s="1"/>
  <c r="J983" i="2"/>
  <c r="Q984" i="2"/>
  <c r="F984" i="2" s="1"/>
  <c r="J984" i="2" s="1"/>
  <c r="E983" i="2"/>
  <c r="I983" i="2" s="1"/>
  <c r="M985" i="2"/>
  <c r="P985" i="2"/>
  <c r="S986" i="2"/>
  <c r="D986" i="2"/>
  <c r="R986" i="2"/>
  <c r="L986" i="2"/>
  <c r="O986" i="2"/>
  <c r="C987" i="2"/>
  <c r="B988" i="2"/>
  <c r="G985" i="2" l="1"/>
  <c r="T986" i="2"/>
  <c r="U986" i="2" s="1"/>
  <c r="H986" i="2" s="1"/>
  <c r="Q985" i="2"/>
  <c r="E985" i="2" s="1"/>
  <c r="I985" i="2" s="1"/>
  <c r="E984" i="2"/>
  <c r="I984" i="2" s="1"/>
  <c r="P986" i="2"/>
  <c r="B989" i="2"/>
  <c r="C988" i="2"/>
  <c r="L987" i="2"/>
  <c r="D987" i="2"/>
  <c r="R987" i="2"/>
  <c r="O987" i="2"/>
  <c r="S987" i="2"/>
  <c r="M986" i="2"/>
  <c r="G986" i="2" l="1"/>
  <c r="F985" i="2"/>
  <c r="J985" i="2" s="1"/>
  <c r="T987" i="2"/>
  <c r="U987" i="2" s="1"/>
  <c r="G987" i="2" s="1"/>
  <c r="M987" i="2"/>
  <c r="P987" i="2"/>
  <c r="Q986" i="2"/>
  <c r="S988" i="2"/>
  <c r="D988" i="2"/>
  <c r="R988" i="2"/>
  <c r="L988" i="2"/>
  <c r="O988" i="2"/>
  <c r="C989" i="2"/>
  <c r="B990" i="2"/>
  <c r="T988" i="2" l="1"/>
  <c r="U988" i="2" s="1"/>
  <c r="H988" i="2" s="1"/>
  <c r="H987" i="2"/>
  <c r="M988" i="2"/>
  <c r="Q987" i="2"/>
  <c r="E987" i="2" s="1"/>
  <c r="I987" i="2" s="1"/>
  <c r="C990" i="2"/>
  <c r="B991" i="2"/>
  <c r="O989" i="2"/>
  <c r="L989" i="2"/>
  <c r="M989" i="2" s="1"/>
  <c r="S989" i="2"/>
  <c r="D989" i="2"/>
  <c r="R989" i="2"/>
  <c r="E986" i="2"/>
  <c r="I986" i="2" s="1"/>
  <c r="F986" i="2"/>
  <c r="J986" i="2" s="1"/>
  <c r="P988" i="2"/>
  <c r="Q988" i="2" l="1"/>
  <c r="F988" i="2" s="1"/>
  <c r="J988" i="2" s="1"/>
  <c r="G988" i="2"/>
  <c r="F987" i="2"/>
  <c r="J987" i="2" s="1"/>
  <c r="P989" i="2"/>
  <c r="Q989" i="2" s="1"/>
  <c r="B992" i="2"/>
  <c r="C991" i="2"/>
  <c r="T989" i="2"/>
  <c r="U989" i="2" s="1"/>
  <c r="M990" i="2"/>
  <c r="R990" i="2"/>
  <c r="S990" i="2"/>
  <c r="D990" i="2"/>
  <c r="L990" i="2"/>
  <c r="O990" i="2"/>
  <c r="P990" i="2" s="1"/>
  <c r="E988" i="2"/>
  <c r="I988" i="2" l="1"/>
  <c r="T990" i="2"/>
  <c r="U990" i="2" s="1"/>
  <c r="H990" i="2" s="1"/>
  <c r="F989" i="2"/>
  <c r="E989" i="2"/>
  <c r="Q990" i="2"/>
  <c r="H989" i="2"/>
  <c r="G989" i="2"/>
  <c r="S991" i="2"/>
  <c r="D991" i="2"/>
  <c r="R991" i="2"/>
  <c r="L991" i="2"/>
  <c r="O991" i="2"/>
  <c r="P991" i="2" s="1"/>
  <c r="C992" i="2"/>
  <c r="B993" i="2"/>
  <c r="G990" i="2" l="1"/>
  <c r="J989" i="2"/>
  <c r="T991" i="2"/>
  <c r="U991" i="2" s="1"/>
  <c r="G991" i="2" s="1"/>
  <c r="C993" i="2"/>
  <c r="B994" i="2"/>
  <c r="R992" i="2"/>
  <c r="S992" i="2"/>
  <c r="D992" i="2"/>
  <c r="L992" i="2"/>
  <c r="M992" i="2" s="1"/>
  <c r="O992" i="2"/>
  <c r="P992" i="2" s="1"/>
  <c r="F990" i="2"/>
  <c r="J990" i="2" s="1"/>
  <c r="E990" i="2"/>
  <c r="I990" i="2" s="1"/>
  <c r="M991" i="2"/>
  <c r="Q991" i="2" s="1"/>
  <c r="I989" i="2"/>
  <c r="T992" i="2" l="1"/>
  <c r="U992" i="2" s="1"/>
  <c r="H992" i="2" s="1"/>
  <c r="H991" i="2"/>
  <c r="Q992" i="2"/>
  <c r="B995" i="2"/>
  <c r="C994" i="2"/>
  <c r="E991" i="2"/>
  <c r="I991" i="2" s="1"/>
  <c r="F991" i="2"/>
  <c r="D993" i="2"/>
  <c r="R993" i="2"/>
  <c r="L993" i="2"/>
  <c r="M993" i="2" s="1"/>
  <c r="S993" i="2"/>
  <c r="O993" i="2"/>
  <c r="G992" i="2" l="1"/>
  <c r="J991" i="2"/>
  <c r="T993" i="2"/>
  <c r="U993" i="2" s="1"/>
  <c r="H993" i="2" s="1"/>
  <c r="S994" i="2"/>
  <c r="L994" i="2"/>
  <c r="D994" i="2"/>
  <c r="R994" i="2"/>
  <c r="O994" i="2"/>
  <c r="B996" i="2"/>
  <c r="C995" i="2"/>
  <c r="P993" i="2"/>
  <c r="Q993" i="2" s="1"/>
  <c r="F992" i="2"/>
  <c r="J992" i="2" s="1"/>
  <c r="E992" i="2"/>
  <c r="I992" i="2" s="1"/>
  <c r="G993" i="2" l="1"/>
  <c r="T994" i="2"/>
  <c r="U994" i="2" s="1"/>
  <c r="H994" i="2" s="1"/>
  <c r="E993" i="2"/>
  <c r="I993" i="2" s="1"/>
  <c r="F993" i="2"/>
  <c r="J993" i="2" s="1"/>
  <c r="P994" i="2"/>
  <c r="M994" i="2"/>
  <c r="S995" i="2"/>
  <c r="R995" i="2"/>
  <c r="L995" i="2"/>
  <c r="M995" i="2" s="1"/>
  <c r="O995" i="2"/>
  <c r="D995" i="2"/>
  <c r="B997" i="2"/>
  <c r="C996" i="2"/>
  <c r="T995" i="2" l="1"/>
  <c r="U995" i="2" s="1"/>
  <c r="G995" i="2" s="1"/>
  <c r="G994" i="2"/>
  <c r="Q994" i="2"/>
  <c r="E994" i="2" s="1"/>
  <c r="B998" i="2"/>
  <c r="C997" i="2"/>
  <c r="S996" i="2"/>
  <c r="R996" i="2"/>
  <c r="L996" i="2"/>
  <c r="O996" i="2"/>
  <c r="D996" i="2"/>
  <c r="P995" i="2"/>
  <c r="Q995" i="2" s="1"/>
  <c r="T996" i="2" l="1"/>
  <c r="U996" i="2" s="1"/>
  <c r="H996" i="2" s="1"/>
  <c r="H995" i="2"/>
  <c r="I994" i="2"/>
  <c r="F994" i="2"/>
  <c r="J994" i="2" s="1"/>
  <c r="F995" i="2"/>
  <c r="J995" i="2" s="1"/>
  <c r="E995" i="2"/>
  <c r="I995" i="2" s="1"/>
  <c r="M996" i="2"/>
  <c r="O997" i="2"/>
  <c r="D997" i="2"/>
  <c r="L997" i="2"/>
  <c r="M997" i="2" s="1"/>
  <c r="S997" i="2"/>
  <c r="R997" i="2"/>
  <c r="P996" i="2"/>
  <c r="B999" i="2"/>
  <c r="C998" i="2"/>
  <c r="T997" i="2" l="1"/>
  <c r="U997" i="2" s="1"/>
  <c r="H997" i="2" s="1"/>
  <c r="G996" i="2"/>
  <c r="O998" i="2"/>
  <c r="D998" i="2"/>
  <c r="L998" i="2"/>
  <c r="R998" i="2"/>
  <c r="S998" i="2"/>
  <c r="P997" i="2"/>
  <c r="Q997" i="2" s="1"/>
  <c r="C999" i="2"/>
  <c r="B1000" i="2"/>
  <c r="Q996" i="2"/>
  <c r="G997" i="2" l="1"/>
  <c r="T998" i="2"/>
  <c r="U998" i="2" s="1"/>
  <c r="G998" i="2" s="1"/>
  <c r="P998" i="2"/>
  <c r="F996" i="2"/>
  <c r="J996" i="2" s="1"/>
  <c r="E996" i="2"/>
  <c r="I996" i="2" s="1"/>
  <c r="C1000" i="2"/>
  <c r="B1001" i="2"/>
  <c r="M998" i="2"/>
  <c r="Q998" i="2" s="1"/>
  <c r="R999" i="2"/>
  <c r="L999" i="2"/>
  <c r="O999" i="2"/>
  <c r="D999" i="2"/>
  <c r="S999" i="2"/>
  <c r="E997" i="2"/>
  <c r="I997" i="2" s="1"/>
  <c r="F997" i="2"/>
  <c r="J997" i="2" s="1"/>
  <c r="H998" i="2" l="1"/>
  <c r="T999" i="2"/>
  <c r="U999" i="2" s="1"/>
  <c r="E998" i="2"/>
  <c r="I998" i="2" s="1"/>
  <c r="F998" i="2"/>
  <c r="J998" i="2" s="1"/>
  <c r="P999" i="2"/>
  <c r="O1000" i="2"/>
  <c r="S1000" i="2"/>
  <c r="D1000" i="2"/>
  <c r="R1000" i="2"/>
  <c r="L1000" i="2"/>
  <c r="M1000" i="2" s="1"/>
  <c r="C1001" i="2"/>
  <c r="B1002" i="2"/>
  <c r="M999" i="2"/>
  <c r="T1000" i="2" l="1"/>
  <c r="U1000" i="2" s="1"/>
  <c r="G1000" i="2" s="1"/>
  <c r="Q999" i="2"/>
  <c r="E999" i="2" s="1"/>
  <c r="P1000" i="2"/>
  <c r="Q1000" i="2" s="1"/>
  <c r="L1001" i="2"/>
  <c r="M1001" i="2" s="1"/>
  <c r="R1001" i="2"/>
  <c r="O1001" i="2"/>
  <c r="S1001" i="2"/>
  <c r="D1001" i="2"/>
  <c r="C1002" i="2"/>
  <c r="B1003" i="2"/>
  <c r="G999" i="2"/>
  <c r="H999" i="2"/>
  <c r="H1000" i="2" l="1"/>
  <c r="F999" i="2"/>
  <c r="J999" i="2" s="1"/>
  <c r="T1001" i="2"/>
  <c r="U1001" i="2" s="1"/>
  <c r="H1001" i="2" s="1"/>
  <c r="E1000" i="2"/>
  <c r="I1000" i="2" s="1"/>
  <c r="F1000" i="2"/>
  <c r="J1000" i="2" s="1"/>
  <c r="P1001" i="2"/>
  <c r="Q1001" i="2" s="1"/>
  <c r="B1004" i="2"/>
  <c r="C1003" i="2"/>
  <c r="S1002" i="2"/>
  <c r="D1002" i="2"/>
  <c r="R1002" i="2"/>
  <c r="T1002" i="2" s="1"/>
  <c r="U1002" i="2" s="1"/>
  <c r="L1002" i="2"/>
  <c r="O1002" i="2"/>
  <c r="I999" i="2"/>
  <c r="P1002" i="2" l="1"/>
  <c r="G1001" i="2"/>
  <c r="M1002" i="2"/>
  <c r="F1001" i="2"/>
  <c r="J1001" i="2" s="1"/>
  <c r="E1001" i="2"/>
  <c r="D1003" i="2"/>
  <c r="O1003" i="2"/>
  <c r="R1003" i="2"/>
  <c r="L1003" i="2"/>
  <c r="M1003" i="2" s="1"/>
  <c r="S1003" i="2"/>
  <c r="C1004" i="2"/>
  <c r="B1005" i="2"/>
  <c r="G1002" i="2"/>
  <c r="H1002" i="2"/>
  <c r="T1003" i="2" l="1"/>
  <c r="U1003" i="2" s="1"/>
  <c r="H1003" i="2" s="1"/>
  <c r="I1001" i="2"/>
  <c r="Q1002" i="2"/>
  <c r="E1002" i="2" s="1"/>
  <c r="I1002" i="2" s="1"/>
  <c r="P1003" i="2"/>
  <c r="Q1003" i="2" s="1"/>
  <c r="B1006" i="2"/>
  <c r="C1005" i="2"/>
  <c r="S1004" i="2"/>
  <c r="D1004" i="2"/>
  <c r="R1004" i="2"/>
  <c r="L1004" i="2"/>
  <c r="O1004" i="2"/>
  <c r="G1003" i="2" l="1"/>
  <c r="F1002" i="2"/>
  <c r="J1002" i="2" s="1"/>
  <c r="P1004" i="2"/>
  <c r="F1003" i="2"/>
  <c r="J1003" i="2" s="1"/>
  <c r="E1003" i="2"/>
  <c r="I1003" i="2" s="1"/>
  <c r="M1004" i="2"/>
  <c r="B1007" i="2"/>
  <c r="C1006" i="2"/>
  <c r="D1005" i="2"/>
  <c r="R1005" i="2"/>
  <c r="L1005" i="2"/>
  <c r="O1005" i="2"/>
  <c r="S1005" i="2"/>
  <c r="T1004" i="2"/>
  <c r="U1004" i="2" s="1"/>
  <c r="M1005" i="2" l="1"/>
  <c r="Q1004" i="2"/>
  <c r="F1004" i="2" s="1"/>
  <c r="T1005" i="2"/>
  <c r="U1005" i="2" s="1"/>
  <c r="H1004" i="2"/>
  <c r="G1004" i="2"/>
  <c r="D1006" i="2"/>
  <c r="O1006" i="2"/>
  <c r="S1006" i="2"/>
  <c r="R1006" i="2"/>
  <c r="L1006" i="2"/>
  <c r="C1007" i="2"/>
  <c r="B1008" i="2"/>
  <c r="P1005" i="2"/>
  <c r="J1004" i="2" l="1"/>
  <c r="E1004" i="2"/>
  <c r="I1004" i="2" s="1"/>
  <c r="Q1005" i="2"/>
  <c r="E1005" i="2" s="1"/>
  <c r="T1006" i="2"/>
  <c r="U1006" i="2" s="1"/>
  <c r="G1006" i="2" s="1"/>
  <c r="P1006" i="2"/>
  <c r="B1009" i="2"/>
  <c r="C1008" i="2"/>
  <c r="R1007" i="2"/>
  <c r="O1007" i="2"/>
  <c r="L1007" i="2"/>
  <c r="M1007" i="2" s="1"/>
  <c r="S1007" i="2"/>
  <c r="D1007" i="2"/>
  <c r="M1006" i="2"/>
  <c r="G1005" i="2"/>
  <c r="H1005" i="2"/>
  <c r="T1007" i="2" l="1"/>
  <c r="U1007" i="2" s="1"/>
  <c r="G1007" i="2" s="1"/>
  <c r="I1005" i="2"/>
  <c r="Q1006" i="2"/>
  <c r="E1006" i="2" s="1"/>
  <c r="I1006" i="2" s="1"/>
  <c r="H1006" i="2"/>
  <c r="F1005" i="2"/>
  <c r="J1005" i="2" s="1"/>
  <c r="O1008" i="2"/>
  <c r="S1008" i="2"/>
  <c r="L1008" i="2"/>
  <c r="M1008" i="2" s="1"/>
  <c r="D1008" i="2"/>
  <c r="R1008" i="2"/>
  <c r="P1007" i="2"/>
  <c r="Q1007" i="2" s="1"/>
  <c r="C1009" i="2"/>
  <c r="B1010" i="2"/>
  <c r="T1008" i="2" l="1"/>
  <c r="U1008" i="2" s="1"/>
  <c r="H1008" i="2" s="1"/>
  <c r="H1007" i="2"/>
  <c r="F1006" i="2"/>
  <c r="J1006" i="2" s="1"/>
  <c r="P1008" i="2"/>
  <c r="Q1008" i="2" s="1"/>
  <c r="E1008" i="2" s="1"/>
  <c r="F1007" i="2"/>
  <c r="J1007" i="2" s="1"/>
  <c r="E1007" i="2"/>
  <c r="I1007" i="2" s="1"/>
  <c r="C1010" i="2"/>
  <c r="B1011" i="2"/>
  <c r="S1009" i="2"/>
  <c r="D1009" i="2"/>
  <c r="R1009" i="2"/>
  <c r="L1009" i="2"/>
  <c r="M1009" i="2" s="1"/>
  <c r="O1009" i="2"/>
  <c r="G1008" i="2"/>
  <c r="T1009" i="2" l="1"/>
  <c r="U1009" i="2" s="1"/>
  <c r="G1009" i="2" s="1"/>
  <c r="P1009" i="2"/>
  <c r="Q1009" i="2" s="1"/>
  <c r="F1008" i="2"/>
  <c r="J1008" i="2" s="1"/>
  <c r="C1011" i="2"/>
  <c r="B1012" i="2"/>
  <c r="I1008" i="2"/>
  <c r="S1010" i="2"/>
  <c r="L1010" i="2"/>
  <c r="M1010" i="2" s="1"/>
  <c r="O1010" i="2"/>
  <c r="D1010" i="2"/>
  <c r="R1010" i="2"/>
  <c r="T1010" i="2" s="1"/>
  <c r="U1010" i="2" s="1"/>
  <c r="H1009" i="2" l="1"/>
  <c r="P1010" i="2"/>
  <c r="Q1010" i="2" s="1"/>
  <c r="H1010" i="2"/>
  <c r="G1010" i="2"/>
  <c r="R1011" i="2"/>
  <c r="D1011" i="2"/>
  <c r="S1011" i="2"/>
  <c r="L1011" i="2"/>
  <c r="O1011" i="2"/>
  <c r="E1009" i="2"/>
  <c r="I1009" i="2" s="1"/>
  <c r="F1009" i="2"/>
  <c r="J1009" i="2" s="1"/>
  <c r="C1012" i="2"/>
  <c r="B1013" i="2"/>
  <c r="T1011" i="2" l="1"/>
  <c r="U1011" i="2" s="1"/>
  <c r="G1011" i="2" s="1"/>
  <c r="C1013" i="2"/>
  <c r="B1014" i="2"/>
  <c r="R1012" i="2"/>
  <c r="L1012" i="2"/>
  <c r="M1012" i="2" s="1"/>
  <c r="O1012" i="2"/>
  <c r="D1012" i="2"/>
  <c r="S1012" i="2"/>
  <c r="M1011" i="2"/>
  <c r="P1011" i="2"/>
  <c r="E1010" i="2"/>
  <c r="I1010" i="2" s="1"/>
  <c r="F1010" i="2"/>
  <c r="J1010" i="2" s="1"/>
  <c r="P1012" i="2" l="1"/>
  <c r="Q1012" i="2" s="1"/>
  <c r="H1011" i="2"/>
  <c r="T1012" i="2"/>
  <c r="U1012" i="2" s="1"/>
  <c r="Q1011" i="2"/>
  <c r="C1014" i="2"/>
  <c r="B1015" i="2"/>
  <c r="O1013" i="2"/>
  <c r="D1013" i="2"/>
  <c r="R1013" i="2"/>
  <c r="S1013" i="2"/>
  <c r="L1013" i="2"/>
  <c r="M1013" i="2" s="1"/>
  <c r="T1013" i="2" l="1"/>
  <c r="U1013" i="2" s="1"/>
  <c r="H1013" i="2" s="1"/>
  <c r="P1013" i="2"/>
  <c r="Q1013" i="2" s="1"/>
  <c r="C1015" i="2"/>
  <c r="B1016" i="2"/>
  <c r="R1014" i="2"/>
  <c r="S1014" i="2"/>
  <c r="D1014" i="2"/>
  <c r="L1014" i="2"/>
  <c r="M1014" i="2" s="1"/>
  <c r="O1014" i="2"/>
  <c r="E1011" i="2"/>
  <c r="I1011" i="2" s="1"/>
  <c r="F1011" i="2"/>
  <c r="J1011" i="2" s="1"/>
  <c r="G1012" i="2"/>
  <c r="H1012" i="2"/>
  <c r="F1012" i="2"/>
  <c r="E1012" i="2"/>
  <c r="J1012" i="2" l="1"/>
  <c r="G1013" i="2"/>
  <c r="F1013" i="2"/>
  <c r="J1013" i="2" s="1"/>
  <c r="E1013" i="2"/>
  <c r="T1014" i="2"/>
  <c r="U1014" i="2" s="1"/>
  <c r="B1017" i="2"/>
  <c r="C1016" i="2"/>
  <c r="I1012" i="2"/>
  <c r="P1014" i="2"/>
  <c r="Q1014" i="2" s="1"/>
  <c r="S1015" i="2"/>
  <c r="D1015" i="2"/>
  <c r="R1015" i="2"/>
  <c r="T1015" i="2" s="1"/>
  <c r="U1015" i="2" s="1"/>
  <c r="L1015" i="2"/>
  <c r="M1015" i="2" s="1"/>
  <c r="O1015" i="2"/>
  <c r="I1013" i="2" l="1"/>
  <c r="F1014" i="2"/>
  <c r="E1014" i="2"/>
  <c r="O1016" i="2"/>
  <c r="P1016" i="2" s="1"/>
  <c r="S1016" i="2"/>
  <c r="D1016" i="2"/>
  <c r="L1016" i="2"/>
  <c r="R1016" i="2"/>
  <c r="G1015" i="2"/>
  <c r="H1015" i="2"/>
  <c r="C1017" i="2"/>
  <c r="B1018" i="2"/>
  <c r="P1015" i="2"/>
  <c r="Q1015" i="2" s="1"/>
  <c r="H1014" i="2"/>
  <c r="G1014" i="2"/>
  <c r="T1016" i="2" l="1"/>
  <c r="U1016" i="2" s="1"/>
  <c r="H1016" i="2" s="1"/>
  <c r="C1018" i="2"/>
  <c r="B1019" i="2"/>
  <c r="M1016" i="2"/>
  <c r="Q1016" i="2" s="1"/>
  <c r="L1017" i="2"/>
  <c r="M1017" i="2" s="1"/>
  <c r="R1017" i="2"/>
  <c r="D1017" i="2"/>
  <c r="O1017" i="2"/>
  <c r="S1017" i="2"/>
  <c r="I1014" i="2"/>
  <c r="J1014" i="2"/>
  <c r="E1015" i="2"/>
  <c r="I1015" i="2" s="1"/>
  <c r="F1015" i="2"/>
  <c r="J1015" i="2" s="1"/>
  <c r="T1017" i="2" l="1"/>
  <c r="U1017" i="2" s="1"/>
  <c r="G1017" i="2" s="1"/>
  <c r="G1016" i="2"/>
  <c r="P1017" i="2"/>
  <c r="Q1017" i="2" s="1"/>
  <c r="F1016" i="2"/>
  <c r="J1016" i="2" s="1"/>
  <c r="E1016" i="2"/>
  <c r="I1016" i="2" s="1"/>
  <c r="C1019" i="2"/>
  <c r="B1020" i="2"/>
  <c r="R1018" i="2"/>
  <c r="L1018" i="2"/>
  <c r="D1018" i="2"/>
  <c r="S1018" i="2"/>
  <c r="O1018" i="2"/>
  <c r="H1017" i="2" l="1"/>
  <c r="T1018" i="2"/>
  <c r="U1018" i="2" s="1"/>
  <c r="H1018" i="2" s="1"/>
  <c r="M1018" i="2"/>
  <c r="F1017" i="2"/>
  <c r="J1017" i="2" s="1"/>
  <c r="E1017" i="2"/>
  <c r="I1017" i="2" s="1"/>
  <c r="C1020" i="2"/>
  <c r="B1021" i="2"/>
  <c r="P1018" i="2"/>
  <c r="O1019" i="2"/>
  <c r="L1019" i="2"/>
  <c r="S1019" i="2"/>
  <c r="R1019" i="2"/>
  <c r="D1019" i="2"/>
  <c r="G1018" i="2" l="1"/>
  <c r="T1019" i="2"/>
  <c r="U1019" i="2" s="1"/>
  <c r="H1019" i="2" s="1"/>
  <c r="Q1018" i="2"/>
  <c r="F1018" i="2" s="1"/>
  <c r="J1018" i="2" s="1"/>
  <c r="M1019" i="2"/>
  <c r="D1020" i="2"/>
  <c r="L1020" i="2"/>
  <c r="M1020" i="2" s="1"/>
  <c r="O1020" i="2"/>
  <c r="R1020" i="2"/>
  <c r="S1020" i="2"/>
  <c r="B1022" i="2"/>
  <c r="C1021" i="2"/>
  <c r="P1019" i="2"/>
  <c r="G1019" i="2" l="1"/>
  <c r="E1018" i="2"/>
  <c r="I1018" i="2" s="1"/>
  <c r="T1020" i="2"/>
  <c r="U1020" i="2" s="1"/>
  <c r="B1023" i="2"/>
  <c r="C1022" i="2"/>
  <c r="D1021" i="2"/>
  <c r="R1021" i="2"/>
  <c r="L1021" i="2"/>
  <c r="O1021" i="2"/>
  <c r="S1021" i="2"/>
  <c r="Q1019" i="2"/>
  <c r="P1020" i="2"/>
  <c r="Q1020" i="2" s="1"/>
  <c r="T1021" i="2" l="1"/>
  <c r="U1021" i="2" s="1"/>
  <c r="G1021" i="2" s="1"/>
  <c r="M1021" i="2"/>
  <c r="E1019" i="2"/>
  <c r="I1019" i="2" s="1"/>
  <c r="F1019" i="2"/>
  <c r="J1019" i="2" s="1"/>
  <c r="R1022" i="2"/>
  <c r="L1022" i="2"/>
  <c r="M1022" i="2" s="1"/>
  <c r="O1022" i="2"/>
  <c r="D1022" i="2"/>
  <c r="S1022" i="2"/>
  <c r="P1021" i="2"/>
  <c r="C1023" i="2"/>
  <c r="B1024" i="2"/>
  <c r="G1020" i="2"/>
  <c r="H1020" i="2"/>
  <c r="E1020" i="2"/>
  <c r="F1020" i="2"/>
  <c r="T1022" i="2" l="1"/>
  <c r="U1022" i="2" s="1"/>
  <c r="H1022" i="2" s="1"/>
  <c r="H1021" i="2"/>
  <c r="Q1021" i="2"/>
  <c r="E1021" i="2" s="1"/>
  <c r="I1021" i="2" s="1"/>
  <c r="I1020" i="2"/>
  <c r="C1024" i="2"/>
  <c r="B1025" i="2"/>
  <c r="L1023" i="2"/>
  <c r="D1023" i="2"/>
  <c r="O1023" i="2"/>
  <c r="S1023" i="2"/>
  <c r="R1023" i="2"/>
  <c r="T1023" i="2" s="1"/>
  <c r="U1023" i="2" s="1"/>
  <c r="J1020" i="2"/>
  <c r="P1022" i="2"/>
  <c r="Q1022" i="2" s="1"/>
  <c r="G1022" i="2" l="1"/>
  <c r="F1021" i="2"/>
  <c r="J1021" i="2" s="1"/>
  <c r="M1023" i="2"/>
  <c r="P1023" i="2"/>
  <c r="F1022" i="2"/>
  <c r="J1022" i="2" s="1"/>
  <c r="E1022" i="2"/>
  <c r="I1022" i="2" s="1"/>
  <c r="B1026" i="2"/>
  <c r="C1025" i="2"/>
  <c r="G1023" i="2"/>
  <c r="H1023" i="2"/>
  <c r="D1024" i="2"/>
  <c r="R1024" i="2"/>
  <c r="L1024" i="2"/>
  <c r="S1024" i="2"/>
  <c r="O1024" i="2"/>
  <c r="T1024" i="2" l="1"/>
  <c r="U1024" i="2" s="1"/>
  <c r="H1024" i="2" s="1"/>
  <c r="Q1023" i="2"/>
  <c r="M1024" i="2"/>
  <c r="P1024" i="2"/>
  <c r="S1025" i="2"/>
  <c r="D1025" i="2"/>
  <c r="R1025" i="2"/>
  <c r="O1025" i="2"/>
  <c r="L1025" i="2"/>
  <c r="C1026" i="2"/>
  <c r="B1027" i="2"/>
  <c r="T1025" i="2" l="1"/>
  <c r="U1025" i="2" s="1"/>
  <c r="H1025" i="2" s="1"/>
  <c r="G1024" i="2"/>
  <c r="Q1024" i="2"/>
  <c r="E1024" i="2" s="1"/>
  <c r="E1023" i="2"/>
  <c r="I1023" i="2" s="1"/>
  <c r="F1023" i="2"/>
  <c r="J1023" i="2" s="1"/>
  <c r="P1025" i="2"/>
  <c r="M1025" i="2"/>
  <c r="B1028" i="2"/>
  <c r="C1027" i="2"/>
  <c r="S1026" i="2"/>
  <c r="D1026" i="2"/>
  <c r="R1026" i="2"/>
  <c r="T1026" i="2" s="1"/>
  <c r="U1026" i="2" s="1"/>
  <c r="L1026" i="2"/>
  <c r="O1026" i="2"/>
  <c r="I1024" i="2" l="1"/>
  <c r="G1025" i="2"/>
  <c r="Q1025" i="2"/>
  <c r="E1025" i="2" s="1"/>
  <c r="M1026" i="2"/>
  <c r="F1024" i="2"/>
  <c r="J1024" i="2" s="1"/>
  <c r="R1027" i="2"/>
  <c r="L1027" i="2"/>
  <c r="M1027" i="2" s="1"/>
  <c r="S1027" i="2"/>
  <c r="O1027" i="2"/>
  <c r="D1027" i="2"/>
  <c r="P1026" i="2"/>
  <c r="C1028" i="2"/>
  <c r="B1029" i="2"/>
  <c r="G1026" i="2"/>
  <c r="H1026" i="2"/>
  <c r="I1025" i="2" l="1"/>
  <c r="Q1026" i="2"/>
  <c r="F1026" i="2" s="1"/>
  <c r="J1026" i="2" s="1"/>
  <c r="F1025" i="2"/>
  <c r="J1025" i="2" s="1"/>
  <c r="T1027" i="2"/>
  <c r="U1027" i="2" s="1"/>
  <c r="H1027" i="2" s="1"/>
  <c r="R1028" i="2"/>
  <c r="O1028" i="2"/>
  <c r="S1028" i="2"/>
  <c r="D1028" i="2"/>
  <c r="L1028" i="2"/>
  <c r="P1027" i="2"/>
  <c r="Q1027" i="2" s="1"/>
  <c r="B1030" i="2"/>
  <c r="C1029" i="2"/>
  <c r="E1026" i="2" l="1"/>
  <c r="I1026" i="2" s="1"/>
  <c r="G1027" i="2"/>
  <c r="P1028" i="2"/>
  <c r="M1028" i="2"/>
  <c r="B1031" i="2"/>
  <c r="C1030" i="2"/>
  <c r="O1029" i="2"/>
  <c r="S1029" i="2"/>
  <c r="D1029" i="2"/>
  <c r="L1029" i="2"/>
  <c r="R1029" i="2"/>
  <c r="T1028" i="2"/>
  <c r="U1028" i="2" s="1"/>
  <c r="E1027" i="2"/>
  <c r="F1027" i="2"/>
  <c r="J1027" i="2" s="1"/>
  <c r="I1027" i="2" l="1"/>
  <c r="T1029" i="2"/>
  <c r="U1029" i="2" s="1"/>
  <c r="H1029" i="2" s="1"/>
  <c r="Q1028" i="2"/>
  <c r="F1028" i="2" s="1"/>
  <c r="P1029" i="2"/>
  <c r="M1029" i="2"/>
  <c r="H1028" i="2"/>
  <c r="G1028" i="2"/>
  <c r="L1030" i="2"/>
  <c r="O1030" i="2"/>
  <c r="S1030" i="2"/>
  <c r="R1030" i="2"/>
  <c r="D1030" i="2"/>
  <c r="C1031" i="2"/>
  <c r="B1032" i="2"/>
  <c r="J1028" i="2" l="1"/>
  <c r="G1029" i="2"/>
  <c r="T1030" i="2"/>
  <c r="U1030" i="2" s="1"/>
  <c r="H1030" i="2" s="1"/>
  <c r="E1028" i="2"/>
  <c r="I1028" i="2" s="1"/>
  <c r="M1030" i="2"/>
  <c r="Q1029" i="2"/>
  <c r="E1029" i="2" s="1"/>
  <c r="I1029" i="2" s="1"/>
  <c r="C1032" i="2"/>
  <c r="B1033" i="2"/>
  <c r="R1031" i="2"/>
  <c r="L1031" i="2"/>
  <c r="O1031" i="2"/>
  <c r="S1031" i="2"/>
  <c r="D1031" i="2"/>
  <c r="P1030" i="2"/>
  <c r="G1030" i="2" l="1"/>
  <c r="F1029" i="2"/>
  <c r="J1029" i="2" s="1"/>
  <c r="P1031" i="2"/>
  <c r="T1031" i="2"/>
  <c r="U1031" i="2" s="1"/>
  <c r="H1031" i="2" s="1"/>
  <c r="Q1030" i="2"/>
  <c r="F1030" i="2" s="1"/>
  <c r="J1030" i="2" s="1"/>
  <c r="M1031" i="2"/>
  <c r="C1033" i="2"/>
  <c r="B1034" i="2"/>
  <c r="O1032" i="2"/>
  <c r="S1032" i="2"/>
  <c r="D1032" i="2"/>
  <c r="R1032" i="2"/>
  <c r="T1032" i="2" s="1"/>
  <c r="U1032" i="2" s="1"/>
  <c r="L1032" i="2"/>
  <c r="Q1031" i="2" l="1"/>
  <c r="E1031" i="2" s="1"/>
  <c r="E1030" i="2"/>
  <c r="I1030" i="2" s="1"/>
  <c r="G1031" i="2"/>
  <c r="H1032" i="2"/>
  <c r="G1032" i="2"/>
  <c r="D1033" i="2"/>
  <c r="L1033" i="2"/>
  <c r="R1033" i="2"/>
  <c r="O1033" i="2"/>
  <c r="S1033" i="2"/>
  <c r="P1032" i="2"/>
  <c r="C1034" i="2"/>
  <c r="B1035" i="2"/>
  <c r="M1032" i="2"/>
  <c r="F1031" i="2" l="1"/>
  <c r="J1031" i="2" s="1"/>
  <c r="I1031" i="2"/>
  <c r="M1033" i="2"/>
  <c r="Q1032" i="2"/>
  <c r="F1032" i="2" s="1"/>
  <c r="J1032" i="2" s="1"/>
  <c r="P1033" i="2"/>
  <c r="T1033" i="2"/>
  <c r="U1033" i="2" s="1"/>
  <c r="B1036" i="2"/>
  <c r="C1035" i="2"/>
  <c r="D1034" i="2"/>
  <c r="R1034" i="2"/>
  <c r="L1034" i="2"/>
  <c r="O1034" i="2"/>
  <c r="S1034" i="2"/>
  <c r="Q1033" i="2" l="1"/>
  <c r="E1033" i="2" s="1"/>
  <c r="E1032" i="2"/>
  <c r="I1032" i="2" s="1"/>
  <c r="T1034" i="2"/>
  <c r="U1034" i="2" s="1"/>
  <c r="C1036" i="2"/>
  <c r="B1037" i="2"/>
  <c r="M1034" i="2"/>
  <c r="O1035" i="2"/>
  <c r="R1035" i="2"/>
  <c r="S1035" i="2"/>
  <c r="D1035" i="2"/>
  <c r="L1035" i="2"/>
  <c r="P1034" i="2"/>
  <c r="G1033" i="2"/>
  <c r="H1033" i="2"/>
  <c r="I1033" i="2" l="1"/>
  <c r="F1033" i="2"/>
  <c r="J1033" i="2" s="1"/>
  <c r="M1035" i="2"/>
  <c r="T1035" i="2"/>
  <c r="U1035" i="2" s="1"/>
  <c r="C1037" i="2"/>
  <c r="B1038" i="2"/>
  <c r="Q1034" i="2"/>
  <c r="D1036" i="2"/>
  <c r="O1036" i="2"/>
  <c r="R1036" i="2"/>
  <c r="S1036" i="2"/>
  <c r="L1036" i="2"/>
  <c r="H1034" i="2"/>
  <c r="G1034" i="2"/>
  <c r="P1035" i="2"/>
  <c r="T1036" i="2" l="1"/>
  <c r="U1036" i="2" s="1"/>
  <c r="G1036" i="2" s="1"/>
  <c r="Q1035" i="2"/>
  <c r="F1035" i="2" s="1"/>
  <c r="P1036" i="2"/>
  <c r="M1036" i="2"/>
  <c r="F1034" i="2"/>
  <c r="J1034" i="2" s="1"/>
  <c r="E1034" i="2"/>
  <c r="I1034" i="2" s="1"/>
  <c r="C1038" i="2"/>
  <c r="B1039" i="2"/>
  <c r="S1037" i="2"/>
  <c r="D1037" i="2"/>
  <c r="L1037" i="2"/>
  <c r="M1037" i="2" s="1"/>
  <c r="R1037" i="2"/>
  <c r="O1037" i="2"/>
  <c r="H1035" i="2"/>
  <c r="G1035" i="2"/>
  <c r="H1036" i="2" l="1"/>
  <c r="T1037" i="2"/>
  <c r="U1037" i="2" s="1"/>
  <c r="H1037" i="2" s="1"/>
  <c r="E1035" i="2"/>
  <c r="I1035" i="2" s="1"/>
  <c r="Q1036" i="2"/>
  <c r="E1036" i="2" s="1"/>
  <c r="I1036" i="2" s="1"/>
  <c r="J1035" i="2"/>
  <c r="B1040" i="2"/>
  <c r="C1039" i="2"/>
  <c r="P1037" i="2"/>
  <c r="Q1037" i="2" s="1"/>
  <c r="S1038" i="2"/>
  <c r="D1038" i="2"/>
  <c r="R1038" i="2"/>
  <c r="O1038" i="2"/>
  <c r="L1038" i="2"/>
  <c r="M1038" i="2" s="1"/>
  <c r="G1037" i="2" l="1"/>
  <c r="F1036" i="2"/>
  <c r="J1036" i="2" s="1"/>
  <c r="T1038" i="2"/>
  <c r="U1038" i="2" s="1"/>
  <c r="F1037" i="2"/>
  <c r="J1037" i="2" s="1"/>
  <c r="E1037" i="2"/>
  <c r="I1037" i="2" s="1"/>
  <c r="P1038" i="2"/>
  <c r="Q1038" i="2" s="1"/>
  <c r="D1039" i="2"/>
  <c r="R1039" i="2"/>
  <c r="L1039" i="2"/>
  <c r="O1039" i="2"/>
  <c r="S1039" i="2"/>
  <c r="B1041" i="2"/>
  <c r="C1040" i="2"/>
  <c r="T1039" i="2" l="1"/>
  <c r="U1039" i="2" s="1"/>
  <c r="G1039" i="2" s="1"/>
  <c r="E1038" i="2"/>
  <c r="F1038" i="2"/>
  <c r="P1039" i="2"/>
  <c r="O1040" i="2"/>
  <c r="S1040" i="2"/>
  <c r="D1040" i="2"/>
  <c r="R1040" i="2"/>
  <c r="L1040" i="2"/>
  <c r="C1041" i="2"/>
  <c r="B1042" i="2"/>
  <c r="M1039" i="2"/>
  <c r="G1038" i="2"/>
  <c r="H1038" i="2"/>
  <c r="H1039" i="2" l="1"/>
  <c r="I1038" i="2"/>
  <c r="Q1039" i="2"/>
  <c r="E1039" i="2" s="1"/>
  <c r="I1039" i="2" s="1"/>
  <c r="M1040" i="2"/>
  <c r="D1041" i="2"/>
  <c r="S1041" i="2"/>
  <c r="R1041" i="2"/>
  <c r="L1041" i="2"/>
  <c r="M1041" i="2" s="1"/>
  <c r="O1041" i="2"/>
  <c r="P1040" i="2"/>
  <c r="B1043" i="2"/>
  <c r="C1042" i="2"/>
  <c r="T1040" i="2"/>
  <c r="U1040" i="2" s="1"/>
  <c r="J1038" i="2"/>
  <c r="T1041" i="2" l="1"/>
  <c r="U1041" i="2" s="1"/>
  <c r="H1041" i="2" s="1"/>
  <c r="F1039" i="2"/>
  <c r="J1039" i="2" s="1"/>
  <c r="P1041" i="2"/>
  <c r="Q1041" i="2" s="1"/>
  <c r="Q1040" i="2"/>
  <c r="F1040" i="2" s="1"/>
  <c r="J1040" i="2" s="1"/>
  <c r="H1040" i="2"/>
  <c r="G1040" i="2"/>
  <c r="L1042" i="2"/>
  <c r="S1042" i="2"/>
  <c r="D1042" i="2"/>
  <c r="O1042" i="2"/>
  <c r="R1042" i="2"/>
  <c r="B1044" i="2"/>
  <c r="C1043" i="2"/>
  <c r="G1041" i="2" l="1"/>
  <c r="T1042" i="2"/>
  <c r="U1042" i="2" s="1"/>
  <c r="G1042" i="2" s="1"/>
  <c r="P1042" i="2"/>
  <c r="M1042" i="2"/>
  <c r="E1040" i="2"/>
  <c r="I1040" i="2" s="1"/>
  <c r="O1043" i="2"/>
  <c r="D1043" i="2"/>
  <c r="L1043" i="2"/>
  <c r="S1043" i="2"/>
  <c r="R1043" i="2"/>
  <c r="T1043" i="2" s="1"/>
  <c r="U1043" i="2" s="1"/>
  <c r="B1045" i="2"/>
  <c r="C1044" i="2"/>
  <c r="E1041" i="2"/>
  <c r="I1041" i="2" s="1"/>
  <c r="F1041" i="2"/>
  <c r="J1041" i="2" s="1"/>
  <c r="Q1042" i="2" l="1"/>
  <c r="E1042" i="2" s="1"/>
  <c r="I1042" i="2" s="1"/>
  <c r="H1042" i="2"/>
  <c r="G1043" i="2"/>
  <c r="H1043" i="2"/>
  <c r="P1043" i="2"/>
  <c r="M1043" i="2"/>
  <c r="S1044" i="2"/>
  <c r="D1044" i="2"/>
  <c r="L1044" i="2"/>
  <c r="M1044" i="2" s="1"/>
  <c r="O1044" i="2"/>
  <c r="R1044" i="2"/>
  <c r="B1046" i="2"/>
  <c r="C1045" i="2"/>
  <c r="T1044" i="2" l="1"/>
  <c r="U1044" i="2" s="1"/>
  <c r="G1044" i="2" s="1"/>
  <c r="F1042" i="2"/>
  <c r="J1042" i="2" s="1"/>
  <c r="O1045" i="2"/>
  <c r="P1045" i="2" s="1"/>
  <c r="S1045" i="2"/>
  <c r="D1045" i="2"/>
  <c r="R1045" i="2"/>
  <c r="L1045" i="2"/>
  <c r="B1047" i="2"/>
  <c r="C1046" i="2"/>
  <c r="Q1043" i="2"/>
  <c r="P1044" i="2"/>
  <c r="Q1044" i="2" s="1"/>
  <c r="H1044" i="2" l="1"/>
  <c r="T1045" i="2"/>
  <c r="U1045" i="2" s="1"/>
  <c r="G1045" i="2" s="1"/>
  <c r="M1045" i="2"/>
  <c r="Q1045" i="2" s="1"/>
  <c r="F1045" i="2" s="1"/>
  <c r="B1048" i="2"/>
  <c r="C1047" i="2"/>
  <c r="E1043" i="2"/>
  <c r="I1043" i="2" s="1"/>
  <c r="F1043" i="2"/>
  <c r="J1043" i="2" s="1"/>
  <c r="L1046" i="2"/>
  <c r="R1046" i="2"/>
  <c r="O1046" i="2"/>
  <c r="D1046" i="2"/>
  <c r="S1046" i="2"/>
  <c r="F1044" i="2"/>
  <c r="J1044" i="2" s="1"/>
  <c r="E1044" i="2"/>
  <c r="I1044" i="2" s="1"/>
  <c r="H1045" i="2" l="1"/>
  <c r="J1045" i="2" s="1"/>
  <c r="E1045" i="2"/>
  <c r="I1045" i="2" s="1"/>
  <c r="M1046" i="2"/>
  <c r="P1046" i="2"/>
  <c r="T1046" i="2"/>
  <c r="U1046" i="2" s="1"/>
  <c r="R1047" i="2"/>
  <c r="T1047" i="2" s="1"/>
  <c r="U1047" i="2" s="1"/>
  <c r="L1047" i="2"/>
  <c r="M1047" i="2" s="1"/>
  <c r="O1047" i="2"/>
  <c r="D1047" i="2"/>
  <c r="S1047" i="2"/>
  <c r="C1048" i="2"/>
  <c r="B1049" i="2"/>
  <c r="Q1046" i="2" l="1"/>
  <c r="F1046" i="2" s="1"/>
  <c r="J1046" i="2" s="1"/>
  <c r="G1047" i="2"/>
  <c r="H1047" i="2"/>
  <c r="H1046" i="2"/>
  <c r="G1046" i="2"/>
  <c r="P1047" i="2"/>
  <c r="Q1047" i="2" s="1"/>
  <c r="C1049" i="2"/>
  <c r="B1050" i="2"/>
  <c r="D1048" i="2"/>
  <c r="L1048" i="2"/>
  <c r="O1048" i="2"/>
  <c r="P1048" i="2" s="1"/>
  <c r="M1048" i="2"/>
  <c r="S1048" i="2"/>
  <c r="R1048" i="2"/>
  <c r="E1046" i="2" l="1"/>
  <c r="I1046" i="2" s="1"/>
  <c r="T1048" i="2"/>
  <c r="U1048" i="2" s="1"/>
  <c r="H1048" i="2" s="1"/>
  <c r="B1051" i="2"/>
  <c r="C1050" i="2"/>
  <c r="Q1048" i="2"/>
  <c r="L1049" i="2"/>
  <c r="S1049" i="2"/>
  <c r="D1049" i="2"/>
  <c r="R1049" i="2"/>
  <c r="O1049" i="2"/>
  <c r="F1047" i="2"/>
  <c r="J1047" i="2" s="1"/>
  <c r="E1047" i="2"/>
  <c r="I1047" i="2" s="1"/>
  <c r="M1049" i="2" l="1"/>
  <c r="G1048" i="2"/>
  <c r="P1049" i="2"/>
  <c r="F1048" i="2"/>
  <c r="J1048" i="2" s="1"/>
  <c r="E1048" i="2"/>
  <c r="T1049" i="2"/>
  <c r="U1049" i="2" s="1"/>
  <c r="R1050" i="2"/>
  <c r="D1050" i="2"/>
  <c r="L1050" i="2"/>
  <c r="M1050" i="2" s="1"/>
  <c r="O1050" i="2"/>
  <c r="S1050" i="2"/>
  <c r="C1051" i="2"/>
  <c r="B1052" i="2"/>
  <c r="I1048" i="2" l="1"/>
  <c r="T1050" i="2"/>
  <c r="U1050" i="2" s="1"/>
  <c r="G1050" i="2" s="1"/>
  <c r="Q1049" i="2"/>
  <c r="E1049" i="2" s="1"/>
  <c r="G1049" i="2"/>
  <c r="H1049" i="2"/>
  <c r="D1051" i="2"/>
  <c r="R1051" i="2"/>
  <c r="L1051" i="2"/>
  <c r="O1051" i="2"/>
  <c r="S1051" i="2"/>
  <c r="P1050" i="2"/>
  <c r="Q1050" i="2" s="1"/>
  <c r="C1052" i="2"/>
  <c r="B1053" i="2"/>
  <c r="T1051" i="2" l="1"/>
  <c r="U1051" i="2" s="1"/>
  <c r="H1051" i="2" s="1"/>
  <c r="H1050" i="2"/>
  <c r="F1049" i="2"/>
  <c r="J1049" i="2" s="1"/>
  <c r="P1051" i="2"/>
  <c r="M1051" i="2"/>
  <c r="O1052" i="2"/>
  <c r="P1052" i="2" s="1"/>
  <c r="S1052" i="2"/>
  <c r="D1052" i="2"/>
  <c r="L1052" i="2"/>
  <c r="R1052" i="2"/>
  <c r="B1054" i="2"/>
  <c r="C1053" i="2"/>
  <c r="I1049" i="2"/>
  <c r="F1050" i="2"/>
  <c r="E1050" i="2"/>
  <c r="I1050" i="2" s="1"/>
  <c r="J1050" i="2" l="1"/>
  <c r="G1051" i="2"/>
  <c r="Q1051" i="2"/>
  <c r="F1051" i="2" s="1"/>
  <c r="J1051" i="2" s="1"/>
  <c r="M1052" i="2"/>
  <c r="Q1052" i="2" s="1"/>
  <c r="O1053" i="2"/>
  <c r="D1053" i="2"/>
  <c r="L1053" i="2"/>
  <c r="M1053" i="2" s="1"/>
  <c r="R1053" i="2"/>
  <c r="S1053" i="2"/>
  <c r="B1055" i="2"/>
  <c r="C1054" i="2"/>
  <c r="T1052" i="2"/>
  <c r="U1052" i="2" s="1"/>
  <c r="T1053" i="2" l="1"/>
  <c r="U1053" i="2" s="1"/>
  <c r="G1053" i="2" s="1"/>
  <c r="E1051" i="2"/>
  <c r="I1051" i="2" s="1"/>
  <c r="C1055" i="2"/>
  <c r="B1056" i="2"/>
  <c r="E1052" i="2"/>
  <c r="F1052" i="2"/>
  <c r="P1053" i="2"/>
  <c r="Q1053" i="2" s="1"/>
  <c r="G1052" i="2"/>
  <c r="H1052" i="2"/>
  <c r="R1054" i="2"/>
  <c r="L1054" i="2"/>
  <c r="M1054" i="2" s="1"/>
  <c r="S1054" i="2"/>
  <c r="D1054" i="2"/>
  <c r="O1054" i="2"/>
  <c r="H1053" i="2" l="1"/>
  <c r="J1052" i="2"/>
  <c r="I1052" i="2"/>
  <c r="T1054" i="2"/>
  <c r="U1054" i="2" s="1"/>
  <c r="G1054" i="2" s="1"/>
  <c r="P1054" i="2"/>
  <c r="Q1054" i="2" s="1"/>
  <c r="F1054" i="2" s="1"/>
  <c r="F1053" i="2"/>
  <c r="J1053" i="2" s="1"/>
  <c r="E1053" i="2"/>
  <c r="I1053" i="2" s="1"/>
  <c r="C1056" i="2"/>
  <c r="B1057" i="2"/>
  <c r="D1055" i="2"/>
  <c r="R1055" i="2"/>
  <c r="L1055" i="2"/>
  <c r="O1055" i="2"/>
  <c r="S1055" i="2"/>
  <c r="T1055" i="2" l="1"/>
  <c r="U1055" i="2" s="1"/>
  <c r="H1055" i="2" s="1"/>
  <c r="H1054" i="2"/>
  <c r="J1054" i="2" s="1"/>
  <c r="E1054" i="2"/>
  <c r="I1054" i="2" s="1"/>
  <c r="C1057" i="2"/>
  <c r="B1058" i="2"/>
  <c r="P1055" i="2"/>
  <c r="S1056" i="2"/>
  <c r="D1056" i="2"/>
  <c r="R1056" i="2"/>
  <c r="L1056" i="2"/>
  <c r="O1056" i="2"/>
  <c r="M1055" i="2"/>
  <c r="G1055" i="2" l="1"/>
  <c r="Q1055" i="2"/>
  <c r="E1055" i="2" s="1"/>
  <c r="I1055" i="2" s="1"/>
  <c r="P1056" i="2"/>
  <c r="T1056" i="2"/>
  <c r="U1056" i="2" s="1"/>
  <c r="M1056" i="2"/>
  <c r="C1058" i="2"/>
  <c r="B1059" i="2"/>
  <c r="S1057" i="2"/>
  <c r="L1057" i="2"/>
  <c r="O1057" i="2"/>
  <c r="D1057" i="2"/>
  <c r="R1057" i="2"/>
  <c r="T1057" i="2" l="1"/>
  <c r="U1057" i="2" s="1"/>
  <c r="H1057" i="2" s="1"/>
  <c r="F1055" i="2"/>
  <c r="J1055" i="2" s="1"/>
  <c r="Q1056" i="2"/>
  <c r="E1056" i="2" s="1"/>
  <c r="P1057" i="2"/>
  <c r="C1059" i="2"/>
  <c r="B1060" i="2"/>
  <c r="R1058" i="2"/>
  <c r="D1058" i="2"/>
  <c r="L1058" i="2"/>
  <c r="O1058" i="2"/>
  <c r="S1058" i="2"/>
  <c r="M1057" i="2"/>
  <c r="G1056" i="2"/>
  <c r="H1056" i="2"/>
  <c r="T1058" i="2" l="1"/>
  <c r="U1058" i="2" s="1"/>
  <c r="G1058" i="2" s="1"/>
  <c r="G1057" i="2"/>
  <c r="I1056" i="2"/>
  <c r="F1056" i="2"/>
  <c r="J1056" i="2" s="1"/>
  <c r="Q1057" i="2"/>
  <c r="M1058" i="2"/>
  <c r="C1060" i="2"/>
  <c r="B1061" i="2"/>
  <c r="P1058" i="2"/>
  <c r="S1059" i="2"/>
  <c r="D1059" i="2"/>
  <c r="R1059" i="2"/>
  <c r="L1059" i="2"/>
  <c r="O1059" i="2"/>
  <c r="H1058" i="2" l="1"/>
  <c r="Q1058" i="2"/>
  <c r="F1058" i="2" s="1"/>
  <c r="J1058" i="2" s="1"/>
  <c r="P1059" i="2"/>
  <c r="C1061" i="2"/>
  <c r="B1062" i="2"/>
  <c r="L1060" i="2"/>
  <c r="M1060" i="2" s="1"/>
  <c r="R1060" i="2"/>
  <c r="T1060" i="2" s="1"/>
  <c r="U1060" i="2" s="1"/>
  <c r="O1060" i="2"/>
  <c r="D1060" i="2"/>
  <c r="S1060" i="2"/>
  <c r="M1059" i="2"/>
  <c r="T1059" i="2"/>
  <c r="U1059" i="2" s="1"/>
  <c r="F1057" i="2"/>
  <c r="J1057" i="2" s="1"/>
  <c r="E1057" i="2"/>
  <c r="I1057" i="2" s="1"/>
  <c r="E1058" i="2" l="1"/>
  <c r="I1058" i="2" s="1"/>
  <c r="P1060" i="2"/>
  <c r="Q1060" i="2" s="1"/>
  <c r="H1060" i="2"/>
  <c r="G1060" i="2"/>
  <c r="Q1059" i="2"/>
  <c r="C1062" i="2"/>
  <c r="B1063" i="2"/>
  <c r="H1059" i="2"/>
  <c r="G1059" i="2"/>
  <c r="R1061" i="2"/>
  <c r="S1061" i="2"/>
  <c r="D1061" i="2"/>
  <c r="O1061" i="2"/>
  <c r="L1061" i="2"/>
  <c r="P1061" i="2" l="1"/>
  <c r="C1063" i="2"/>
  <c r="B1064" i="2"/>
  <c r="S1062" i="2"/>
  <c r="L1062" i="2"/>
  <c r="O1062" i="2"/>
  <c r="R1062" i="2"/>
  <c r="T1062" i="2" s="1"/>
  <c r="U1062" i="2" s="1"/>
  <c r="D1062" i="2"/>
  <c r="E1059" i="2"/>
  <c r="I1059" i="2" s="1"/>
  <c r="F1059" i="2"/>
  <c r="J1059" i="2" s="1"/>
  <c r="T1061" i="2"/>
  <c r="U1061" i="2" s="1"/>
  <c r="M1061" i="2"/>
  <c r="F1060" i="2"/>
  <c r="J1060" i="2" s="1"/>
  <c r="E1060" i="2"/>
  <c r="I1060" i="2" s="1"/>
  <c r="Q1061" i="2" l="1"/>
  <c r="F1061" i="2" s="1"/>
  <c r="M1062" i="2"/>
  <c r="P1062" i="2"/>
  <c r="G1062" i="2"/>
  <c r="H1062" i="2"/>
  <c r="H1061" i="2"/>
  <c r="G1061" i="2"/>
  <c r="B1065" i="2"/>
  <c r="C1064" i="2"/>
  <c r="O1063" i="2"/>
  <c r="P1063" i="2" s="1"/>
  <c r="R1063" i="2"/>
  <c r="S1063" i="2"/>
  <c r="D1063" i="2"/>
  <c r="L1063" i="2"/>
  <c r="T1063" i="2" l="1"/>
  <c r="U1063" i="2" s="1"/>
  <c r="G1063" i="2" s="1"/>
  <c r="J1061" i="2"/>
  <c r="E1061" i="2"/>
  <c r="I1061" i="2" s="1"/>
  <c r="M1063" i="2"/>
  <c r="Q1063" i="2" s="1"/>
  <c r="Q1062" i="2"/>
  <c r="F1062" i="2" s="1"/>
  <c r="J1062" i="2" s="1"/>
  <c r="B1066" i="2"/>
  <c r="C1065" i="2"/>
  <c r="R1064" i="2"/>
  <c r="L1064" i="2"/>
  <c r="O1064" i="2"/>
  <c r="D1064" i="2"/>
  <c r="S1064" i="2"/>
  <c r="H1063" i="2" l="1"/>
  <c r="E1062" i="2"/>
  <c r="I1062" i="2" s="1"/>
  <c r="P1064" i="2"/>
  <c r="T1064" i="2"/>
  <c r="U1064" i="2" s="1"/>
  <c r="M1064" i="2"/>
  <c r="D1065" i="2"/>
  <c r="O1065" i="2"/>
  <c r="R1065" i="2"/>
  <c r="L1065" i="2"/>
  <c r="S1065" i="2"/>
  <c r="C1066" i="2"/>
  <c r="B1067" i="2"/>
  <c r="E1063" i="2"/>
  <c r="I1063" i="2" s="1"/>
  <c r="F1063" i="2"/>
  <c r="J1063" i="2" s="1"/>
  <c r="T1065" i="2" l="1"/>
  <c r="U1065" i="2" s="1"/>
  <c r="P1065" i="2"/>
  <c r="B1068" i="2"/>
  <c r="C1067" i="2"/>
  <c r="M1065" i="2"/>
  <c r="O1066" i="2"/>
  <c r="S1066" i="2"/>
  <c r="D1066" i="2"/>
  <c r="L1066" i="2"/>
  <c r="M1066" i="2" s="1"/>
  <c r="R1066" i="2"/>
  <c r="Q1064" i="2"/>
  <c r="G1064" i="2"/>
  <c r="H1064" i="2"/>
  <c r="Q1065" i="2" l="1"/>
  <c r="F1065" i="2" s="1"/>
  <c r="P1066" i="2"/>
  <c r="Q1066" i="2" s="1"/>
  <c r="T1066" i="2"/>
  <c r="U1066" i="2" s="1"/>
  <c r="R1067" i="2"/>
  <c r="L1067" i="2"/>
  <c r="M1067" i="2" s="1"/>
  <c r="S1067" i="2"/>
  <c r="D1067" i="2"/>
  <c r="O1067" i="2"/>
  <c r="F1064" i="2"/>
  <c r="J1064" i="2" s="1"/>
  <c r="E1064" i="2"/>
  <c r="I1064" i="2" s="1"/>
  <c r="C1068" i="2"/>
  <c r="B1069" i="2"/>
  <c r="G1065" i="2"/>
  <c r="H1065" i="2"/>
  <c r="T1067" i="2" l="1"/>
  <c r="U1067" i="2" s="1"/>
  <c r="H1067" i="2" s="1"/>
  <c r="P1067" i="2"/>
  <c r="Q1067" i="2" s="1"/>
  <c r="E1065" i="2"/>
  <c r="I1065" i="2" s="1"/>
  <c r="B1070" i="2"/>
  <c r="C1069" i="2"/>
  <c r="D1068" i="2"/>
  <c r="R1068" i="2"/>
  <c r="L1068" i="2"/>
  <c r="M1068" i="2" s="1"/>
  <c r="O1068" i="2"/>
  <c r="S1068" i="2"/>
  <c r="H1066" i="2"/>
  <c r="G1066" i="2"/>
  <c r="J1065" i="2"/>
  <c r="F1066" i="2"/>
  <c r="J1066" i="2" s="1"/>
  <c r="E1066" i="2"/>
  <c r="I1066" i="2" s="1"/>
  <c r="T1068" i="2" l="1"/>
  <c r="U1068" i="2" s="1"/>
  <c r="G1068" i="2" s="1"/>
  <c r="G1067" i="2"/>
  <c r="P1068" i="2"/>
  <c r="Q1068" i="2" s="1"/>
  <c r="R1069" i="2"/>
  <c r="S1069" i="2"/>
  <c r="D1069" i="2"/>
  <c r="L1069" i="2"/>
  <c r="O1069" i="2"/>
  <c r="B1071" i="2"/>
  <c r="C1070" i="2"/>
  <c r="E1067" i="2"/>
  <c r="F1067" i="2"/>
  <c r="J1067" i="2" s="1"/>
  <c r="I1067" i="2" l="1"/>
  <c r="H1068" i="2"/>
  <c r="M1069" i="2"/>
  <c r="T1069" i="2"/>
  <c r="U1069" i="2" s="1"/>
  <c r="H1069" i="2" s="1"/>
  <c r="C1071" i="2"/>
  <c r="B1072" i="2"/>
  <c r="S1070" i="2"/>
  <c r="O1070" i="2"/>
  <c r="D1070" i="2"/>
  <c r="R1070" i="2"/>
  <c r="L1070" i="2"/>
  <c r="M1070" i="2" s="1"/>
  <c r="P1069" i="2"/>
  <c r="F1068" i="2"/>
  <c r="E1068" i="2"/>
  <c r="I1068" i="2" s="1"/>
  <c r="J1068" i="2" l="1"/>
  <c r="Q1069" i="2"/>
  <c r="E1069" i="2" s="1"/>
  <c r="T1070" i="2"/>
  <c r="U1070" i="2" s="1"/>
  <c r="G1070" i="2" s="1"/>
  <c r="G1069" i="2"/>
  <c r="B1073" i="2"/>
  <c r="C1072" i="2"/>
  <c r="D1071" i="2"/>
  <c r="R1071" i="2"/>
  <c r="O1071" i="2"/>
  <c r="P1071" i="2" s="1"/>
  <c r="L1071" i="2"/>
  <c r="S1071" i="2"/>
  <c r="P1070" i="2"/>
  <c r="Q1070" i="2" s="1"/>
  <c r="I1069" i="2" l="1"/>
  <c r="F1069" i="2"/>
  <c r="J1069" i="2" s="1"/>
  <c r="H1070" i="2"/>
  <c r="M1071" i="2"/>
  <c r="Q1071" i="2" s="1"/>
  <c r="T1071" i="2"/>
  <c r="U1071" i="2" s="1"/>
  <c r="G1071" i="2" s="1"/>
  <c r="F1070" i="2"/>
  <c r="E1070" i="2"/>
  <c r="I1070" i="2" s="1"/>
  <c r="O1072" i="2"/>
  <c r="D1072" i="2"/>
  <c r="R1072" i="2"/>
  <c r="S1072" i="2"/>
  <c r="L1072" i="2"/>
  <c r="M1072" i="2" s="1"/>
  <c r="C1073" i="2"/>
  <c r="B1074" i="2"/>
  <c r="J1070" i="2" l="1"/>
  <c r="T1072" i="2"/>
  <c r="U1072" i="2" s="1"/>
  <c r="H1072" i="2" s="1"/>
  <c r="H1071" i="2"/>
  <c r="F1071" i="2"/>
  <c r="E1071" i="2"/>
  <c r="I1071" i="2" s="1"/>
  <c r="B1075" i="2"/>
  <c r="C1074" i="2"/>
  <c r="P1072" i="2"/>
  <c r="Q1072" i="2" s="1"/>
  <c r="L1073" i="2"/>
  <c r="O1073" i="2"/>
  <c r="P1073" i="2" s="1"/>
  <c r="S1073" i="2"/>
  <c r="D1073" i="2"/>
  <c r="R1073" i="2"/>
  <c r="T1073" i="2" s="1"/>
  <c r="U1073" i="2" s="1"/>
  <c r="G1072" i="2" l="1"/>
  <c r="J1071" i="2"/>
  <c r="E1072" i="2"/>
  <c r="I1072" i="2" s="1"/>
  <c r="F1072" i="2"/>
  <c r="J1072" i="2" s="1"/>
  <c r="H1073" i="2"/>
  <c r="G1073" i="2"/>
  <c r="O1074" i="2"/>
  <c r="P1074" i="2" s="1"/>
  <c r="D1074" i="2"/>
  <c r="R1074" i="2"/>
  <c r="S1074" i="2"/>
  <c r="L1074" i="2"/>
  <c r="M1074" i="2" s="1"/>
  <c r="B1076" i="2"/>
  <c r="C1075" i="2"/>
  <c r="M1073" i="2"/>
  <c r="Q1073" i="2" s="1"/>
  <c r="T1074" i="2" l="1"/>
  <c r="U1074" i="2" s="1"/>
  <c r="H1074" i="2" s="1"/>
  <c r="Q1074" i="2"/>
  <c r="L1075" i="2"/>
  <c r="M1075" i="2" s="1"/>
  <c r="O1075" i="2"/>
  <c r="S1075" i="2"/>
  <c r="R1075" i="2"/>
  <c r="D1075" i="2"/>
  <c r="C1076" i="2"/>
  <c r="B1077" i="2"/>
  <c r="F1073" i="2"/>
  <c r="J1073" i="2" s="1"/>
  <c r="E1073" i="2"/>
  <c r="I1073" i="2" s="1"/>
  <c r="G1074" i="2" l="1"/>
  <c r="T1075" i="2"/>
  <c r="U1075" i="2" s="1"/>
  <c r="H1075" i="2" s="1"/>
  <c r="P1075" i="2"/>
  <c r="Q1075" i="2" s="1"/>
  <c r="C1077" i="2"/>
  <c r="B1078" i="2"/>
  <c r="F1074" i="2"/>
  <c r="J1074" i="2" s="1"/>
  <c r="E1074" i="2"/>
  <c r="I1074" i="2" s="1"/>
  <c r="L1076" i="2"/>
  <c r="M1076" i="2" s="1"/>
  <c r="O1076" i="2"/>
  <c r="S1076" i="2"/>
  <c r="R1076" i="2"/>
  <c r="T1076" i="2" s="1"/>
  <c r="U1076" i="2" s="1"/>
  <c r="D1076" i="2"/>
  <c r="G1075" i="2" l="1"/>
  <c r="G1076" i="2"/>
  <c r="H1076" i="2"/>
  <c r="B1079" i="2"/>
  <c r="C1078" i="2"/>
  <c r="O1077" i="2"/>
  <c r="L1077" i="2"/>
  <c r="D1077" i="2"/>
  <c r="S1077" i="2"/>
  <c r="R1077" i="2"/>
  <c r="E1075" i="2"/>
  <c r="I1075" i="2" s="1"/>
  <c r="F1075" i="2"/>
  <c r="J1075" i="2" s="1"/>
  <c r="P1076" i="2"/>
  <c r="Q1076" i="2" s="1"/>
  <c r="F1076" i="2" l="1"/>
  <c r="J1076" i="2" s="1"/>
  <c r="E1076" i="2"/>
  <c r="I1076" i="2" s="1"/>
  <c r="P1077" i="2"/>
  <c r="M1077" i="2"/>
  <c r="Q1077" i="2" s="1"/>
  <c r="D1078" i="2"/>
  <c r="L1078" i="2"/>
  <c r="M1078" i="2" s="1"/>
  <c r="O1078" i="2"/>
  <c r="S1078" i="2"/>
  <c r="R1078" i="2"/>
  <c r="T1077" i="2"/>
  <c r="U1077" i="2" s="1"/>
  <c r="C1079" i="2"/>
  <c r="B1080" i="2"/>
  <c r="T1078" i="2" l="1"/>
  <c r="U1078" i="2" s="1"/>
  <c r="G1078" i="2" s="1"/>
  <c r="P1078" i="2"/>
  <c r="Q1078" i="2" s="1"/>
  <c r="G1077" i="2"/>
  <c r="H1077" i="2"/>
  <c r="B1081" i="2"/>
  <c r="C1080" i="2"/>
  <c r="E1077" i="2"/>
  <c r="F1077" i="2"/>
  <c r="D1079" i="2"/>
  <c r="O1079" i="2"/>
  <c r="S1079" i="2"/>
  <c r="R1079" i="2"/>
  <c r="L1079" i="2"/>
  <c r="J1077" i="2" l="1"/>
  <c r="H1078" i="2"/>
  <c r="T1079" i="2"/>
  <c r="U1079" i="2" s="1"/>
  <c r="E1078" i="2"/>
  <c r="I1078" i="2" s="1"/>
  <c r="F1078" i="2"/>
  <c r="D1080" i="2"/>
  <c r="R1080" i="2"/>
  <c r="O1080" i="2"/>
  <c r="L1080" i="2"/>
  <c r="M1080" i="2" s="1"/>
  <c r="S1080" i="2"/>
  <c r="I1077" i="2"/>
  <c r="P1079" i="2"/>
  <c r="B1082" i="2"/>
  <c r="C1081" i="2"/>
  <c r="M1079" i="2"/>
  <c r="T1080" i="2" l="1"/>
  <c r="U1080" i="2" s="1"/>
  <c r="G1080" i="2" s="1"/>
  <c r="J1078" i="2"/>
  <c r="Q1079" i="2"/>
  <c r="E1079" i="2" s="1"/>
  <c r="B1083" i="2"/>
  <c r="C1082" i="2"/>
  <c r="P1080" i="2"/>
  <c r="Q1080" i="2" s="1"/>
  <c r="R1081" i="2"/>
  <c r="L1081" i="2"/>
  <c r="D1081" i="2"/>
  <c r="O1081" i="2"/>
  <c r="S1081" i="2"/>
  <c r="G1079" i="2"/>
  <c r="H1079" i="2"/>
  <c r="T1081" i="2" l="1"/>
  <c r="U1081" i="2" s="1"/>
  <c r="H1081" i="2" s="1"/>
  <c r="H1080" i="2"/>
  <c r="I1079" i="2"/>
  <c r="F1079" i="2"/>
  <c r="J1079" i="2" s="1"/>
  <c r="M1081" i="2"/>
  <c r="O1082" i="2"/>
  <c r="S1082" i="2"/>
  <c r="D1082" i="2"/>
  <c r="R1082" i="2"/>
  <c r="L1082" i="2"/>
  <c r="M1082" i="2" s="1"/>
  <c r="C1083" i="2"/>
  <c r="B1084" i="2"/>
  <c r="P1081" i="2"/>
  <c r="F1080" i="2"/>
  <c r="J1080" i="2" s="1"/>
  <c r="E1080" i="2"/>
  <c r="I1080" i="2" s="1"/>
  <c r="G1081" i="2" l="1"/>
  <c r="T1082" i="2"/>
  <c r="U1082" i="2" s="1"/>
  <c r="G1082" i="2" s="1"/>
  <c r="Q1081" i="2"/>
  <c r="E1081" i="2" s="1"/>
  <c r="I1081" i="2" s="1"/>
  <c r="P1082" i="2"/>
  <c r="Q1082" i="2" s="1"/>
  <c r="B1085" i="2"/>
  <c r="C1084" i="2"/>
  <c r="O1083" i="2"/>
  <c r="S1083" i="2"/>
  <c r="D1083" i="2"/>
  <c r="R1083" i="2"/>
  <c r="L1083" i="2"/>
  <c r="M1083" i="2" s="1"/>
  <c r="H1082" i="2" l="1"/>
  <c r="T1083" i="2"/>
  <c r="U1083" i="2" s="1"/>
  <c r="G1083" i="2" s="1"/>
  <c r="F1081" i="2"/>
  <c r="J1081" i="2" s="1"/>
  <c r="F1082" i="2"/>
  <c r="J1082" i="2" s="1"/>
  <c r="E1082" i="2"/>
  <c r="I1082" i="2" s="1"/>
  <c r="O1084" i="2"/>
  <c r="P1084" i="2" s="1"/>
  <c r="R1084" i="2"/>
  <c r="S1084" i="2"/>
  <c r="L1084" i="2"/>
  <c r="M1084" i="2" s="1"/>
  <c r="D1084" i="2"/>
  <c r="B1086" i="2"/>
  <c r="C1085" i="2"/>
  <c r="P1083" i="2"/>
  <c r="Q1083" i="2" s="1"/>
  <c r="T1084" i="2" l="1"/>
  <c r="U1084" i="2" s="1"/>
  <c r="G1084" i="2" s="1"/>
  <c r="H1083" i="2"/>
  <c r="F1083" i="2"/>
  <c r="E1083" i="2"/>
  <c r="I1083" i="2" s="1"/>
  <c r="Q1084" i="2"/>
  <c r="D1085" i="2"/>
  <c r="L1085" i="2"/>
  <c r="R1085" i="2"/>
  <c r="O1085" i="2"/>
  <c r="S1085" i="2"/>
  <c r="C1086" i="2"/>
  <c r="B1087" i="2"/>
  <c r="T1085" i="2" l="1"/>
  <c r="U1085" i="2" s="1"/>
  <c r="G1085" i="2" s="1"/>
  <c r="H1084" i="2"/>
  <c r="J1083" i="2"/>
  <c r="M1085" i="2"/>
  <c r="B1088" i="2"/>
  <c r="C1087" i="2"/>
  <c r="D1086" i="2"/>
  <c r="R1086" i="2"/>
  <c r="O1086" i="2"/>
  <c r="L1086" i="2"/>
  <c r="S1086" i="2"/>
  <c r="P1085" i="2"/>
  <c r="F1084" i="2"/>
  <c r="J1084" i="2" s="1"/>
  <c r="E1084" i="2"/>
  <c r="I1084" i="2" s="1"/>
  <c r="H1085" i="2" l="1"/>
  <c r="T1086" i="2"/>
  <c r="U1086" i="2" s="1"/>
  <c r="H1086" i="2" s="1"/>
  <c r="Q1085" i="2"/>
  <c r="E1085" i="2" s="1"/>
  <c r="I1085" i="2" s="1"/>
  <c r="R1087" i="2"/>
  <c r="L1087" i="2"/>
  <c r="M1087" i="2" s="1"/>
  <c r="O1087" i="2"/>
  <c r="S1087" i="2"/>
  <c r="D1087" i="2"/>
  <c r="M1086" i="2"/>
  <c r="B1089" i="2"/>
  <c r="C1088" i="2"/>
  <c r="P1086" i="2"/>
  <c r="G1086" i="2" l="1"/>
  <c r="T1087" i="2"/>
  <c r="U1087" i="2" s="1"/>
  <c r="G1087" i="2" s="1"/>
  <c r="F1085" i="2"/>
  <c r="J1085" i="2" s="1"/>
  <c r="P1087" i="2"/>
  <c r="Q1087" i="2" s="1"/>
  <c r="Q1086" i="2"/>
  <c r="S1088" i="2"/>
  <c r="D1088" i="2"/>
  <c r="R1088" i="2"/>
  <c r="L1088" i="2"/>
  <c r="O1088" i="2"/>
  <c r="B1090" i="2"/>
  <c r="C1089" i="2"/>
  <c r="T1088" i="2" l="1"/>
  <c r="U1088" i="2" s="1"/>
  <c r="G1088" i="2" s="1"/>
  <c r="H1087" i="2"/>
  <c r="E1087" i="2"/>
  <c r="I1087" i="2" s="1"/>
  <c r="F1087" i="2"/>
  <c r="J1087" i="2" s="1"/>
  <c r="S1089" i="2"/>
  <c r="D1089" i="2"/>
  <c r="L1089" i="2"/>
  <c r="O1089" i="2"/>
  <c r="R1089" i="2"/>
  <c r="C1090" i="2"/>
  <c r="B1091" i="2"/>
  <c r="F1086" i="2"/>
  <c r="J1086" i="2" s="1"/>
  <c r="E1086" i="2"/>
  <c r="I1086" i="2" s="1"/>
  <c r="P1088" i="2"/>
  <c r="M1088" i="2"/>
  <c r="H1088" i="2" l="1"/>
  <c r="M1089" i="2"/>
  <c r="Q1088" i="2"/>
  <c r="E1088" i="2" s="1"/>
  <c r="I1088" i="2" s="1"/>
  <c r="P1089" i="2"/>
  <c r="B1092" i="2"/>
  <c r="C1091" i="2"/>
  <c r="D1090" i="2"/>
  <c r="S1090" i="2"/>
  <c r="R1090" i="2"/>
  <c r="L1090" i="2"/>
  <c r="M1090" i="2" s="1"/>
  <c r="O1090" i="2"/>
  <c r="T1089" i="2"/>
  <c r="U1089" i="2" s="1"/>
  <c r="T1090" i="2" l="1"/>
  <c r="U1090" i="2" s="1"/>
  <c r="H1090" i="2" s="1"/>
  <c r="Q1089" i="2"/>
  <c r="E1089" i="2" s="1"/>
  <c r="F1088" i="2"/>
  <c r="J1088" i="2" s="1"/>
  <c r="P1090" i="2"/>
  <c r="Q1090" i="2" s="1"/>
  <c r="G1089" i="2"/>
  <c r="H1089" i="2"/>
  <c r="L1091" i="2"/>
  <c r="O1091" i="2"/>
  <c r="S1091" i="2"/>
  <c r="D1091" i="2"/>
  <c r="R1091" i="2"/>
  <c r="C1092" i="2"/>
  <c r="B1093" i="2"/>
  <c r="G1090" i="2" l="1"/>
  <c r="T1091" i="2"/>
  <c r="U1091" i="2" s="1"/>
  <c r="H1091" i="2" s="1"/>
  <c r="F1089" i="2"/>
  <c r="J1089" i="2" s="1"/>
  <c r="M1091" i="2"/>
  <c r="I1089" i="2"/>
  <c r="P1091" i="2"/>
  <c r="S1092" i="2"/>
  <c r="D1092" i="2"/>
  <c r="R1092" i="2"/>
  <c r="L1092" i="2"/>
  <c r="O1092" i="2"/>
  <c r="E1090" i="2"/>
  <c r="I1090" i="2" s="1"/>
  <c r="F1090" i="2"/>
  <c r="J1090" i="2" s="1"/>
  <c r="C1093" i="2"/>
  <c r="B1094" i="2"/>
  <c r="T1092" i="2" l="1"/>
  <c r="U1092" i="2" s="1"/>
  <c r="H1092" i="2" s="1"/>
  <c r="G1091" i="2"/>
  <c r="Q1091" i="2"/>
  <c r="F1091" i="2" s="1"/>
  <c r="J1091" i="2" s="1"/>
  <c r="B1095" i="2"/>
  <c r="C1094" i="2"/>
  <c r="P1092" i="2"/>
  <c r="M1092" i="2"/>
  <c r="L1093" i="2"/>
  <c r="O1093" i="2"/>
  <c r="D1093" i="2"/>
  <c r="R1093" i="2"/>
  <c r="S1093" i="2"/>
  <c r="G1092" i="2" l="1"/>
  <c r="Q1092" i="2"/>
  <c r="F1092" i="2" s="1"/>
  <c r="J1092" i="2" s="1"/>
  <c r="T1093" i="2"/>
  <c r="U1093" i="2" s="1"/>
  <c r="G1093" i="2" s="1"/>
  <c r="E1091" i="2"/>
  <c r="I1091" i="2" s="1"/>
  <c r="O1094" i="2"/>
  <c r="D1094" i="2"/>
  <c r="S1094" i="2"/>
  <c r="R1094" i="2"/>
  <c r="T1094" i="2" s="1"/>
  <c r="U1094" i="2" s="1"/>
  <c r="L1094" i="2"/>
  <c r="M1094" i="2" s="1"/>
  <c r="C1095" i="2"/>
  <c r="B1096" i="2"/>
  <c r="P1093" i="2"/>
  <c r="M1093" i="2"/>
  <c r="E1092" i="2" l="1"/>
  <c r="I1092" i="2" s="1"/>
  <c r="Q1093" i="2"/>
  <c r="F1093" i="2" s="1"/>
  <c r="J1093" i="2" s="1"/>
  <c r="H1093" i="2"/>
  <c r="P1094" i="2"/>
  <c r="Q1094" i="2" s="1"/>
  <c r="B1097" i="2"/>
  <c r="C1096" i="2"/>
  <c r="L1095" i="2"/>
  <c r="M1095" i="2" s="1"/>
  <c r="R1095" i="2"/>
  <c r="T1095" i="2" s="1"/>
  <c r="U1095" i="2" s="1"/>
  <c r="O1095" i="2"/>
  <c r="S1095" i="2"/>
  <c r="D1095" i="2"/>
  <c r="G1094" i="2"/>
  <c r="H1094" i="2"/>
  <c r="E1093" i="2" l="1"/>
  <c r="I1093" i="2" s="1"/>
  <c r="E1094" i="2"/>
  <c r="I1094" i="2" s="1"/>
  <c r="F1094" i="2"/>
  <c r="J1094" i="2" s="1"/>
  <c r="G1095" i="2"/>
  <c r="H1095" i="2"/>
  <c r="L1096" i="2"/>
  <c r="M1096" i="2" s="1"/>
  <c r="O1096" i="2"/>
  <c r="S1096" i="2"/>
  <c r="R1096" i="2"/>
  <c r="D1096" i="2"/>
  <c r="C1097" i="2"/>
  <c r="B1098" i="2"/>
  <c r="P1095" i="2"/>
  <c r="Q1095" i="2" s="1"/>
  <c r="T1096" i="2" l="1"/>
  <c r="U1096" i="2" s="1"/>
  <c r="G1096" i="2" s="1"/>
  <c r="F1095" i="2"/>
  <c r="J1095" i="2" s="1"/>
  <c r="E1095" i="2"/>
  <c r="I1095" i="2" s="1"/>
  <c r="D1097" i="2"/>
  <c r="R1097" i="2"/>
  <c r="O1097" i="2"/>
  <c r="L1097" i="2"/>
  <c r="S1097" i="2"/>
  <c r="P1096" i="2"/>
  <c r="Q1096" i="2" s="1"/>
  <c r="B1099" i="2"/>
  <c r="C1098" i="2"/>
  <c r="H1096" i="2" l="1"/>
  <c r="T1097" i="2"/>
  <c r="U1097" i="2" s="1"/>
  <c r="G1097" i="2" s="1"/>
  <c r="F1096" i="2"/>
  <c r="J1096" i="2" s="1"/>
  <c r="E1096" i="2"/>
  <c r="I1096" i="2" s="1"/>
  <c r="M1097" i="2"/>
  <c r="P1097" i="2"/>
  <c r="S1098" i="2"/>
  <c r="D1098" i="2"/>
  <c r="O1098" i="2"/>
  <c r="R1098" i="2"/>
  <c r="T1098" i="2" s="1"/>
  <c r="U1098" i="2" s="1"/>
  <c r="L1098" i="2"/>
  <c r="C1099" i="2"/>
  <c r="B1100" i="2"/>
  <c r="H1097" i="2" l="1"/>
  <c r="C1100" i="2"/>
  <c r="B1101" i="2"/>
  <c r="M1098" i="2"/>
  <c r="G1098" i="2"/>
  <c r="H1098" i="2"/>
  <c r="L1099" i="2"/>
  <c r="O1099" i="2"/>
  <c r="S1099" i="2"/>
  <c r="D1099" i="2"/>
  <c r="R1099" i="2"/>
  <c r="T1099" i="2" s="1"/>
  <c r="U1099" i="2" s="1"/>
  <c r="P1098" i="2"/>
  <c r="Q1097" i="2"/>
  <c r="M1099" i="2" l="1"/>
  <c r="H1099" i="2"/>
  <c r="G1099" i="2"/>
  <c r="P1099" i="2"/>
  <c r="Q1098" i="2"/>
  <c r="E1097" i="2"/>
  <c r="I1097" i="2" s="1"/>
  <c r="F1097" i="2"/>
  <c r="J1097" i="2" s="1"/>
  <c r="B1102" i="2"/>
  <c r="C1101" i="2"/>
  <c r="S1100" i="2"/>
  <c r="O1100" i="2"/>
  <c r="D1100" i="2"/>
  <c r="R1100" i="2"/>
  <c r="T1100" i="2" s="1"/>
  <c r="U1100" i="2" s="1"/>
  <c r="L1100" i="2"/>
  <c r="Q1099" i="2" l="1"/>
  <c r="F1099" i="2" s="1"/>
  <c r="J1099" i="2" s="1"/>
  <c r="M1100" i="2"/>
  <c r="L1101" i="2"/>
  <c r="O1101" i="2"/>
  <c r="S1101" i="2"/>
  <c r="R1101" i="2"/>
  <c r="D1101" i="2"/>
  <c r="C1102" i="2"/>
  <c r="B1103" i="2"/>
  <c r="H1100" i="2"/>
  <c r="G1100" i="2"/>
  <c r="E1098" i="2"/>
  <c r="I1098" i="2" s="1"/>
  <c r="F1098" i="2"/>
  <c r="J1098" i="2" s="1"/>
  <c r="P1100" i="2"/>
  <c r="T1101" i="2" l="1"/>
  <c r="U1101" i="2" s="1"/>
  <c r="G1101" i="2" s="1"/>
  <c r="E1099" i="2"/>
  <c r="I1099" i="2" s="1"/>
  <c r="Q1100" i="2"/>
  <c r="E1100" i="2" s="1"/>
  <c r="I1100" i="2" s="1"/>
  <c r="C1103" i="2"/>
  <c r="B1104" i="2"/>
  <c r="O1102" i="2"/>
  <c r="S1102" i="2"/>
  <c r="D1102" i="2"/>
  <c r="R1102" i="2"/>
  <c r="L1102" i="2"/>
  <c r="P1101" i="2"/>
  <c r="M1101" i="2"/>
  <c r="H1101" i="2" l="1"/>
  <c r="T1102" i="2"/>
  <c r="U1102" i="2" s="1"/>
  <c r="H1102" i="2" s="1"/>
  <c r="P1102" i="2"/>
  <c r="F1100" i="2"/>
  <c r="J1100" i="2" s="1"/>
  <c r="M1102" i="2"/>
  <c r="Q1101" i="2"/>
  <c r="E1101" i="2" s="1"/>
  <c r="I1101" i="2" s="1"/>
  <c r="B1105" i="2"/>
  <c r="C1104" i="2"/>
  <c r="S1103" i="2"/>
  <c r="L1103" i="2"/>
  <c r="O1103" i="2"/>
  <c r="D1103" i="2"/>
  <c r="R1103" i="2"/>
  <c r="T1103" i="2" l="1"/>
  <c r="U1103" i="2" s="1"/>
  <c r="H1103" i="2" s="1"/>
  <c r="G1102" i="2"/>
  <c r="Q1102" i="2"/>
  <c r="F1102" i="2" s="1"/>
  <c r="J1102" i="2" s="1"/>
  <c r="P1103" i="2"/>
  <c r="F1101" i="2"/>
  <c r="J1101" i="2" s="1"/>
  <c r="B1106" i="2"/>
  <c r="C1105" i="2"/>
  <c r="D1104" i="2"/>
  <c r="O1104" i="2"/>
  <c r="R1104" i="2"/>
  <c r="L1104" i="2"/>
  <c r="S1104" i="2"/>
  <c r="M1103" i="2"/>
  <c r="G1103" i="2" l="1"/>
  <c r="T1104" i="2"/>
  <c r="U1104" i="2" s="1"/>
  <c r="G1104" i="2" s="1"/>
  <c r="E1102" i="2"/>
  <c r="I1102" i="2" s="1"/>
  <c r="Q1103" i="2"/>
  <c r="E1103" i="2" s="1"/>
  <c r="I1103" i="2" s="1"/>
  <c r="M1104" i="2"/>
  <c r="P1104" i="2"/>
  <c r="R1105" i="2"/>
  <c r="L1105" i="2"/>
  <c r="O1105" i="2"/>
  <c r="D1105" i="2"/>
  <c r="S1105" i="2"/>
  <c r="B1107" i="2"/>
  <c r="C1106" i="2"/>
  <c r="T1105" i="2" l="1"/>
  <c r="U1105" i="2" s="1"/>
  <c r="H1105" i="2" s="1"/>
  <c r="H1104" i="2"/>
  <c r="Q1104" i="2"/>
  <c r="F1104" i="2" s="1"/>
  <c r="F1103" i="2"/>
  <c r="J1103" i="2" s="1"/>
  <c r="M1105" i="2"/>
  <c r="P1105" i="2"/>
  <c r="D1106" i="2"/>
  <c r="R1106" i="2"/>
  <c r="O1106" i="2"/>
  <c r="S1106" i="2"/>
  <c r="L1106" i="2"/>
  <c r="B1108" i="2"/>
  <c r="C1107" i="2"/>
  <c r="G1105" i="2" l="1"/>
  <c r="J1104" i="2"/>
  <c r="Q1105" i="2"/>
  <c r="E1105" i="2" s="1"/>
  <c r="I1105" i="2" s="1"/>
  <c r="E1104" i="2"/>
  <c r="I1104" i="2" s="1"/>
  <c r="T1106" i="2"/>
  <c r="U1106" i="2" s="1"/>
  <c r="H1106" i="2" s="1"/>
  <c r="P1106" i="2"/>
  <c r="O1107" i="2"/>
  <c r="P1107" i="2" s="1"/>
  <c r="L1107" i="2"/>
  <c r="S1107" i="2"/>
  <c r="D1107" i="2"/>
  <c r="R1107" i="2"/>
  <c r="M1106" i="2"/>
  <c r="C1108" i="2"/>
  <c r="B1109" i="2"/>
  <c r="Q1106" i="2" l="1"/>
  <c r="F1106" i="2" s="1"/>
  <c r="J1106" i="2" s="1"/>
  <c r="F1105" i="2"/>
  <c r="J1105" i="2" s="1"/>
  <c r="G1106" i="2"/>
  <c r="M1107" i="2"/>
  <c r="Q1107" i="2" s="1"/>
  <c r="E1107" i="2" s="1"/>
  <c r="T1107" i="2"/>
  <c r="U1107" i="2" s="1"/>
  <c r="H1107" i="2" s="1"/>
  <c r="B1110" i="2"/>
  <c r="C1109" i="2"/>
  <c r="S1108" i="2"/>
  <c r="D1108" i="2"/>
  <c r="L1108" i="2"/>
  <c r="M1108" i="2" s="1"/>
  <c r="R1108" i="2"/>
  <c r="O1108" i="2"/>
  <c r="T1108" i="2" l="1"/>
  <c r="U1108" i="2" s="1"/>
  <c r="G1108" i="2" s="1"/>
  <c r="E1106" i="2"/>
  <c r="I1106" i="2" s="1"/>
  <c r="G1107" i="2"/>
  <c r="F1107" i="2"/>
  <c r="J1107" i="2" s="1"/>
  <c r="P1108" i="2"/>
  <c r="Q1108" i="2" s="1"/>
  <c r="B1111" i="2"/>
  <c r="C1110" i="2"/>
  <c r="R1109" i="2"/>
  <c r="S1109" i="2"/>
  <c r="L1109" i="2"/>
  <c r="M1109" i="2" s="1"/>
  <c r="O1109" i="2"/>
  <c r="D1109" i="2"/>
  <c r="I1107" i="2"/>
  <c r="H1108" i="2" l="1"/>
  <c r="T1109" i="2"/>
  <c r="U1109" i="2" s="1"/>
  <c r="H1109" i="2" s="1"/>
  <c r="P1109" i="2"/>
  <c r="Q1109" i="2" s="1"/>
  <c r="L1110" i="2"/>
  <c r="M1110" i="2" s="1"/>
  <c r="O1110" i="2"/>
  <c r="D1110" i="2"/>
  <c r="S1110" i="2"/>
  <c r="R1110" i="2"/>
  <c r="C1111" i="2"/>
  <c r="B1112" i="2"/>
  <c r="E1108" i="2"/>
  <c r="I1108" i="2" s="1"/>
  <c r="F1108" i="2"/>
  <c r="J1108" i="2" s="1"/>
  <c r="G1109" i="2" l="1"/>
  <c r="T1110" i="2"/>
  <c r="U1110" i="2" s="1"/>
  <c r="G1110" i="2" s="1"/>
  <c r="C1112" i="2"/>
  <c r="B1113" i="2"/>
  <c r="E1109" i="2"/>
  <c r="I1109" i="2" s="1"/>
  <c r="F1109" i="2"/>
  <c r="J1109" i="2" s="1"/>
  <c r="S1111" i="2"/>
  <c r="R1111" i="2"/>
  <c r="O1111" i="2"/>
  <c r="D1111" i="2"/>
  <c r="L1111" i="2"/>
  <c r="P1110" i="2"/>
  <c r="Q1110" i="2" s="1"/>
  <c r="H1110" i="2" l="1"/>
  <c r="E1110" i="2"/>
  <c r="I1110" i="2" s="1"/>
  <c r="F1110" i="2"/>
  <c r="M1111" i="2"/>
  <c r="B1114" i="2"/>
  <c r="C1113" i="2"/>
  <c r="P1111" i="2"/>
  <c r="L1112" i="2"/>
  <c r="M1112" i="2" s="1"/>
  <c r="O1112" i="2"/>
  <c r="R1112" i="2"/>
  <c r="S1112" i="2"/>
  <c r="D1112" i="2"/>
  <c r="T1111" i="2"/>
  <c r="U1111" i="2" s="1"/>
  <c r="T1112" i="2" l="1"/>
  <c r="U1112" i="2" s="1"/>
  <c r="H1112" i="2" s="1"/>
  <c r="J1110" i="2"/>
  <c r="S1113" i="2"/>
  <c r="D1113" i="2"/>
  <c r="L1113" i="2"/>
  <c r="M1113" i="2" s="1"/>
  <c r="O1113" i="2"/>
  <c r="R1113" i="2"/>
  <c r="H1111" i="2"/>
  <c r="G1111" i="2"/>
  <c r="B1115" i="2"/>
  <c r="C1114" i="2"/>
  <c r="Q1111" i="2"/>
  <c r="P1112" i="2"/>
  <c r="Q1112" i="2" s="1"/>
  <c r="G1112" i="2" l="1"/>
  <c r="T1113" i="2"/>
  <c r="U1113" i="2" s="1"/>
  <c r="G1113" i="2" s="1"/>
  <c r="F1112" i="2"/>
  <c r="J1112" i="2" s="1"/>
  <c r="E1112" i="2"/>
  <c r="I1112" i="2" s="1"/>
  <c r="F1111" i="2"/>
  <c r="J1111" i="2" s="1"/>
  <c r="E1111" i="2"/>
  <c r="I1111" i="2" s="1"/>
  <c r="S1114" i="2"/>
  <c r="D1114" i="2"/>
  <c r="R1114" i="2"/>
  <c r="L1114" i="2"/>
  <c r="M1114" i="2" s="1"/>
  <c r="O1114" i="2"/>
  <c r="C1115" i="2"/>
  <c r="B1116" i="2"/>
  <c r="P1113" i="2"/>
  <c r="Q1113" i="2" s="1"/>
  <c r="H1113" i="2" l="1"/>
  <c r="T1114" i="2"/>
  <c r="U1114" i="2" s="1"/>
  <c r="G1114" i="2" s="1"/>
  <c r="E1113" i="2"/>
  <c r="I1113" i="2" s="1"/>
  <c r="F1113" i="2"/>
  <c r="J1113" i="2" s="1"/>
  <c r="P1114" i="2"/>
  <c r="Q1114" i="2" s="1"/>
  <c r="C1116" i="2"/>
  <c r="B1117" i="2"/>
  <c r="O1115" i="2"/>
  <c r="L1115" i="2"/>
  <c r="S1115" i="2"/>
  <c r="R1115" i="2"/>
  <c r="T1115" i="2" s="1"/>
  <c r="U1115" i="2" s="1"/>
  <c r="D1115" i="2"/>
  <c r="H1114" i="2" l="1"/>
  <c r="P1115" i="2"/>
  <c r="M1115" i="2"/>
  <c r="E1114" i="2"/>
  <c r="I1114" i="2" s="1"/>
  <c r="F1114" i="2"/>
  <c r="J1114" i="2" s="1"/>
  <c r="B1118" i="2"/>
  <c r="C1117" i="2"/>
  <c r="S1116" i="2"/>
  <c r="D1116" i="2"/>
  <c r="R1116" i="2"/>
  <c r="L1116" i="2"/>
  <c r="O1116" i="2"/>
  <c r="H1115" i="2"/>
  <c r="G1115" i="2"/>
  <c r="Q1115" i="2" l="1"/>
  <c r="F1115" i="2" s="1"/>
  <c r="J1115" i="2" s="1"/>
  <c r="T1116" i="2"/>
  <c r="U1116" i="2" s="1"/>
  <c r="G1116" i="2" s="1"/>
  <c r="P1116" i="2"/>
  <c r="D1117" i="2"/>
  <c r="S1117" i="2"/>
  <c r="R1117" i="2"/>
  <c r="T1117" i="2" s="1"/>
  <c r="U1117" i="2" s="1"/>
  <c r="O1117" i="2"/>
  <c r="L1117" i="2"/>
  <c r="M1116" i="2"/>
  <c r="B1119" i="2"/>
  <c r="C1118" i="2"/>
  <c r="E1115" i="2" l="1"/>
  <c r="I1115" i="2" s="1"/>
  <c r="H1116" i="2"/>
  <c r="M1117" i="2"/>
  <c r="S1118" i="2"/>
  <c r="D1118" i="2"/>
  <c r="O1118" i="2"/>
  <c r="L1118" i="2"/>
  <c r="M1118" i="2" s="1"/>
  <c r="R1118" i="2"/>
  <c r="T1118" i="2" s="1"/>
  <c r="U1118" i="2" s="1"/>
  <c r="B1120" i="2"/>
  <c r="C1119" i="2"/>
  <c r="G1117" i="2"/>
  <c r="H1117" i="2"/>
  <c r="Q1116" i="2"/>
  <c r="P1117" i="2"/>
  <c r="Q1117" i="2" l="1"/>
  <c r="F1117" i="2" s="1"/>
  <c r="J1117" i="2" s="1"/>
  <c r="G1118" i="2"/>
  <c r="H1118" i="2"/>
  <c r="E1116" i="2"/>
  <c r="I1116" i="2" s="1"/>
  <c r="F1116" i="2"/>
  <c r="J1116" i="2" s="1"/>
  <c r="P1118" i="2"/>
  <c r="Q1118" i="2" s="1"/>
  <c r="B1121" i="2"/>
  <c r="C1120" i="2"/>
  <c r="R1119" i="2"/>
  <c r="O1119" i="2"/>
  <c r="P1119" i="2" s="1"/>
  <c r="S1119" i="2"/>
  <c r="D1119" i="2"/>
  <c r="L1119" i="2"/>
  <c r="M1119" i="2" s="1"/>
  <c r="E1117" i="2" l="1"/>
  <c r="I1117" i="2" s="1"/>
  <c r="T1119" i="2"/>
  <c r="U1119" i="2" s="1"/>
  <c r="H1119" i="2" s="1"/>
  <c r="Q1119" i="2"/>
  <c r="E1119" i="2" s="1"/>
  <c r="L1120" i="2"/>
  <c r="O1120" i="2"/>
  <c r="P1120" i="2" s="1"/>
  <c r="D1120" i="2"/>
  <c r="R1120" i="2"/>
  <c r="S1120" i="2"/>
  <c r="B1122" i="2"/>
  <c r="C1121" i="2"/>
  <c r="F1118" i="2"/>
  <c r="J1118" i="2" s="1"/>
  <c r="E1118" i="2"/>
  <c r="I1118" i="2" s="1"/>
  <c r="G1119" i="2" l="1"/>
  <c r="I1119" i="2" s="1"/>
  <c r="F1119" i="2"/>
  <c r="J1119" i="2" s="1"/>
  <c r="L1121" i="2"/>
  <c r="D1121" i="2"/>
  <c r="R1121" i="2"/>
  <c r="O1121" i="2"/>
  <c r="S1121" i="2"/>
  <c r="B1123" i="2"/>
  <c r="C1122" i="2"/>
  <c r="T1120" i="2"/>
  <c r="U1120" i="2" s="1"/>
  <c r="M1120" i="2"/>
  <c r="Q1120" i="2" s="1"/>
  <c r="P1121" i="2" l="1"/>
  <c r="T1121" i="2"/>
  <c r="U1121" i="2" s="1"/>
  <c r="G1121" i="2" s="1"/>
  <c r="F1120" i="2"/>
  <c r="E1120" i="2"/>
  <c r="R1122" i="2"/>
  <c r="L1122" i="2"/>
  <c r="M1122" i="2" s="1"/>
  <c r="O1122" i="2"/>
  <c r="D1122" i="2"/>
  <c r="S1122" i="2"/>
  <c r="C1123" i="2"/>
  <c r="B1124" i="2"/>
  <c r="M1121" i="2"/>
  <c r="G1120" i="2"/>
  <c r="H1120" i="2"/>
  <c r="T1122" i="2" l="1"/>
  <c r="U1122" i="2" s="1"/>
  <c r="G1122" i="2" s="1"/>
  <c r="H1121" i="2"/>
  <c r="Q1121" i="2"/>
  <c r="F1121" i="2" s="1"/>
  <c r="J1121" i="2" s="1"/>
  <c r="P1122" i="2"/>
  <c r="Q1122" i="2" s="1"/>
  <c r="E1122" i="2" s="1"/>
  <c r="I1120" i="2"/>
  <c r="C1124" i="2"/>
  <c r="B1125" i="2"/>
  <c r="L1123" i="2"/>
  <c r="M1123" i="2" s="1"/>
  <c r="O1123" i="2"/>
  <c r="S1123" i="2"/>
  <c r="D1123" i="2"/>
  <c r="R1123" i="2"/>
  <c r="J1120" i="2"/>
  <c r="T1123" i="2" l="1"/>
  <c r="U1123" i="2" s="1"/>
  <c r="H1123" i="2" s="1"/>
  <c r="H1122" i="2"/>
  <c r="E1121" i="2"/>
  <c r="I1121" i="2" s="1"/>
  <c r="F1122" i="2"/>
  <c r="J1122" i="2" s="1"/>
  <c r="D1124" i="2"/>
  <c r="R1124" i="2"/>
  <c r="S1124" i="2"/>
  <c r="L1124" i="2"/>
  <c r="O1124" i="2"/>
  <c r="P1123" i="2"/>
  <c r="Q1123" i="2" s="1"/>
  <c r="C1125" i="2"/>
  <c r="B1126" i="2"/>
  <c r="I1122" i="2"/>
  <c r="G1123" i="2" l="1"/>
  <c r="T1124" i="2"/>
  <c r="U1124" i="2" s="1"/>
  <c r="G1124" i="2" s="1"/>
  <c r="F1123" i="2"/>
  <c r="J1123" i="2" s="1"/>
  <c r="E1123" i="2"/>
  <c r="I1123" i="2" s="1"/>
  <c r="L1125" i="2"/>
  <c r="R1125" i="2"/>
  <c r="O1125" i="2"/>
  <c r="S1125" i="2"/>
  <c r="D1125" i="2"/>
  <c r="C1126" i="2"/>
  <c r="B1127" i="2"/>
  <c r="M1124" i="2"/>
  <c r="P1124" i="2"/>
  <c r="H1124" i="2" l="1"/>
  <c r="T1125" i="2"/>
  <c r="U1125" i="2" s="1"/>
  <c r="H1125" i="2" s="1"/>
  <c r="Q1124" i="2"/>
  <c r="F1124" i="2" s="1"/>
  <c r="J1124" i="2" s="1"/>
  <c r="B1128" i="2"/>
  <c r="C1127" i="2"/>
  <c r="O1126" i="2"/>
  <c r="D1126" i="2"/>
  <c r="S1126" i="2"/>
  <c r="R1126" i="2"/>
  <c r="L1126" i="2"/>
  <c r="M1126" i="2" s="1"/>
  <c r="M1125" i="2"/>
  <c r="P1125" i="2"/>
  <c r="G1125" i="2" l="1"/>
  <c r="Q1125" i="2"/>
  <c r="E1125" i="2" s="1"/>
  <c r="E1124" i="2"/>
  <c r="I1124" i="2" s="1"/>
  <c r="P1126" i="2"/>
  <c r="Q1126" i="2" s="1"/>
  <c r="R1127" i="2"/>
  <c r="S1127" i="2"/>
  <c r="L1127" i="2"/>
  <c r="O1127" i="2"/>
  <c r="D1127" i="2"/>
  <c r="B1129" i="2"/>
  <c r="C1128" i="2"/>
  <c r="T1126" i="2"/>
  <c r="U1126" i="2" s="1"/>
  <c r="T1127" i="2" l="1"/>
  <c r="U1127" i="2" s="1"/>
  <c r="G1127" i="2" s="1"/>
  <c r="I1125" i="2"/>
  <c r="F1125" i="2"/>
  <c r="J1125" i="2" s="1"/>
  <c r="F1126" i="2"/>
  <c r="E1126" i="2"/>
  <c r="M1127" i="2"/>
  <c r="L1128" i="2"/>
  <c r="M1128" i="2" s="1"/>
  <c r="O1128" i="2"/>
  <c r="D1128" i="2"/>
  <c r="R1128" i="2"/>
  <c r="S1128" i="2"/>
  <c r="G1126" i="2"/>
  <c r="H1126" i="2"/>
  <c r="P1127" i="2"/>
  <c r="B1130" i="2"/>
  <c r="C1129" i="2"/>
  <c r="T1128" i="2" l="1"/>
  <c r="U1128" i="2" s="1"/>
  <c r="H1128" i="2" s="1"/>
  <c r="H1127" i="2"/>
  <c r="J1126" i="2"/>
  <c r="P1128" i="2"/>
  <c r="Q1128" i="2" s="1"/>
  <c r="O1129" i="2"/>
  <c r="L1129" i="2"/>
  <c r="S1129" i="2"/>
  <c r="D1129" i="2"/>
  <c r="R1129" i="2"/>
  <c r="C1130" i="2"/>
  <c r="B1131" i="2"/>
  <c r="Q1127" i="2"/>
  <c r="I1126" i="2"/>
  <c r="G1128" i="2" l="1"/>
  <c r="T1129" i="2"/>
  <c r="U1129" i="2" s="1"/>
  <c r="G1129" i="2" s="1"/>
  <c r="M1129" i="2"/>
  <c r="E1128" i="2"/>
  <c r="I1128" i="2" s="1"/>
  <c r="F1128" i="2"/>
  <c r="J1128" i="2" s="1"/>
  <c r="C1131" i="2"/>
  <c r="B1132" i="2"/>
  <c r="E1127" i="2"/>
  <c r="I1127" i="2" s="1"/>
  <c r="F1127" i="2"/>
  <c r="J1127" i="2" s="1"/>
  <c r="P1129" i="2"/>
  <c r="L1130" i="2"/>
  <c r="D1130" i="2"/>
  <c r="S1130" i="2"/>
  <c r="R1130" i="2"/>
  <c r="O1130" i="2"/>
  <c r="P1130" i="2" s="1"/>
  <c r="T1130" i="2" l="1"/>
  <c r="U1130" i="2" s="1"/>
  <c r="G1130" i="2" s="1"/>
  <c r="H1129" i="2"/>
  <c r="Q1129" i="2"/>
  <c r="F1129" i="2" s="1"/>
  <c r="J1129" i="2" s="1"/>
  <c r="M1130" i="2"/>
  <c r="Q1130" i="2" s="1"/>
  <c r="E1130" i="2" s="1"/>
  <c r="C1132" i="2"/>
  <c r="B1133" i="2"/>
  <c r="L1131" i="2"/>
  <c r="M1131" i="2" s="1"/>
  <c r="S1131" i="2"/>
  <c r="R1131" i="2"/>
  <c r="T1131" i="2" s="1"/>
  <c r="U1131" i="2" s="1"/>
  <c r="O1131" i="2"/>
  <c r="D1131" i="2"/>
  <c r="H1130" i="2" l="1"/>
  <c r="E1129" i="2"/>
  <c r="I1129" i="2" s="1"/>
  <c r="F1130" i="2"/>
  <c r="J1130" i="2" s="1"/>
  <c r="C1133" i="2"/>
  <c r="B1134" i="2"/>
  <c r="P1131" i="2"/>
  <c r="Q1131" i="2" s="1"/>
  <c r="D1132" i="2"/>
  <c r="R1132" i="2"/>
  <c r="L1132" i="2"/>
  <c r="M1132" i="2" s="1"/>
  <c r="S1132" i="2"/>
  <c r="O1132" i="2"/>
  <c r="H1131" i="2"/>
  <c r="G1131" i="2"/>
  <c r="I1130" i="2"/>
  <c r="P1132" i="2" l="1"/>
  <c r="Q1132" i="2" s="1"/>
  <c r="T1132" i="2"/>
  <c r="U1132" i="2" s="1"/>
  <c r="E1131" i="2"/>
  <c r="I1131" i="2" s="1"/>
  <c r="F1131" i="2"/>
  <c r="J1131" i="2" s="1"/>
  <c r="B1135" i="2"/>
  <c r="C1134" i="2"/>
  <c r="D1133" i="2"/>
  <c r="O1133" i="2"/>
  <c r="S1133" i="2"/>
  <c r="R1133" i="2"/>
  <c r="L1133" i="2"/>
  <c r="M1133" i="2" s="1"/>
  <c r="T1133" i="2" l="1"/>
  <c r="U1133" i="2" s="1"/>
  <c r="H1133" i="2" s="1"/>
  <c r="F1132" i="2"/>
  <c r="E1132" i="2"/>
  <c r="P1133" i="2"/>
  <c r="Q1133" i="2" s="1"/>
  <c r="O1134" i="2"/>
  <c r="D1134" i="2"/>
  <c r="L1134" i="2"/>
  <c r="S1134" i="2"/>
  <c r="R1134" i="2"/>
  <c r="C1135" i="2"/>
  <c r="B1136" i="2"/>
  <c r="G1132" i="2"/>
  <c r="H1132" i="2"/>
  <c r="G1133" i="2" l="1"/>
  <c r="J1132" i="2"/>
  <c r="M1134" i="2"/>
  <c r="T1134" i="2"/>
  <c r="U1134" i="2" s="1"/>
  <c r="G1134" i="2" s="1"/>
  <c r="C1136" i="2"/>
  <c r="B1137" i="2"/>
  <c r="P1134" i="2"/>
  <c r="S1135" i="2"/>
  <c r="D1135" i="2"/>
  <c r="L1135" i="2"/>
  <c r="O1135" i="2"/>
  <c r="R1135" i="2"/>
  <c r="E1133" i="2"/>
  <c r="I1133" i="2" s="1"/>
  <c r="F1133" i="2"/>
  <c r="J1133" i="2" s="1"/>
  <c r="I1132" i="2"/>
  <c r="T1135" i="2" l="1"/>
  <c r="U1135" i="2" s="1"/>
  <c r="G1135" i="2" s="1"/>
  <c r="H1134" i="2"/>
  <c r="Q1134" i="2"/>
  <c r="F1134" i="2" s="1"/>
  <c r="P1135" i="2"/>
  <c r="M1135" i="2"/>
  <c r="C1137" i="2"/>
  <c r="B1138" i="2"/>
  <c r="D1136" i="2"/>
  <c r="R1136" i="2"/>
  <c r="S1136" i="2"/>
  <c r="L1136" i="2"/>
  <c r="O1136" i="2"/>
  <c r="J1134" i="2" l="1"/>
  <c r="H1135" i="2"/>
  <c r="T1136" i="2"/>
  <c r="U1136" i="2" s="1"/>
  <c r="H1136" i="2" s="1"/>
  <c r="Q1135" i="2"/>
  <c r="F1135" i="2" s="1"/>
  <c r="J1135" i="2" s="1"/>
  <c r="E1134" i="2"/>
  <c r="I1134" i="2" s="1"/>
  <c r="M1136" i="2"/>
  <c r="P1136" i="2"/>
  <c r="D1137" i="2"/>
  <c r="S1137" i="2"/>
  <c r="R1137" i="2"/>
  <c r="L1137" i="2"/>
  <c r="M1137" i="2" s="1"/>
  <c r="O1137" i="2"/>
  <c r="C1138" i="2"/>
  <c r="B1139" i="2"/>
  <c r="T1137" i="2" l="1"/>
  <c r="U1137" i="2" s="1"/>
  <c r="G1137" i="2" s="1"/>
  <c r="G1136" i="2"/>
  <c r="E1135" i="2"/>
  <c r="I1135" i="2" s="1"/>
  <c r="Q1136" i="2"/>
  <c r="E1136" i="2" s="1"/>
  <c r="P1137" i="2"/>
  <c r="Q1137" i="2" s="1"/>
  <c r="B1140" i="2"/>
  <c r="C1139" i="2"/>
  <c r="D1138" i="2"/>
  <c r="S1138" i="2"/>
  <c r="R1138" i="2"/>
  <c r="O1138" i="2"/>
  <c r="L1138" i="2"/>
  <c r="H1137" i="2" l="1"/>
  <c r="T1138" i="2"/>
  <c r="U1138" i="2" s="1"/>
  <c r="H1138" i="2" s="1"/>
  <c r="I1136" i="2"/>
  <c r="F1136" i="2"/>
  <c r="J1136" i="2" s="1"/>
  <c r="F1137" i="2"/>
  <c r="J1137" i="2" s="1"/>
  <c r="E1137" i="2"/>
  <c r="I1137" i="2" s="1"/>
  <c r="P1138" i="2"/>
  <c r="S1139" i="2"/>
  <c r="D1139" i="2"/>
  <c r="L1139" i="2"/>
  <c r="R1139" i="2"/>
  <c r="O1139" i="2"/>
  <c r="M1138" i="2"/>
  <c r="B1141" i="2"/>
  <c r="C1140" i="2"/>
  <c r="G1138" i="2" l="1"/>
  <c r="T1139" i="2"/>
  <c r="U1139" i="2" s="1"/>
  <c r="G1139" i="2" s="1"/>
  <c r="Q1138" i="2"/>
  <c r="E1138" i="2" s="1"/>
  <c r="I1138" i="2" s="1"/>
  <c r="L1140" i="2"/>
  <c r="M1140" i="2" s="1"/>
  <c r="O1140" i="2"/>
  <c r="S1140" i="2"/>
  <c r="D1140" i="2"/>
  <c r="R1140" i="2"/>
  <c r="B1142" i="2"/>
  <c r="C1141" i="2"/>
  <c r="P1139" i="2"/>
  <c r="M1139" i="2"/>
  <c r="H1139" i="2" l="1"/>
  <c r="T1140" i="2"/>
  <c r="U1140" i="2" s="1"/>
  <c r="G1140" i="2" s="1"/>
  <c r="F1138" i="2"/>
  <c r="J1138" i="2" s="1"/>
  <c r="Q1139" i="2"/>
  <c r="R1141" i="2"/>
  <c r="L1141" i="2"/>
  <c r="S1141" i="2"/>
  <c r="D1141" i="2"/>
  <c r="O1141" i="2"/>
  <c r="P1140" i="2"/>
  <c r="Q1140" i="2" s="1"/>
  <c r="C1142" i="2"/>
  <c r="B1143" i="2"/>
  <c r="T1141" i="2" l="1"/>
  <c r="U1141" i="2" s="1"/>
  <c r="G1141" i="2" s="1"/>
  <c r="H1140" i="2"/>
  <c r="M1141" i="2"/>
  <c r="F1140" i="2"/>
  <c r="E1140" i="2"/>
  <c r="I1140" i="2" s="1"/>
  <c r="E1139" i="2"/>
  <c r="I1139" i="2" s="1"/>
  <c r="F1139" i="2"/>
  <c r="J1139" i="2" s="1"/>
  <c r="D1142" i="2"/>
  <c r="S1142" i="2"/>
  <c r="L1142" i="2"/>
  <c r="R1142" i="2"/>
  <c r="O1142" i="2"/>
  <c r="P1141" i="2"/>
  <c r="C1143" i="2"/>
  <c r="B1144" i="2"/>
  <c r="H1141" i="2" l="1"/>
  <c r="J1140" i="2"/>
  <c r="T1142" i="2"/>
  <c r="U1142" i="2" s="1"/>
  <c r="G1142" i="2" s="1"/>
  <c r="Q1141" i="2"/>
  <c r="F1141" i="2" s="1"/>
  <c r="J1141" i="2" s="1"/>
  <c r="M1142" i="2"/>
  <c r="D1143" i="2"/>
  <c r="S1143" i="2"/>
  <c r="R1143" i="2"/>
  <c r="T1143" i="2" s="1"/>
  <c r="U1143" i="2" s="1"/>
  <c r="L1143" i="2"/>
  <c r="M1143" i="2" s="1"/>
  <c r="O1143" i="2"/>
  <c r="C1144" i="2"/>
  <c r="B1145" i="2"/>
  <c r="P1142" i="2"/>
  <c r="H1142" i="2" l="1"/>
  <c r="Q1142" i="2"/>
  <c r="F1142" i="2" s="1"/>
  <c r="J1142" i="2" s="1"/>
  <c r="E1141" i="2"/>
  <c r="I1141" i="2" s="1"/>
  <c r="G1143" i="2"/>
  <c r="H1143" i="2"/>
  <c r="C1145" i="2"/>
  <c r="B1146" i="2"/>
  <c r="P1143" i="2"/>
  <c r="Q1143" i="2" s="1"/>
  <c r="L1144" i="2"/>
  <c r="R1144" i="2"/>
  <c r="O1144" i="2"/>
  <c r="S1144" i="2"/>
  <c r="D1144" i="2"/>
  <c r="E1142" i="2" l="1"/>
  <c r="I1142" i="2" s="1"/>
  <c r="P1144" i="2"/>
  <c r="T1144" i="2"/>
  <c r="U1144" i="2" s="1"/>
  <c r="G1144" i="2" s="1"/>
  <c r="E1143" i="2"/>
  <c r="I1143" i="2" s="1"/>
  <c r="F1143" i="2"/>
  <c r="J1143" i="2" s="1"/>
  <c r="C1146" i="2"/>
  <c r="B1147" i="2"/>
  <c r="M1144" i="2"/>
  <c r="S1145" i="2"/>
  <c r="D1145" i="2"/>
  <c r="R1145" i="2"/>
  <c r="T1145" i="2" s="1"/>
  <c r="U1145" i="2" s="1"/>
  <c r="L1145" i="2"/>
  <c r="M1145" i="2" s="1"/>
  <c r="O1145" i="2"/>
  <c r="H1144" i="2" l="1"/>
  <c r="Q1144" i="2"/>
  <c r="E1144" i="2" s="1"/>
  <c r="I1144" i="2" s="1"/>
  <c r="P1145" i="2"/>
  <c r="Q1145" i="2" s="1"/>
  <c r="E1145" i="2" s="1"/>
  <c r="G1145" i="2"/>
  <c r="H1145" i="2"/>
  <c r="B1148" i="2"/>
  <c r="C1147" i="2"/>
  <c r="S1146" i="2"/>
  <c r="D1146" i="2"/>
  <c r="O1146" i="2"/>
  <c r="R1146" i="2"/>
  <c r="T1146" i="2" s="1"/>
  <c r="U1146" i="2" s="1"/>
  <c r="L1146" i="2"/>
  <c r="F1144" i="2" l="1"/>
  <c r="J1144" i="2" s="1"/>
  <c r="F1145" i="2"/>
  <c r="J1145" i="2" s="1"/>
  <c r="I1145" i="2"/>
  <c r="D1147" i="2"/>
  <c r="R1147" i="2"/>
  <c r="L1147" i="2"/>
  <c r="M1147" i="2" s="1"/>
  <c r="O1147" i="2"/>
  <c r="S1147" i="2"/>
  <c r="M1146" i="2"/>
  <c r="C1148" i="2"/>
  <c r="B1149" i="2"/>
  <c r="G1146" i="2"/>
  <c r="H1146" i="2"/>
  <c r="P1146" i="2"/>
  <c r="Q1146" i="2" l="1"/>
  <c r="F1146" i="2" s="1"/>
  <c r="J1146" i="2" s="1"/>
  <c r="P1147" i="2"/>
  <c r="Q1147" i="2" s="1"/>
  <c r="T1147" i="2"/>
  <c r="U1147" i="2" s="1"/>
  <c r="B1150" i="2"/>
  <c r="C1149" i="2"/>
  <c r="O1148" i="2"/>
  <c r="D1148" i="2"/>
  <c r="R1148" i="2"/>
  <c r="L1148" i="2"/>
  <c r="S1148" i="2"/>
  <c r="E1146" i="2" l="1"/>
  <c r="I1146" i="2" s="1"/>
  <c r="B1151" i="2"/>
  <c r="C1150" i="2"/>
  <c r="M1148" i="2"/>
  <c r="P1148" i="2"/>
  <c r="R1149" i="2"/>
  <c r="L1149" i="2"/>
  <c r="O1149" i="2"/>
  <c r="D1149" i="2"/>
  <c r="S1149" i="2"/>
  <c r="H1147" i="2"/>
  <c r="G1147" i="2"/>
  <c r="T1148" i="2"/>
  <c r="U1148" i="2" s="1"/>
  <c r="F1147" i="2"/>
  <c r="E1147" i="2"/>
  <c r="T1149" i="2" l="1"/>
  <c r="U1149" i="2" s="1"/>
  <c r="H1149" i="2" s="1"/>
  <c r="M1149" i="2"/>
  <c r="I1147" i="2"/>
  <c r="P1149" i="2"/>
  <c r="J1147" i="2"/>
  <c r="G1148" i="2"/>
  <c r="H1148" i="2"/>
  <c r="Q1148" i="2"/>
  <c r="S1150" i="2"/>
  <c r="D1150" i="2"/>
  <c r="R1150" i="2"/>
  <c r="O1150" i="2"/>
  <c r="L1150" i="2"/>
  <c r="B1152" i="2"/>
  <c r="C1151" i="2"/>
  <c r="G1149" i="2" l="1"/>
  <c r="Q1149" i="2"/>
  <c r="E1149" i="2" s="1"/>
  <c r="I1149" i="2" s="1"/>
  <c r="C1152" i="2"/>
  <c r="B1153" i="2"/>
  <c r="E1148" i="2"/>
  <c r="I1148" i="2" s="1"/>
  <c r="F1148" i="2"/>
  <c r="J1148" i="2" s="1"/>
  <c r="M1150" i="2"/>
  <c r="P1150" i="2"/>
  <c r="T1150" i="2"/>
  <c r="U1150" i="2" s="1"/>
  <c r="D1151" i="2"/>
  <c r="S1151" i="2"/>
  <c r="L1151" i="2"/>
  <c r="O1151" i="2"/>
  <c r="R1151" i="2"/>
  <c r="T1151" i="2" s="1"/>
  <c r="U1151" i="2" s="1"/>
  <c r="F1149" i="2" l="1"/>
  <c r="J1149" i="2" s="1"/>
  <c r="M1151" i="2"/>
  <c r="P1151" i="2"/>
  <c r="G1150" i="2"/>
  <c r="H1150" i="2"/>
  <c r="Q1150" i="2"/>
  <c r="G1151" i="2"/>
  <c r="H1151" i="2"/>
  <c r="B1154" i="2"/>
  <c r="C1153" i="2"/>
  <c r="S1152" i="2"/>
  <c r="R1152" i="2"/>
  <c r="T1152" i="2" s="1"/>
  <c r="U1152" i="2" s="1"/>
  <c r="D1152" i="2"/>
  <c r="L1152" i="2"/>
  <c r="O1152" i="2"/>
  <c r="Q1151" i="2" l="1"/>
  <c r="E1151" i="2" s="1"/>
  <c r="I1151" i="2" s="1"/>
  <c r="M1152" i="2"/>
  <c r="R1153" i="2"/>
  <c r="O1153" i="2"/>
  <c r="S1153" i="2"/>
  <c r="D1153" i="2"/>
  <c r="L1153" i="2"/>
  <c r="C1154" i="2"/>
  <c r="B1155" i="2"/>
  <c r="F1150" i="2"/>
  <c r="J1150" i="2" s="1"/>
  <c r="E1150" i="2"/>
  <c r="I1150" i="2" s="1"/>
  <c r="H1152" i="2"/>
  <c r="G1152" i="2"/>
  <c r="P1152" i="2"/>
  <c r="T1153" i="2" l="1"/>
  <c r="U1153" i="2" s="1"/>
  <c r="G1153" i="2" s="1"/>
  <c r="F1151" i="2"/>
  <c r="J1151" i="2" s="1"/>
  <c r="M1153" i="2"/>
  <c r="P1153" i="2"/>
  <c r="B1156" i="2"/>
  <c r="C1155" i="2"/>
  <c r="R1154" i="2"/>
  <c r="L1154" i="2"/>
  <c r="M1154" i="2" s="1"/>
  <c r="O1154" i="2"/>
  <c r="S1154" i="2"/>
  <c r="D1154" i="2"/>
  <c r="Q1152" i="2"/>
  <c r="T1154" i="2" l="1"/>
  <c r="U1154" i="2" s="1"/>
  <c r="G1154" i="2" s="1"/>
  <c r="H1153" i="2"/>
  <c r="Q1153" i="2"/>
  <c r="E1153" i="2" s="1"/>
  <c r="I1153" i="2" s="1"/>
  <c r="F1152" i="2"/>
  <c r="J1152" i="2" s="1"/>
  <c r="E1152" i="2"/>
  <c r="I1152" i="2" s="1"/>
  <c r="L1155" i="2"/>
  <c r="R1155" i="2"/>
  <c r="O1155" i="2"/>
  <c r="S1155" i="2"/>
  <c r="D1155" i="2"/>
  <c r="B1157" i="2"/>
  <c r="C1156" i="2"/>
  <c r="P1154" i="2"/>
  <c r="Q1154" i="2" s="1"/>
  <c r="H1154" i="2" l="1"/>
  <c r="T1155" i="2"/>
  <c r="U1155" i="2" s="1"/>
  <c r="H1155" i="2" s="1"/>
  <c r="F1153" i="2"/>
  <c r="J1153" i="2" s="1"/>
  <c r="E1154" i="2"/>
  <c r="I1154" i="2" s="1"/>
  <c r="F1154" i="2"/>
  <c r="J1154" i="2" s="1"/>
  <c r="O1156" i="2"/>
  <c r="S1156" i="2"/>
  <c r="L1156" i="2"/>
  <c r="D1156" i="2"/>
  <c r="R1156" i="2"/>
  <c r="B1158" i="2"/>
  <c r="C1157" i="2"/>
  <c r="P1155" i="2"/>
  <c r="M1155" i="2"/>
  <c r="G1155" i="2" l="1"/>
  <c r="T1156" i="2"/>
  <c r="U1156" i="2" s="1"/>
  <c r="H1156" i="2" s="1"/>
  <c r="P1156" i="2"/>
  <c r="Q1155" i="2"/>
  <c r="M1156" i="2"/>
  <c r="O1157" i="2"/>
  <c r="D1157" i="2"/>
  <c r="R1157" i="2"/>
  <c r="L1157" i="2"/>
  <c r="M1157" i="2" s="1"/>
  <c r="S1157" i="2"/>
  <c r="B1159" i="2"/>
  <c r="C1158" i="2"/>
  <c r="G1156" i="2" l="1"/>
  <c r="T1157" i="2"/>
  <c r="U1157" i="2" s="1"/>
  <c r="P1157" i="2"/>
  <c r="Q1157" i="2" s="1"/>
  <c r="O1158" i="2"/>
  <c r="D1158" i="2"/>
  <c r="S1158" i="2"/>
  <c r="L1158" i="2"/>
  <c r="R1158" i="2"/>
  <c r="C1159" i="2"/>
  <c r="B1160" i="2"/>
  <c r="Q1156" i="2"/>
  <c r="E1155" i="2"/>
  <c r="I1155" i="2" s="1"/>
  <c r="F1155" i="2"/>
  <c r="J1155" i="2" s="1"/>
  <c r="T1158" i="2" l="1"/>
  <c r="U1158" i="2" s="1"/>
  <c r="G1158" i="2" s="1"/>
  <c r="M1158" i="2"/>
  <c r="F1157" i="2"/>
  <c r="E1157" i="2"/>
  <c r="P1158" i="2"/>
  <c r="E1156" i="2"/>
  <c r="I1156" i="2" s="1"/>
  <c r="F1156" i="2"/>
  <c r="J1156" i="2" s="1"/>
  <c r="B1161" i="2"/>
  <c r="C1160" i="2"/>
  <c r="O1159" i="2"/>
  <c r="L1159" i="2"/>
  <c r="R1159" i="2"/>
  <c r="D1159" i="2"/>
  <c r="S1159" i="2"/>
  <c r="H1157" i="2"/>
  <c r="G1157" i="2"/>
  <c r="T1159" i="2" l="1"/>
  <c r="U1159" i="2" s="1"/>
  <c r="G1159" i="2" s="1"/>
  <c r="H1158" i="2"/>
  <c r="Q1158" i="2"/>
  <c r="F1158" i="2" s="1"/>
  <c r="J1158" i="2" s="1"/>
  <c r="J1157" i="2"/>
  <c r="D1160" i="2"/>
  <c r="S1160" i="2"/>
  <c r="R1160" i="2"/>
  <c r="O1160" i="2"/>
  <c r="L1160" i="2"/>
  <c r="B1162" i="2"/>
  <c r="C1161" i="2"/>
  <c r="M1159" i="2"/>
  <c r="P1159" i="2"/>
  <c r="I1157" i="2"/>
  <c r="H1159" i="2" l="1"/>
  <c r="E1158" i="2"/>
  <c r="I1158" i="2" s="1"/>
  <c r="T1160" i="2"/>
  <c r="U1160" i="2" s="1"/>
  <c r="P1160" i="2"/>
  <c r="Q1159" i="2"/>
  <c r="D1161" i="2"/>
  <c r="S1161" i="2"/>
  <c r="R1161" i="2"/>
  <c r="T1161" i="2" s="1"/>
  <c r="U1161" i="2" s="1"/>
  <c r="O1161" i="2"/>
  <c r="L1161" i="2"/>
  <c r="M1161" i="2" s="1"/>
  <c r="M1160" i="2"/>
  <c r="B1163" i="2"/>
  <c r="C1162" i="2"/>
  <c r="Q1160" i="2" l="1"/>
  <c r="F1160" i="2" s="1"/>
  <c r="H1161" i="2"/>
  <c r="G1161" i="2"/>
  <c r="S1162" i="2"/>
  <c r="O1162" i="2"/>
  <c r="R1162" i="2"/>
  <c r="L1162" i="2"/>
  <c r="D1162" i="2"/>
  <c r="B1164" i="2"/>
  <c r="C1163" i="2"/>
  <c r="P1161" i="2"/>
  <c r="Q1161" i="2" s="1"/>
  <c r="F1159" i="2"/>
  <c r="J1159" i="2" s="1"/>
  <c r="E1159" i="2"/>
  <c r="I1159" i="2" s="1"/>
  <c r="H1160" i="2"/>
  <c r="G1160" i="2"/>
  <c r="J1160" i="2" l="1"/>
  <c r="E1160" i="2"/>
  <c r="I1160" i="2" s="1"/>
  <c r="F1161" i="2"/>
  <c r="J1161" i="2" s="1"/>
  <c r="E1161" i="2"/>
  <c r="I1161" i="2" s="1"/>
  <c r="T1162" i="2"/>
  <c r="U1162" i="2" s="1"/>
  <c r="M1162" i="2"/>
  <c r="P1162" i="2"/>
  <c r="R1163" i="2"/>
  <c r="S1163" i="2"/>
  <c r="D1163" i="2"/>
  <c r="L1163" i="2"/>
  <c r="M1163" i="2" s="1"/>
  <c r="O1163" i="2"/>
  <c r="B1165" i="2"/>
  <c r="C1164" i="2"/>
  <c r="T1163" i="2" l="1"/>
  <c r="U1163" i="2" s="1"/>
  <c r="H1163" i="2" s="1"/>
  <c r="Q1162" i="2"/>
  <c r="E1162" i="2" s="1"/>
  <c r="P1163" i="2"/>
  <c r="Q1163" i="2" s="1"/>
  <c r="C1165" i="2"/>
  <c r="B1166" i="2"/>
  <c r="R1164" i="2"/>
  <c r="T1164" i="2" s="1"/>
  <c r="U1164" i="2" s="1"/>
  <c r="O1164" i="2"/>
  <c r="S1164" i="2"/>
  <c r="D1164" i="2"/>
  <c r="L1164" i="2"/>
  <c r="H1162" i="2"/>
  <c r="G1162" i="2"/>
  <c r="G1163" i="2" l="1"/>
  <c r="F1162" i="2"/>
  <c r="J1162" i="2" s="1"/>
  <c r="H1164" i="2"/>
  <c r="G1164" i="2"/>
  <c r="P1164" i="2"/>
  <c r="B1167" i="2"/>
  <c r="C1166" i="2"/>
  <c r="I1162" i="2"/>
  <c r="R1165" i="2"/>
  <c r="S1165" i="2"/>
  <c r="D1165" i="2"/>
  <c r="L1165" i="2"/>
  <c r="O1165" i="2"/>
  <c r="F1163" i="2"/>
  <c r="J1163" i="2" s="1"/>
  <c r="E1163" i="2"/>
  <c r="M1164" i="2"/>
  <c r="Q1164" i="2" l="1"/>
  <c r="F1164" i="2" s="1"/>
  <c r="J1164" i="2" s="1"/>
  <c r="T1165" i="2"/>
  <c r="U1165" i="2" s="1"/>
  <c r="G1165" i="2" s="1"/>
  <c r="I1163" i="2"/>
  <c r="M1165" i="2"/>
  <c r="P1165" i="2"/>
  <c r="C1167" i="2"/>
  <c r="B1168" i="2"/>
  <c r="S1166" i="2"/>
  <c r="D1166" i="2"/>
  <c r="R1166" i="2"/>
  <c r="O1166" i="2"/>
  <c r="L1166" i="2"/>
  <c r="M1166" i="2" s="1"/>
  <c r="E1164" i="2" l="1"/>
  <c r="I1164" i="2" s="1"/>
  <c r="H1165" i="2"/>
  <c r="Q1165" i="2"/>
  <c r="E1165" i="2" s="1"/>
  <c r="I1165" i="2" s="1"/>
  <c r="P1166" i="2"/>
  <c r="Q1166" i="2" s="1"/>
  <c r="T1166" i="2"/>
  <c r="U1166" i="2" s="1"/>
  <c r="C1168" i="2"/>
  <c r="B1169" i="2"/>
  <c r="D1167" i="2"/>
  <c r="R1167" i="2"/>
  <c r="T1167" i="2" s="1"/>
  <c r="U1167" i="2" s="1"/>
  <c r="S1167" i="2"/>
  <c r="L1167" i="2"/>
  <c r="O1167" i="2"/>
  <c r="F1165" i="2" l="1"/>
  <c r="J1165" i="2" s="1"/>
  <c r="P1167" i="2"/>
  <c r="F1166" i="2"/>
  <c r="E1166" i="2"/>
  <c r="R1168" i="2"/>
  <c r="L1168" i="2"/>
  <c r="M1168" i="2" s="1"/>
  <c r="S1168" i="2"/>
  <c r="O1168" i="2"/>
  <c r="D1168" i="2"/>
  <c r="M1167" i="2"/>
  <c r="B1170" i="2"/>
  <c r="C1169" i="2"/>
  <c r="G1166" i="2"/>
  <c r="H1166" i="2"/>
  <c r="H1167" i="2"/>
  <c r="G1167" i="2"/>
  <c r="Q1167" i="2" l="1"/>
  <c r="F1167" i="2" s="1"/>
  <c r="J1167" i="2" s="1"/>
  <c r="J1166" i="2"/>
  <c r="P1168" i="2"/>
  <c r="Q1168" i="2" s="1"/>
  <c r="L1169" i="2"/>
  <c r="M1169" i="2" s="1"/>
  <c r="O1169" i="2"/>
  <c r="P1169" i="2" s="1"/>
  <c r="S1169" i="2"/>
  <c r="D1169" i="2"/>
  <c r="R1169" i="2"/>
  <c r="C1170" i="2"/>
  <c r="B1171" i="2"/>
  <c r="T1168" i="2"/>
  <c r="U1168" i="2" s="1"/>
  <c r="I1166" i="2"/>
  <c r="E1167" i="2" l="1"/>
  <c r="I1167" i="2" s="1"/>
  <c r="T1169" i="2"/>
  <c r="U1169" i="2" s="1"/>
  <c r="G1169" i="2" s="1"/>
  <c r="Q1169" i="2"/>
  <c r="G1168" i="2"/>
  <c r="H1168" i="2"/>
  <c r="B1172" i="2"/>
  <c r="C1171" i="2"/>
  <c r="L1170" i="2"/>
  <c r="R1170" i="2"/>
  <c r="O1170" i="2"/>
  <c r="S1170" i="2"/>
  <c r="D1170" i="2"/>
  <c r="F1168" i="2"/>
  <c r="E1168" i="2"/>
  <c r="I1168" i="2" l="1"/>
  <c r="T1170" i="2"/>
  <c r="U1170" i="2" s="1"/>
  <c r="H1170" i="2" s="1"/>
  <c r="J1168" i="2"/>
  <c r="M1170" i="2"/>
  <c r="H1169" i="2"/>
  <c r="S1171" i="2"/>
  <c r="D1171" i="2"/>
  <c r="L1171" i="2"/>
  <c r="R1171" i="2"/>
  <c r="O1171" i="2"/>
  <c r="P1171" i="2" s="1"/>
  <c r="B1173" i="2"/>
  <c r="C1172" i="2"/>
  <c r="P1170" i="2"/>
  <c r="E1169" i="2"/>
  <c r="I1169" i="2" s="1"/>
  <c r="F1169" i="2"/>
  <c r="J1169" i="2" l="1"/>
  <c r="G1170" i="2"/>
  <c r="T1171" i="2"/>
  <c r="U1171" i="2" s="1"/>
  <c r="G1171" i="2" s="1"/>
  <c r="Q1170" i="2"/>
  <c r="F1170" i="2" s="1"/>
  <c r="J1170" i="2" s="1"/>
  <c r="M1171" i="2"/>
  <c r="Q1171" i="2" s="1"/>
  <c r="O1172" i="2"/>
  <c r="S1172" i="2"/>
  <c r="D1172" i="2"/>
  <c r="R1172" i="2"/>
  <c r="L1172" i="2"/>
  <c r="M1172" i="2" s="1"/>
  <c r="B1174" i="2"/>
  <c r="C1173" i="2"/>
  <c r="H1171" i="2" l="1"/>
  <c r="E1170" i="2"/>
  <c r="I1170" i="2" s="1"/>
  <c r="T1172" i="2"/>
  <c r="U1172" i="2" s="1"/>
  <c r="G1172" i="2" s="1"/>
  <c r="P1172" i="2"/>
  <c r="Q1172" i="2" s="1"/>
  <c r="F1171" i="2"/>
  <c r="J1171" i="2" s="1"/>
  <c r="E1171" i="2"/>
  <c r="I1171" i="2" s="1"/>
  <c r="L1173" i="2"/>
  <c r="O1173" i="2"/>
  <c r="S1173" i="2"/>
  <c r="R1173" i="2"/>
  <c r="D1173" i="2"/>
  <c r="C1174" i="2"/>
  <c r="B1175" i="2"/>
  <c r="M1173" i="2" l="1"/>
  <c r="H1172" i="2"/>
  <c r="T1173" i="2"/>
  <c r="U1173" i="2" s="1"/>
  <c r="G1173" i="2" s="1"/>
  <c r="B1176" i="2"/>
  <c r="C1175" i="2"/>
  <c r="P1173" i="2"/>
  <c r="D1174" i="2"/>
  <c r="S1174" i="2"/>
  <c r="R1174" i="2"/>
  <c r="L1174" i="2"/>
  <c r="M1174" i="2" s="1"/>
  <c r="O1174" i="2"/>
  <c r="E1172" i="2"/>
  <c r="I1172" i="2" s="1"/>
  <c r="F1172" i="2"/>
  <c r="J1172" i="2" l="1"/>
  <c r="Q1173" i="2"/>
  <c r="E1173" i="2" s="1"/>
  <c r="I1173" i="2" s="1"/>
  <c r="H1173" i="2"/>
  <c r="T1174" i="2"/>
  <c r="U1174" i="2" s="1"/>
  <c r="P1174" i="2"/>
  <c r="Q1174" i="2" s="1"/>
  <c r="D1175" i="2"/>
  <c r="R1175" i="2"/>
  <c r="L1175" i="2"/>
  <c r="S1175" i="2"/>
  <c r="O1175" i="2"/>
  <c r="C1176" i="2"/>
  <c r="B1177" i="2"/>
  <c r="T1175" i="2" l="1"/>
  <c r="U1175" i="2" s="1"/>
  <c r="H1175" i="2" s="1"/>
  <c r="F1173" i="2"/>
  <c r="J1173" i="2" s="1"/>
  <c r="M1175" i="2"/>
  <c r="F1174" i="2"/>
  <c r="E1174" i="2"/>
  <c r="S1176" i="2"/>
  <c r="D1176" i="2"/>
  <c r="O1176" i="2"/>
  <c r="R1176" i="2"/>
  <c r="T1176" i="2" s="1"/>
  <c r="U1176" i="2" s="1"/>
  <c r="L1176" i="2"/>
  <c r="P1175" i="2"/>
  <c r="C1177" i="2"/>
  <c r="B1178" i="2"/>
  <c r="H1174" i="2"/>
  <c r="G1174" i="2"/>
  <c r="G1175" i="2" l="1"/>
  <c r="J1174" i="2"/>
  <c r="M1176" i="2"/>
  <c r="Q1175" i="2"/>
  <c r="F1175" i="2" s="1"/>
  <c r="J1175" i="2" s="1"/>
  <c r="B1179" i="2"/>
  <c r="C1178" i="2"/>
  <c r="P1176" i="2"/>
  <c r="O1177" i="2"/>
  <c r="R1177" i="2"/>
  <c r="L1177" i="2"/>
  <c r="M1177" i="2" s="1"/>
  <c r="S1177" i="2"/>
  <c r="D1177" i="2"/>
  <c r="H1176" i="2"/>
  <c r="G1176" i="2"/>
  <c r="I1174" i="2"/>
  <c r="T1177" i="2" l="1"/>
  <c r="U1177" i="2" s="1"/>
  <c r="H1177" i="2" s="1"/>
  <c r="Q1176" i="2"/>
  <c r="E1176" i="2" s="1"/>
  <c r="I1176" i="2" s="1"/>
  <c r="E1175" i="2"/>
  <c r="I1175" i="2" s="1"/>
  <c r="P1177" i="2"/>
  <c r="Q1177" i="2" s="1"/>
  <c r="D1178" i="2"/>
  <c r="O1178" i="2"/>
  <c r="S1178" i="2"/>
  <c r="R1178" i="2"/>
  <c r="L1178" i="2"/>
  <c r="M1178" i="2" s="1"/>
  <c r="B1180" i="2"/>
  <c r="C1179" i="2"/>
  <c r="G1177" i="2" l="1"/>
  <c r="F1176" i="2"/>
  <c r="J1176" i="2" s="1"/>
  <c r="E1177" i="2"/>
  <c r="I1177" i="2" s="1"/>
  <c r="F1177" i="2"/>
  <c r="J1177" i="2" s="1"/>
  <c r="P1178" i="2"/>
  <c r="Q1178" i="2" s="1"/>
  <c r="L1179" i="2"/>
  <c r="R1179" i="2"/>
  <c r="O1179" i="2"/>
  <c r="S1179" i="2"/>
  <c r="D1179" i="2"/>
  <c r="C1180" i="2"/>
  <c r="B1181" i="2"/>
  <c r="T1178" i="2"/>
  <c r="U1178" i="2" s="1"/>
  <c r="P1179" i="2" l="1"/>
  <c r="M1179" i="2"/>
  <c r="T1179" i="2"/>
  <c r="U1179" i="2" s="1"/>
  <c r="H1179" i="2" s="1"/>
  <c r="F1178" i="2"/>
  <c r="E1178" i="2"/>
  <c r="G1178" i="2"/>
  <c r="H1178" i="2"/>
  <c r="B1182" i="2"/>
  <c r="C1181" i="2"/>
  <c r="D1180" i="2"/>
  <c r="L1180" i="2"/>
  <c r="R1180" i="2"/>
  <c r="O1180" i="2"/>
  <c r="S1180" i="2"/>
  <c r="J1178" i="2" l="1"/>
  <c r="Q1179" i="2"/>
  <c r="F1179" i="2" s="1"/>
  <c r="J1179" i="2" s="1"/>
  <c r="G1179" i="2"/>
  <c r="T1180" i="2"/>
  <c r="U1180" i="2" s="1"/>
  <c r="G1180" i="2" s="1"/>
  <c r="P1180" i="2"/>
  <c r="L1181" i="2"/>
  <c r="D1181" i="2"/>
  <c r="R1181" i="2"/>
  <c r="S1181" i="2"/>
  <c r="O1181" i="2"/>
  <c r="B1183" i="2"/>
  <c r="C1182" i="2"/>
  <c r="M1180" i="2"/>
  <c r="I1178" i="2"/>
  <c r="E1179" i="2" l="1"/>
  <c r="I1179" i="2" s="1"/>
  <c r="Q1180" i="2"/>
  <c r="F1180" i="2" s="1"/>
  <c r="H1180" i="2"/>
  <c r="O1182" i="2"/>
  <c r="D1182" i="2"/>
  <c r="R1182" i="2"/>
  <c r="L1182" i="2"/>
  <c r="S1182" i="2"/>
  <c r="B1184" i="2"/>
  <c r="C1183" i="2"/>
  <c r="M1181" i="2"/>
  <c r="T1181" i="2"/>
  <c r="U1181" i="2" s="1"/>
  <c r="P1181" i="2"/>
  <c r="E1180" i="2" l="1"/>
  <c r="I1180" i="2" s="1"/>
  <c r="M1182" i="2"/>
  <c r="T1182" i="2"/>
  <c r="U1182" i="2" s="1"/>
  <c r="G1182" i="2" s="1"/>
  <c r="J1180" i="2"/>
  <c r="L1183" i="2"/>
  <c r="R1183" i="2"/>
  <c r="O1183" i="2"/>
  <c r="P1183" i="2" s="1"/>
  <c r="S1183" i="2"/>
  <c r="D1183" i="2"/>
  <c r="C1184" i="2"/>
  <c r="B1185" i="2"/>
  <c r="G1181" i="2"/>
  <c r="H1181" i="2"/>
  <c r="Q1181" i="2"/>
  <c r="P1182" i="2"/>
  <c r="H1182" i="2" l="1"/>
  <c r="Q1182" i="2"/>
  <c r="F1182" i="2" s="1"/>
  <c r="J1182" i="2" s="1"/>
  <c r="B1186" i="2"/>
  <c r="C1185" i="2"/>
  <c r="D1184" i="2"/>
  <c r="L1184" i="2"/>
  <c r="M1184" i="2" s="1"/>
  <c r="R1184" i="2"/>
  <c r="O1184" i="2"/>
  <c r="S1184" i="2"/>
  <c r="E1181" i="2"/>
  <c r="I1181" i="2" s="1"/>
  <c r="F1181" i="2"/>
  <c r="J1181" i="2" s="1"/>
  <c r="M1183" i="2"/>
  <c r="Q1183" i="2" s="1"/>
  <c r="T1183" i="2"/>
  <c r="U1183" i="2" s="1"/>
  <c r="E1182" i="2" l="1"/>
  <c r="I1182" i="2" s="1"/>
  <c r="T1184" i="2"/>
  <c r="U1184" i="2" s="1"/>
  <c r="H1184" i="2" s="1"/>
  <c r="H1183" i="2"/>
  <c r="G1183" i="2"/>
  <c r="E1183" i="2"/>
  <c r="F1183" i="2"/>
  <c r="J1183" i="2" s="1"/>
  <c r="S1185" i="2"/>
  <c r="L1185" i="2"/>
  <c r="R1185" i="2"/>
  <c r="D1185" i="2"/>
  <c r="O1185" i="2"/>
  <c r="P1184" i="2"/>
  <c r="Q1184" i="2" s="1"/>
  <c r="B1187" i="2"/>
  <c r="C1186" i="2"/>
  <c r="I1183" i="2" l="1"/>
  <c r="T1185" i="2"/>
  <c r="U1185" i="2" s="1"/>
  <c r="H1185" i="2" s="1"/>
  <c r="G1184" i="2"/>
  <c r="B1188" i="2"/>
  <c r="C1187" i="2"/>
  <c r="S1186" i="2"/>
  <c r="L1186" i="2"/>
  <c r="D1186" i="2"/>
  <c r="R1186" i="2"/>
  <c r="O1186" i="2"/>
  <c r="P1185" i="2"/>
  <c r="M1185" i="2"/>
  <c r="E1184" i="2"/>
  <c r="F1184" i="2"/>
  <c r="J1184" i="2" s="1"/>
  <c r="I1184" i="2" l="1"/>
  <c r="T1186" i="2"/>
  <c r="U1186" i="2" s="1"/>
  <c r="H1186" i="2" s="1"/>
  <c r="G1185" i="2"/>
  <c r="Q1185" i="2"/>
  <c r="F1185" i="2" s="1"/>
  <c r="J1185" i="2" s="1"/>
  <c r="P1186" i="2"/>
  <c r="M1186" i="2"/>
  <c r="L1187" i="2"/>
  <c r="O1187" i="2"/>
  <c r="S1187" i="2"/>
  <c r="D1187" i="2"/>
  <c r="R1187" i="2"/>
  <c r="C1188" i="2"/>
  <c r="B1189" i="2"/>
  <c r="T1187" i="2" l="1"/>
  <c r="U1187" i="2" s="1"/>
  <c r="H1187" i="2" s="1"/>
  <c r="G1186" i="2"/>
  <c r="M1187" i="2"/>
  <c r="Q1186" i="2"/>
  <c r="F1186" i="2" s="1"/>
  <c r="J1186" i="2" s="1"/>
  <c r="E1185" i="2"/>
  <c r="I1185" i="2" s="1"/>
  <c r="B1190" i="2"/>
  <c r="C1189" i="2"/>
  <c r="D1188" i="2"/>
  <c r="S1188" i="2"/>
  <c r="R1188" i="2"/>
  <c r="O1188" i="2"/>
  <c r="L1188" i="2"/>
  <c r="M1188" i="2" s="1"/>
  <c r="P1187" i="2"/>
  <c r="T1188" i="2" l="1"/>
  <c r="U1188" i="2" s="1"/>
  <c r="G1188" i="2" s="1"/>
  <c r="G1187" i="2"/>
  <c r="Q1187" i="2"/>
  <c r="F1187" i="2" s="1"/>
  <c r="J1187" i="2" s="1"/>
  <c r="E1186" i="2"/>
  <c r="I1186" i="2" s="1"/>
  <c r="P1188" i="2"/>
  <c r="Q1188" i="2" s="1"/>
  <c r="R1189" i="2"/>
  <c r="O1189" i="2"/>
  <c r="S1189" i="2"/>
  <c r="L1189" i="2"/>
  <c r="M1189" i="2" s="1"/>
  <c r="D1189" i="2"/>
  <c r="B1191" i="2"/>
  <c r="C1190" i="2"/>
  <c r="H1188" i="2" l="1"/>
  <c r="E1187" i="2"/>
  <c r="I1187" i="2" s="1"/>
  <c r="F1188" i="2"/>
  <c r="J1188" i="2" s="1"/>
  <c r="E1188" i="2"/>
  <c r="I1188" i="2" s="1"/>
  <c r="P1189" i="2"/>
  <c r="Q1189" i="2" s="1"/>
  <c r="R1190" i="2"/>
  <c r="L1190" i="2"/>
  <c r="M1190" i="2" s="1"/>
  <c r="D1190" i="2"/>
  <c r="S1190" i="2"/>
  <c r="O1190" i="2"/>
  <c r="C1191" i="2"/>
  <c r="B1192" i="2"/>
  <c r="T1189" i="2"/>
  <c r="U1189" i="2" s="1"/>
  <c r="T1190" i="2" l="1"/>
  <c r="U1190" i="2" s="1"/>
  <c r="G1190" i="2" s="1"/>
  <c r="G1189" i="2"/>
  <c r="H1189" i="2"/>
  <c r="E1189" i="2"/>
  <c r="F1189" i="2"/>
  <c r="J1189" i="2" s="1"/>
  <c r="B1193" i="2"/>
  <c r="C1192" i="2"/>
  <c r="S1191" i="2"/>
  <c r="D1191" i="2"/>
  <c r="R1191" i="2"/>
  <c r="T1191" i="2" s="1"/>
  <c r="U1191" i="2" s="1"/>
  <c r="L1191" i="2"/>
  <c r="O1191" i="2"/>
  <c r="P1190" i="2"/>
  <c r="Q1190" i="2" s="1"/>
  <c r="I1189" i="2" l="1"/>
  <c r="H1190" i="2"/>
  <c r="B1194" i="2"/>
  <c r="C1193" i="2"/>
  <c r="G1191" i="2"/>
  <c r="H1191" i="2"/>
  <c r="O1192" i="2"/>
  <c r="S1192" i="2"/>
  <c r="R1192" i="2"/>
  <c r="D1192" i="2"/>
  <c r="L1192" i="2"/>
  <c r="P1191" i="2"/>
  <c r="M1191" i="2"/>
  <c r="E1190" i="2"/>
  <c r="I1190" i="2" s="1"/>
  <c r="F1190" i="2"/>
  <c r="J1190" i="2" l="1"/>
  <c r="T1192" i="2"/>
  <c r="U1192" i="2" s="1"/>
  <c r="H1192" i="2" s="1"/>
  <c r="Q1191" i="2"/>
  <c r="E1191" i="2" s="1"/>
  <c r="I1191" i="2" s="1"/>
  <c r="M1192" i="2"/>
  <c r="P1192" i="2"/>
  <c r="D1193" i="2"/>
  <c r="L1193" i="2"/>
  <c r="M1193" i="2" s="1"/>
  <c r="R1193" i="2"/>
  <c r="O1193" i="2"/>
  <c r="S1193" i="2"/>
  <c r="B1195" i="2"/>
  <c r="C1194" i="2"/>
  <c r="G1192" i="2" l="1"/>
  <c r="Q1192" i="2"/>
  <c r="E1192" i="2" s="1"/>
  <c r="I1192" i="2" s="1"/>
  <c r="F1191" i="2"/>
  <c r="J1191" i="2" s="1"/>
  <c r="T1193" i="2"/>
  <c r="U1193" i="2" s="1"/>
  <c r="G1193" i="2" s="1"/>
  <c r="R1194" i="2"/>
  <c r="M1194" i="2"/>
  <c r="S1194" i="2"/>
  <c r="D1194" i="2"/>
  <c r="L1194" i="2"/>
  <c r="O1194" i="2"/>
  <c r="B1196" i="2"/>
  <c r="C1195" i="2"/>
  <c r="P1193" i="2"/>
  <c r="Q1193" i="2" s="1"/>
  <c r="F1192" i="2" l="1"/>
  <c r="J1192" i="2" s="1"/>
  <c r="H1193" i="2"/>
  <c r="F1193" i="2"/>
  <c r="E1193" i="2"/>
  <c r="I1193" i="2" s="1"/>
  <c r="T1194" i="2"/>
  <c r="U1194" i="2" s="1"/>
  <c r="L1195" i="2"/>
  <c r="M1195" i="2" s="1"/>
  <c r="R1195" i="2"/>
  <c r="T1195" i="2" s="1"/>
  <c r="U1195" i="2" s="1"/>
  <c r="O1195" i="2"/>
  <c r="S1195" i="2"/>
  <c r="D1195" i="2"/>
  <c r="P1194" i="2"/>
  <c r="Q1194" i="2" s="1"/>
  <c r="B1197" i="2"/>
  <c r="C1196" i="2"/>
  <c r="J1193" i="2" l="1"/>
  <c r="P1195" i="2"/>
  <c r="Q1195" i="2" s="1"/>
  <c r="E1194" i="2"/>
  <c r="F1194" i="2"/>
  <c r="G1195" i="2"/>
  <c r="H1195" i="2"/>
  <c r="B1198" i="2"/>
  <c r="C1197" i="2"/>
  <c r="G1194" i="2"/>
  <c r="H1194" i="2"/>
  <c r="L1196" i="2"/>
  <c r="M1196" i="2" s="1"/>
  <c r="O1196" i="2"/>
  <c r="R1196" i="2"/>
  <c r="S1196" i="2"/>
  <c r="D1196" i="2"/>
  <c r="T1196" i="2" l="1"/>
  <c r="U1196" i="2" s="1"/>
  <c r="G1196" i="2" s="1"/>
  <c r="I1194" i="2"/>
  <c r="B1199" i="2"/>
  <c r="C1198" i="2"/>
  <c r="R1197" i="2"/>
  <c r="S1197" i="2"/>
  <c r="D1197" i="2"/>
  <c r="L1197" i="2"/>
  <c r="O1197" i="2"/>
  <c r="P1196" i="2"/>
  <c r="Q1196" i="2" s="1"/>
  <c r="E1195" i="2"/>
  <c r="I1195" i="2" s="1"/>
  <c r="F1195" i="2"/>
  <c r="J1195" i="2" s="1"/>
  <c r="J1194" i="2"/>
  <c r="H1196" i="2" l="1"/>
  <c r="M1197" i="2"/>
  <c r="E1196" i="2"/>
  <c r="I1196" i="2" s="1"/>
  <c r="F1196" i="2"/>
  <c r="J1196" i="2" s="1"/>
  <c r="T1197" i="2"/>
  <c r="U1197" i="2" s="1"/>
  <c r="P1197" i="2"/>
  <c r="O1198" i="2"/>
  <c r="M1198" i="2"/>
  <c r="S1198" i="2"/>
  <c r="D1198" i="2"/>
  <c r="L1198" i="2"/>
  <c r="R1198" i="2"/>
  <c r="B1200" i="2"/>
  <c r="C1199" i="2"/>
  <c r="Q1197" i="2" l="1"/>
  <c r="F1197" i="2" s="1"/>
  <c r="P1198" i="2"/>
  <c r="Q1198" i="2" s="1"/>
  <c r="H1197" i="2"/>
  <c r="G1197" i="2"/>
  <c r="T1198" i="2"/>
  <c r="U1198" i="2" s="1"/>
  <c r="O1199" i="2"/>
  <c r="S1199" i="2"/>
  <c r="L1199" i="2"/>
  <c r="M1199" i="2" s="1"/>
  <c r="R1199" i="2"/>
  <c r="D1199" i="2"/>
  <c r="C1200" i="2"/>
  <c r="B1201" i="2"/>
  <c r="T1199" i="2" l="1"/>
  <c r="U1199" i="2" s="1"/>
  <c r="G1199" i="2" s="1"/>
  <c r="J1197" i="2"/>
  <c r="E1197" i="2"/>
  <c r="I1197" i="2" s="1"/>
  <c r="E1198" i="2"/>
  <c r="F1198" i="2"/>
  <c r="G1198" i="2"/>
  <c r="H1198" i="2"/>
  <c r="P1199" i="2"/>
  <c r="Q1199" i="2" s="1"/>
  <c r="H1199" i="2"/>
  <c r="B1202" i="2"/>
  <c r="C1201" i="2"/>
  <c r="S1200" i="2"/>
  <c r="R1200" i="2"/>
  <c r="T1200" i="2" s="1"/>
  <c r="U1200" i="2" s="1"/>
  <c r="L1200" i="2"/>
  <c r="D1200" i="2"/>
  <c r="O1200" i="2"/>
  <c r="J1198" i="2" l="1"/>
  <c r="I1198" i="2"/>
  <c r="E1199" i="2"/>
  <c r="I1199" i="2" s="1"/>
  <c r="F1199" i="2"/>
  <c r="J1199" i="2" s="1"/>
  <c r="B1203" i="2"/>
  <c r="C1202" i="2"/>
  <c r="P1200" i="2"/>
  <c r="H1200" i="2"/>
  <c r="G1200" i="2"/>
  <c r="M1200" i="2"/>
  <c r="L1201" i="2"/>
  <c r="O1201" i="2"/>
  <c r="S1201" i="2"/>
  <c r="R1201" i="2"/>
  <c r="T1201" i="2" s="1"/>
  <c r="U1201" i="2" s="1"/>
  <c r="D1201" i="2"/>
  <c r="Q1200" i="2" l="1"/>
  <c r="F1200" i="2" s="1"/>
  <c r="J1200" i="2" s="1"/>
  <c r="P1201" i="2"/>
  <c r="G1201" i="2"/>
  <c r="H1201" i="2"/>
  <c r="R1202" i="2"/>
  <c r="L1202" i="2"/>
  <c r="O1202" i="2"/>
  <c r="D1202" i="2"/>
  <c r="S1202" i="2"/>
  <c r="M1201" i="2"/>
  <c r="B1204" i="2"/>
  <c r="C1203" i="2"/>
  <c r="T1202" i="2" l="1"/>
  <c r="U1202" i="2" s="1"/>
  <c r="G1202" i="2" s="1"/>
  <c r="Q1201" i="2"/>
  <c r="E1201" i="2" s="1"/>
  <c r="I1201" i="2" s="1"/>
  <c r="E1200" i="2"/>
  <c r="I1200" i="2" s="1"/>
  <c r="M1202" i="2"/>
  <c r="L1203" i="2"/>
  <c r="M1203" i="2" s="1"/>
  <c r="D1203" i="2"/>
  <c r="R1203" i="2"/>
  <c r="O1203" i="2"/>
  <c r="P1203" i="2" s="1"/>
  <c r="S1203" i="2"/>
  <c r="P1202" i="2"/>
  <c r="B1205" i="2"/>
  <c r="C1204" i="2"/>
  <c r="H1202" i="2" l="1"/>
  <c r="F1201" i="2"/>
  <c r="J1201" i="2" s="1"/>
  <c r="T1203" i="2"/>
  <c r="U1203" i="2" s="1"/>
  <c r="G1203" i="2" s="1"/>
  <c r="Q1202" i="2"/>
  <c r="F1202" i="2" s="1"/>
  <c r="J1202" i="2" s="1"/>
  <c r="Q1203" i="2"/>
  <c r="D1204" i="2"/>
  <c r="O1204" i="2"/>
  <c r="R1204" i="2"/>
  <c r="L1204" i="2"/>
  <c r="S1204" i="2"/>
  <c r="C1205" i="2"/>
  <c r="B1206" i="2"/>
  <c r="E1202" i="2" l="1"/>
  <c r="I1202" i="2" s="1"/>
  <c r="H1203" i="2"/>
  <c r="M1204" i="2"/>
  <c r="C1206" i="2"/>
  <c r="B1207" i="2"/>
  <c r="T1204" i="2"/>
  <c r="U1204" i="2" s="1"/>
  <c r="S1205" i="2"/>
  <c r="R1205" i="2"/>
  <c r="T1205" i="2" s="1"/>
  <c r="U1205" i="2" s="1"/>
  <c r="D1205" i="2"/>
  <c r="L1205" i="2"/>
  <c r="M1205" i="2" s="1"/>
  <c r="O1205" i="2"/>
  <c r="P1205" i="2" s="1"/>
  <c r="P1204" i="2"/>
  <c r="F1203" i="2"/>
  <c r="E1203" i="2"/>
  <c r="I1203" i="2" s="1"/>
  <c r="Q1204" i="2" l="1"/>
  <c r="E1204" i="2" s="1"/>
  <c r="J1203" i="2"/>
  <c r="G1205" i="2"/>
  <c r="H1205" i="2"/>
  <c r="Q1205" i="2"/>
  <c r="G1204" i="2"/>
  <c r="H1204" i="2"/>
  <c r="B1208" i="2"/>
  <c r="C1207" i="2"/>
  <c r="R1206" i="2"/>
  <c r="L1206" i="2"/>
  <c r="O1206" i="2"/>
  <c r="D1206" i="2"/>
  <c r="S1206" i="2"/>
  <c r="I1204" i="2" l="1"/>
  <c r="T1206" i="2"/>
  <c r="U1206" i="2" s="1"/>
  <c r="G1206" i="2" s="1"/>
  <c r="F1204" i="2"/>
  <c r="J1204" i="2" s="1"/>
  <c r="L1207" i="2"/>
  <c r="R1207" i="2"/>
  <c r="O1207" i="2"/>
  <c r="M1207" i="2"/>
  <c r="S1207" i="2"/>
  <c r="D1207" i="2"/>
  <c r="B1209" i="2"/>
  <c r="C1208" i="2"/>
  <c r="M1206" i="2"/>
  <c r="P1206" i="2"/>
  <c r="E1205" i="2"/>
  <c r="I1205" i="2" s="1"/>
  <c r="F1205" i="2"/>
  <c r="J1205" i="2" s="1"/>
  <c r="H1206" i="2" l="1"/>
  <c r="T1207" i="2"/>
  <c r="U1207" i="2" s="1"/>
  <c r="G1207" i="2" s="1"/>
  <c r="Q1206" i="2"/>
  <c r="E1206" i="2" s="1"/>
  <c r="I1206" i="2" s="1"/>
  <c r="P1207" i="2"/>
  <c r="Q1207" i="2" s="1"/>
  <c r="S1208" i="2"/>
  <c r="R1208" i="2"/>
  <c r="T1208" i="2" s="1"/>
  <c r="U1208" i="2" s="1"/>
  <c r="L1208" i="2"/>
  <c r="D1208" i="2"/>
  <c r="O1208" i="2"/>
  <c r="B1210" i="2"/>
  <c r="C1209" i="2"/>
  <c r="H1207" i="2" l="1"/>
  <c r="F1206" i="2"/>
  <c r="J1206" i="2" s="1"/>
  <c r="P1208" i="2"/>
  <c r="H1208" i="2"/>
  <c r="G1208" i="2"/>
  <c r="S1209" i="2"/>
  <c r="D1209" i="2"/>
  <c r="L1209" i="2"/>
  <c r="M1209" i="2" s="1"/>
  <c r="O1209" i="2"/>
  <c r="R1209" i="2"/>
  <c r="B1211" i="2"/>
  <c r="C1210" i="2"/>
  <c r="M1208" i="2"/>
  <c r="E1207" i="2"/>
  <c r="I1207" i="2" s="1"/>
  <c r="F1207" i="2"/>
  <c r="J1207" i="2" s="1"/>
  <c r="T1209" i="2" l="1"/>
  <c r="U1209" i="2" s="1"/>
  <c r="G1209" i="2" s="1"/>
  <c r="P1209" i="2"/>
  <c r="Q1209" i="2" s="1"/>
  <c r="Q1208" i="2"/>
  <c r="D1210" i="2"/>
  <c r="L1210" i="2"/>
  <c r="M1210" i="2" s="1"/>
  <c r="O1210" i="2"/>
  <c r="R1210" i="2"/>
  <c r="S1210" i="2"/>
  <c r="C1211" i="2"/>
  <c r="B1212" i="2"/>
  <c r="H1209" i="2" l="1"/>
  <c r="T1210" i="2"/>
  <c r="U1210" i="2" s="1"/>
  <c r="H1210" i="2" s="1"/>
  <c r="P1210" i="2"/>
  <c r="Q1210" i="2" s="1"/>
  <c r="B1213" i="2"/>
  <c r="C1212" i="2"/>
  <c r="L1211" i="2"/>
  <c r="O1211" i="2"/>
  <c r="P1211" i="2" s="1"/>
  <c r="S1211" i="2"/>
  <c r="D1211" i="2"/>
  <c r="R1211" i="2"/>
  <c r="F1208" i="2"/>
  <c r="J1208" i="2" s="1"/>
  <c r="E1208" i="2"/>
  <c r="I1208" i="2" s="1"/>
  <c r="F1209" i="2"/>
  <c r="J1209" i="2" s="1"/>
  <c r="E1209" i="2"/>
  <c r="I1209" i="2" s="1"/>
  <c r="T1211" i="2" l="1"/>
  <c r="U1211" i="2" s="1"/>
  <c r="G1211" i="2" s="1"/>
  <c r="G1210" i="2"/>
  <c r="M1211" i="2"/>
  <c r="Q1211" i="2" s="1"/>
  <c r="E1210" i="2"/>
  <c r="F1210" i="2"/>
  <c r="J1210" i="2" s="1"/>
  <c r="C1213" i="2"/>
  <c r="B1214" i="2"/>
  <c r="O1212" i="2"/>
  <c r="L1212" i="2"/>
  <c r="M1212" i="2" s="1"/>
  <c r="S1212" i="2"/>
  <c r="R1212" i="2"/>
  <c r="D1212" i="2"/>
  <c r="H1211" i="2" l="1"/>
  <c r="I1210" i="2"/>
  <c r="T1212" i="2"/>
  <c r="U1212" i="2" s="1"/>
  <c r="G1212" i="2" s="1"/>
  <c r="P1212" i="2"/>
  <c r="Q1212" i="2" s="1"/>
  <c r="F1212" i="2" s="1"/>
  <c r="E1211" i="2"/>
  <c r="I1211" i="2" s="1"/>
  <c r="F1211" i="2"/>
  <c r="J1211" i="2" s="1"/>
  <c r="B1215" i="2"/>
  <c r="C1214" i="2"/>
  <c r="L1213" i="2"/>
  <c r="S1213" i="2"/>
  <c r="R1213" i="2"/>
  <c r="T1213" i="2" s="1"/>
  <c r="U1213" i="2" s="1"/>
  <c r="O1213" i="2"/>
  <c r="D1213" i="2"/>
  <c r="H1212" i="2" l="1"/>
  <c r="J1212" i="2" s="1"/>
  <c r="M1213" i="2"/>
  <c r="E1212" i="2"/>
  <c r="I1212" i="2" s="1"/>
  <c r="P1213" i="2"/>
  <c r="D1214" i="2"/>
  <c r="O1214" i="2"/>
  <c r="S1214" i="2"/>
  <c r="R1214" i="2"/>
  <c r="L1214" i="2"/>
  <c r="B1216" i="2"/>
  <c r="C1215" i="2"/>
  <c r="H1213" i="2"/>
  <c r="G1213" i="2"/>
  <c r="T1214" i="2" l="1"/>
  <c r="U1214" i="2" s="1"/>
  <c r="G1214" i="2" s="1"/>
  <c r="Q1213" i="2"/>
  <c r="F1213" i="2" s="1"/>
  <c r="J1213" i="2" s="1"/>
  <c r="M1214" i="2"/>
  <c r="L1215" i="2"/>
  <c r="M1215" i="2" s="1"/>
  <c r="O1215" i="2"/>
  <c r="R1215" i="2"/>
  <c r="S1215" i="2"/>
  <c r="D1215" i="2"/>
  <c r="P1214" i="2"/>
  <c r="C1216" i="2"/>
  <c r="B1217" i="2"/>
  <c r="H1214" i="2" l="1"/>
  <c r="E1213" i="2"/>
  <c r="I1213" i="2" s="1"/>
  <c r="P1215" i="2"/>
  <c r="Q1215" i="2" s="1"/>
  <c r="T1215" i="2"/>
  <c r="U1215" i="2" s="1"/>
  <c r="D1216" i="2"/>
  <c r="R1216" i="2"/>
  <c r="O1216" i="2"/>
  <c r="S1216" i="2"/>
  <c r="L1216" i="2"/>
  <c r="B1218" i="2"/>
  <c r="C1217" i="2"/>
  <c r="Q1214" i="2"/>
  <c r="T1216" i="2" l="1"/>
  <c r="U1216" i="2" s="1"/>
  <c r="G1216" i="2" s="1"/>
  <c r="C1218" i="2"/>
  <c r="B1219" i="2"/>
  <c r="M1216" i="2"/>
  <c r="F1214" i="2"/>
  <c r="J1214" i="2" s="1"/>
  <c r="E1214" i="2"/>
  <c r="I1214" i="2" s="1"/>
  <c r="O1217" i="2"/>
  <c r="S1217" i="2"/>
  <c r="D1217" i="2"/>
  <c r="R1217" i="2"/>
  <c r="L1217" i="2"/>
  <c r="M1217" i="2" s="1"/>
  <c r="P1216" i="2"/>
  <c r="G1215" i="2"/>
  <c r="H1215" i="2"/>
  <c r="F1215" i="2"/>
  <c r="E1215" i="2"/>
  <c r="T1217" i="2" l="1"/>
  <c r="U1217" i="2" s="1"/>
  <c r="G1217" i="2" s="1"/>
  <c r="H1216" i="2"/>
  <c r="P1217" i="2"/>
  <c r="Q1217" i="2" s="1"/>
  <c r="I1215" i="2"/>
  <c r="Q1216" i="2"/>
  <c r="J1215" i="2"/>
  <c r="B1220" i="2"/>
  <c r="C1219" i="2"/>
  <c r="S1218" i="2"/>
  <c r="D1218" i="2"/>
  <c r="O1218" i="2"/>
  <c r="L1218" i="2"/>
  <c r="R1218" i="2"/>
  <c r="T1218" i="2" s="1"/>
  <c r="U1218" i="2" s="1"/>
  <c r="H1217" i="2" l="1"/>
  <c r="E1217" i="2"/>
  <c r="I1217" i="2" s="1"/>
  <c r="F1217" i="2"/>
  <c r="J1217" i="2" s="1"/>
  <c r="M1218" i="2"/>
  <c r="H1218" i="2"/>
  <c r="G1218" i="2"/>
  <c r="L1219" i="2"/>
  <c r="R1219" i="2"/>
  <c r="O1219" i="2"/>
  <c r="S1219" i="2"/>
  <c r="D1219" i="2"/>
  <c r="B1221" i="2"/>
  <c r="C1220" i="2"/>
  <c r="F1216" i="2"/>
  <c r="J1216" i="2" s="1"/>
  <c r="E1216" i="2"/>
  <c r="I1216" i="2" s="1"/>
  <c r="P1218" i="2"/>
  <c r="T1219" i="2" l="1"/>
  <c r="U1219" i="2" s="1"/>
  <c r="H1219" i="2" s="1"/>
  <c r="Q1218" i="2"/>
  <c r="F1218" i="2" s="1"/>
  <c r="J1218" i="2" s="1"/>
  <c r="M1219" i="2"/>
  <c r="P1219" i="2"/>
  <c r="D1220" i="2"/>
  <c r="R1220" i="2"/>
  <c r="T1220" i="2" s="1"/>
  <c r="U1220" i="2" s="1"/>
  <c r="L1220" i="2"/>
  <c r="O1220" i="2"/>
  <c r="S1220" i="2"/>
  <c r="C1221" i="2"/>
  <c r="B1222" i="2"/>
  <c r="G1219" i="2" l="1"/>
  <c r="E1218" i="2"/>
  <c r="I1218" i="2" s="1"/>
  <c r="Q1219" i="2"/>
  <c r="E1219" i="2" s="1"/>
  <c r="I1219" i="2" s="1"/>
  <c r="M1220" i="2"/>
  <c r="H1220" i="2"/>
  <c r="G1220" i="2"/>
  <c r="O1221" i="2"/>
  <c r="S1221" i="2"/>
  <c r="D1221" i="2"/>
  <c r="R1221" i="2"/>
  <c r="L1221" i="2"/>
  <c r="C1222" i="2"/>
  <c r="B1223" i="2"/>
  <c r="P1220" i="2"/>
  <c r="Q1220" i="2" l="1"/>
  <c r="E1220" i="2" s="1"/>
  <c r="I1220" i="2" s="1"/>
  <c r="P1221" i="2"/>
  <c r="F1219" i="2"/>
  <c r="J1219" i="2" s="1"/>
  <c r="T1221" i="2"/>
  <c r="U1221" i="2" s="1"/>
  <c r="H1221" i="2" s="1"/>
  <c r="C1223" i="2"/>
  <c r="B1224" i="2"/>
  <c r="R1222" i="2"/>
  <c r="L1222" i="2"/>
  <c r="D1222" i="2"/>
  <c r="S1222" i="2"/>
  <c r="O1222" i="2"/>
  <c r="M1221" i="2"/>
  <c r="F1220" i="2" l="1"/>
  <c r="J1220" i="2" s="1"/>
  <c r="Q1221" i="2"/>
  <c r="E1221" i="2" s="1"/>
  <c r="I1221" i="2" s="1"/>
  <c r="M1222" i="2"/>
  <c r="G1221" i="2"/>
  <c r="T1222" i="2"/>
  <c r="U1222" i="2" s="1"/>
  <c r="G1222" i="2" s="1"/>
  <c r="L1223" i="2"/>
  <c r="M1223" i="2" s="1"/>
  <c r="O1223" i="2"/>
  <c r="S1223" i="2"/>
  <c r="D1223" i="2"/>
  <c r="R1223" i="2"/>
  <c r="C1224" i="2"/>
  <c r="B1225" i="2"/>
  <c r="P1222" i="2"/>
  <c r="T1223" i="2" l="1"/>
  <c r="U1223" i="2" s="1"/>
  <c r="G1223" i="2" s="1"/>
  <c r="Q1222" i="2"/>
  <c r="F1222" i="2" s="1"/>
  <c r="F1221" i="2"/>
  <c r="J1221" i="2" s="1"/>
  <c r="H1222" i="2"/>
  <c r="C1225" i="2"/>
  <c r="B1226" i="2"/>
  <c r="P1223" i="2"/>
  <c r="Q1223" i="2" s="1"/>
  <c r="L1224" i="2"/>
  <c r="O1224" i="2"/>
  <c r="S1224" i="2"/>
  <c r="D1224" i="2"/>
  <c r="R1224" i="2"/>
  <c r="J1222" i="2" l="1"/>
  <c r="H1223" i="2"/>
  <c r="T1224" i="2"/>
  <c r="U1224" i="2" s="1"/>
  <c r="H1224" i="2" s="1"/>
  <c r="E1222" i="2"/>
  <c r="I1222" i="2" s="1"/>
  <c r="M1224" i="2"/>
  <c r="F1223" i="2"/>
  <c r="J1223" i="2" s="1"/>
  <c r="E1223" i="2"/>
  <c r="I1223" i="2" s="1"/>
  <c r="C1226" i="2"/>
  <c r="B1227" i="2"/>
  <c r="P1224" i="2"/>
  <c r="R1225" i="2"/>
  <c r="L1225" i="2"/>
  <c r="M1225" i="2" s="1"/>
  <c r="O1225" i="2"/>
  <c r="S1225" i="2"/>
  <c r="D1225" i="2"/>
  <c r="T1225" i="2" l="1"/>
  <c r="U1225" i="2" s="1"/>
  <c r="G1225" i="2" s="1"/>
  <c r="G1224" i="2"/>
  <c r="Q1224" i="2"/>
  <c r="E1224" i="2" s="1"/>
  <c r="P1225" i="2"/>
  <c r="Q1225" i="2" s="1"/>
  <c r="B1228" i="2"/>
  <c r="C1227" i="2"/>
  <c r="S1226" i="2"/>
  <c r="R1226" i="2"/>
  <c r="O1226" i="2"/>
  <c r="D1226" i="2"/>
  <c r="L1226" i="2"/>
  <c r="H1225" i="2" l="1"/>
  <c r="I1224" i="2"/>
  <c r="T1226" i="2"/>
  <c r="U1226" i="2" s="1"/>
  <c r="H1226" i="2" s="1"/>
  <c r="F1224" i="2"/>
  <c r="J1224" i="2" s="1"/>
  <c r="S1227" i="2"/>
  <c r="D1227" i="2"/>
  <c r="R1227" i="2"/>
  <c r="L1227" i="2"/>
  <c r="O1227" i="2"/>
  <c r="C1228" i="2"/>
  <c r="B1229" i="2"/>
  <c r="M1226" i="2"/>
  <c r="P1226" i="2"/>
  <c r="E1225" i="2"/>
  <c r="I1225" i="2" s="1"/>
  <c r="F1225" i="2"/>
  <c r="J1225" i="2" s="1"/>
  <c r="T1227" i="2" l="1"/>
  <c r="U1227" i="2" s="1"/>
  <c r="H1227" i="2" s="1"/>
  <c r="G1226" i="2"/>
  <c r="Q1226" i="2"/>
  <c r="E1226" i="2" s="1"/>
  <c r="I1226" i="2" s="1"/>
  <c r="P1227" i="2"/>
  <c r="M1227" i="2"/>
  <c r="C1229" i="2"/>
  <c r="B1230" i="2"/>
  <c r="O1228" i="2"/>
  <c r="S1228" i="2"/>
  <c r="D1228" i="2"/>
  <c r="R1228" i="2"/>
  <c r="L1228" i="2"/>
  <c r="G1227" i="2" l="1"/>
  <c r="Q1227" i="2"/>
  <c r="E1227" i="2" s="1"/>
  <c r="I1227" i="2" s="1"/>
  <c r="T1228" i="2"/>
  <c r="U1228" i="2" s="1"/>
  <c r="H1228" i="2" s="1"/>
  <c r="F1226" i="2"/>
  <c r="J1226" i="2" s="1"/>
  <c r="P1228" i="2"/>
  <c r="C1230" i="2"/>
  <c r="B1231" i="2"/>
  <c r="O1229" i="2"/>
  <c r="D1229" i="2"/>
  <c r="R1229" i="2"/>
  <c r="L1229" i="2"/>
  <c r="M1229" i="2" s="1"/>
  <c r="S1229" i="2"/>
  <c r="F1227" i="2"/>
  <c r="J1227" i="2" s="1"/>
  <c r="M1228" i="2"/>
  <c r="Q1228" i="2" l="1"/>
  <c r="G1228" i="2"/>
  <c r="P1229" i="2"/>
  <c r="Q1229" i="2" s="1"/>
  <c r="F1229" i="2" s="1"/>
  <c r="T1229" i="2"/>
  <c r="U1229" i="2" s="1"/>
  <c r="E1228" i="2"/>
  <c r="I1228" i="2" s="1"/>
  <c r="F1228" i="2"/>
  <c r="J1228" i="2" s="1"/>
  <c r="C1231" i="2"/>
  <c r="B1232" i="2"/>
  <c r="O1230" i="2"/>
  <c r="S1230" i="2"/>
  <c r="D1230" i="2"/>
  <c r="R1230" i="2"/>
  <c r="T1230" i="2" s="1"/>
  <c r="U1230" i="2" s="1"/>
  <c r="L1230" i="2"/>
  <c r="E1229" i="2" l="1"/>
  <c r="P1230" i="2"/>
  <c r="B1233" i="2"/>
  <c r="C1232" i="2"/>
  <c r="G1230" i="2"/>
  <c r="H1230" i="2"/>
  <c r="O1231" i="2"/>
  <c r="S1231" i="2"/>
  <c r="D1231" i="2"/>
  <c r="R1231" i="2"/>
  <c r="L1231" i="2"/>
  <c r="M1231" i="2" s="1"/>
  <c r="M1230" i="2"/>
  <c r="H1229" i="2"/>
  <c r="J1229" i="2" s="1"/>
  <c r="G1229" i="2"/>
  <c r="I1229" i="2" l="1"/>
  <c r="P1231" i="2"/>
  <c r="Q1231" i="2" s="1"/>
  <c r="Q1230" i="2"/>
  <c r="T1231" i="2"/>
  <c r="U1231" i="2" s="1"/>
  <c r="S1232" i="2"/>
  <c r="D1232" i="2"/>
  <c r="L1232" i="2"/>
  <c r="M1232" i="2" s="1"/>
  <c r="O1232" i="2"/>
  <c r="R1232" i="2"/>
  <c r="C1233" i="2"/>
  <c r="B1234" i="2"/>
  <c r="T1232" i="2" l="1"/>
  <c r="U1232" i="2" s="1"/>
  <c r="G1232" i="2" s="1"/>
  <c r="O1233" i="2"/>
  <c r="D1233" i="2"/>
  <c r="S1233" i="2"/>
  <c r="R1233" i="2"/>
  <c r="T1233" i="2" s="1"/>
  <c r="U1233" i="2" s="1"/>
  <c r="L1233" i="2"/>
  <c r="C1234" i="2"/>
  <c r="B1235" i="2"/>
  <c r="H1231" i="2"/>
  <c r="G1231" i="2"/>
  <c r="E1230" i="2"/>
  <c r="I1230" i="2" s="1"/>
  <c r="F1230" i="2"/>
  <c r="J1230" i="2" s="1"/>
  <c r="P1232" i="2"/>
  <c r="Q1232" i="2" s="1"/>
  <c r="F1231" i="2"/>
  <c r="E1231" i="2"/>
  <c r="H1232" i="2" l="1"/>
  <c r="J1231" i="2"/>
  <c r="I1231" i="2"/>
  <c r="F1232" i="2"/>
  <c r="J1232" i="2" s="1"/>
  <c r="E1232" i="2"/>
  <c r="I1232" i="2" s="1"/>
  <c r="P1233" i="2"/>
  <c r="R1234" i="2"/>
  <c r="T1234" i="2" s="1"/>
  <c r="U1234" i="2" s="1"/>
  <c r="D1234" i="2"/>
  <c r="S1234" i="2"/>
  <c r="O1234" i="2"/>
  <c r="L1234" i="2"/>
  <c r="M1234" i="2" s="1"/>
  <c r="H1233" i="2"/>
  <c r="G1233" i="2"/>
  <c r="M1233" i="2"/>
  <c r="Q1233" i="2" s="1"/>
  <c r="C1235" i="2"/>
  <c r="B1236" i="2"/>
  <c r="B1237" i="2" l="1"/>
  <c r="C1236" i="2"/>
  <c r="P1234" i="2"/>
  <c r="Q1234" i="2" s="1"/>
  <c r="H1234" i="2"/>
  <c r="G1234" i="2"/>
  <c r="S1235" i="2"/>
  <c r="D1235" i="2"/>
  <c r="O1235" i="2"/>
  <c r="P1235" i="2" s="1"/>
  <c r="R1235" i="2"/>
  <c r="L1235" i="2"/>
  <c r="E1233" i="2"/>
  <c r="I1233" i="2" s="1"/>
  <c r="F1233" i="2"/>
  <c r="J1233" i="2" s="1"/>
  <c r="T1235" i="2" l="1"/>
  <c r="U1235" i="2" s="1"/>
  <c r="G1235" i="2" s="1"/>
  <c r="M1235" i="2"/>
  <c r="Q1235" i="2" s="1"/>
  <c r="D1236" i="2"/>
  <c r="R1236" i="2"/>
  <c r="S1236" i="2"/>
  <c r="L1236" i="2"/>
  <c r="O1236" i="2"/>
  <c r="C1237" i="2"/>
  <c r="B1238" i="2"/>
  <c r="F1234" i="2"/>
  <c r="J1234" i="2" s="1"/>
  <c r="E1234" i="2"/>
  <c r="I1234" i="2" s="1"/>
  <c r="T1236" i="2" l="1"/>
  <c r="U1236" i="2" s="1"/>
  <c r="G1236" i="2" s="1"/>
  <c r="H1235" i="2"/>
  <c r="M1236" i="2"/>
  <c r="C1238" i="2"/>
  <c r="B1239" i="2"/>
  <c r="P1236" i="2"/>
  <c r="S1237" i="2"/>
  <c r="R1237" i="2"/>
  <c r="D1237" i="2"/>
  <c r="L1237" i="2"/>
  <c r="O1237" i="2"/>
  <c r="E1235" i="2"/>
  <c r="I1235" i="2" s="1"/>
  <c r="F1235" i="2"/>
  <c r="H1236" i="2" l="1"/>
  <c r="T1237" i="2"/>
  <c r="U1237" i="2" s="1"/>
  <c r="G1237" i="2" s="1"/>
  <c r="J1235" i="2"/>
  <c r="Q1236" i="2"/>
  <c r="F1236" i="2" s="1"/>
  <c r="J1236" i="2" s="1"/>
  <c r="B1240" i="2"/>
  <c r="C1239" i="2"/>
  <c r="P1237" i="2"/>
  <c r="D1238" i="2"/>
  <c r="S1238" i="2"/>
  <c r="R1238" i="2"/>
  <c r="T1238" i="2" s="1"/>
  <c r="U1238" i="2" s="1"/>
  <c r="L1238" i="2"/>
  <c r="O1238" i="2"/>
  <c r="M1237" i="2"/>
  <c r="H1237" i="2" l="1"/>
  <c r="Q1237" i="2"/>
  <c r="E1237" i="2" s="1"/>
  <c r="I1237" i="2" s="1"/>
  <c r="E1236" i="2"/>
  <c r="I1236" i="2" s="1"/>
  <c r="G1238" i="2"/>
  <c r="H1238" i="2"/>
  <c r="M1238" i="2"/>
  <c r="L1239" i="2"/>
  <c r="M1239" i="2" s="1"/>
  <c r="O1239" i="2"/>
  <c r="S1239" i="2"/>
  <c r="D1239" i="2"/>
  <c r="R1239" i="2"/>
  <c r="P1238" i="2"/>
  <c r="C1240" i="2"/>
  <c r="B1241" i="2"/>
  <c r="T1239" i="2" l="1"/>
  <c r="U1239" i="2" s="1"/>
  <c r="H1239" i="2" s="1"/>
  <c r="F1237" i="2"/>
  <c r="J1237" i="2" s="1"/>
  <c r="B1242" i="2"/>
  <c r="C1241" i="2"/>
  <c r="S1240" i="2"/>
  <c r="R1240" i="2"/>
  <c r="T1240" i="2" s="1"/>
  <c r="U1240" i="2" s="1"/>
  <c r="L1240" i="2"/>
  <c r="D1240" i="2"/>
  <c r="O1240" i="2"/>
  <c r="P1239" i="2"/>
  <c r="Q1239" i="2" s="1"/>
  <c r="Q1238" i="2"/>
  <c r="G1239" i="2" l="1"/>
  <c r="P1240" i="2"/>
  <c r="F1239" i="2"/>
  <c r="J1239" i="2" s="1"/>
  <c r="E1239" i="2"/>
  <c r="I1239" i="2" s="1"/>
  <c r="E1238" i="2"/>
  <c r="I1238" i="2" s="1"/>
  <c r="F1238" i="2"/>
  <c r="J1238" i="2" s="1"/>
  <c r="G1240" i="2"/>
  <c r="H1240" i="2"/>
  <c r="M1240" i="2"/>
  <c r="S1241" i="2"/>
  <c r="D1241" i="2"/>
  <c r="L1241" i="2"/>
  <c r="M1241" i="2" s="1"/>
  <c r="R1241" i="2"/>
  <c r="O1241" i="2"/>
  <c r="C1242" i="2"/>
  <c r="B1243" i="2"/>
  <c r="T1241" i="2" l="1"/>
  <c r="U1241" i="2" s="1"/>
  <c r="H1241" i="2" s="1"/>
  <c r="Q1240" i="2"/>
  <c r="E1240" i="2" s="1"/>
  <c r="I1240" i="2" s="1"/>
  <c r="P1241" i="2"/>
  <c r="Q1241" i="2" s="1"/>
  <c r="C1243" i="2"/>
  <c r="B1244" i="2"/>
  <c r="S1242" i="2"/>
  <c r="R1242" i="2"/>
  <c r="D1242" i="2"/>
  <c r="L1242" i="2"/>
  <c r="O1242" i="2"/>
  <c r="T1242" i="2" l="1"/>
  <c r="U1242" i="2" s="1"/>
  <c r="G1242" i="2" s="1"/>
  <c r="G1241" i="2"/>
  <c r="F1240" i="2"/>
  <c r="J1240" i="2" s="1"/>
  <c r="M1242" i="2"/>
  <c r="P1242" i="2"/>
  <c r="C1244" i="2"/>
  <c r="B1245" i="2"/>
  <c r="D1243" i="2"/>
  <c r="S1243" i="2"/>
  <c r="R1243" i="2"/>
  <c r="L1243" i="2"/>
  <c r="O1243" i="2"/>
  <c r="P1243" i="2" s="1"/>
  <c r="F1241" i="2"/>
  <c r="J1241" i="2" s="1"/>
  <c r="E1241" i="2"/>
  <c r="I1241" i="2" s="1"/>
  <c r="H1242" i="2" l="1"/>
  <c r="Q1242" i="2"/>
  <c r="F1242" i="2" s="1"/>
  <c r="J1242" i="2" s="1"/>
  <c r="M1243" i="2"/>
  <c r="Q1243" i="2" s="1"/>
  <c r="T1243" i="2"/>
  <c r="U1243" i="2" s="1"/>
  <c r="H1243" i="2" s="1"/>
  <c r="C1245" i="2"/>
  <c r="B1246" i="2"/>
  <c r="S1244" i="2"/>
  <c r="D1244" i="2"/>
  <c r="R1244" i="2"/>
  <c r="O1244" i="2"/>
  <c r="L1244" i="2"/>
  <c r="E1242" i="2" l="1"/>
  <c r="I1242" i="2" s="1"/>
  <c r="M1244" i="2"/>
  <c r="G1243" i="2"/>
  <c r="P1244" i="2"/>
  <c r="B1247" i="2"/>
  <c r="C1246" i="2"/>
  <c r="F1243" i="2"/>
  <c r="J1243" i="2" s="1"/>
  <c r="E1243" i="2"/>
  <c r="I1243" i="2" s="1"/>
  <c r="O1245" i="2"/>
  <c r="S1245" i="2"/>
  <c r="D1245" i="2"/>
  <c r="R1245" i="2"/>
  <c r="T1245" i="2" s="1"/>
  <c r="U1245" i="2" s="1"/>
  <c r="L1245" i="2"/>
  <c r="T1244" i="2"/>
  <c r="U1244" i="2" s="1"/>
  <c r="Q1244" i="2" l="1"/>
  <c r="F1244" i="2" s="1"/>
  <c r="M1245" i="2"/>
  <c r="H1245" i="2"/>
  <c r="G1245" i="2"/>
  <c r="L1246" i="2"/>
  <c r="M1246" i="2" s="1"/>
  <c r="O1246" i="2"/>
  <c r="R1246" i="2"/>
  <c r="S1246" i="2"/>
  <c r="D1246" i="2"/>
  <c r="H1244" i="2"/>
  <c r="G1244" i="2"/>
  <c r="P1245" i="2"/>
  <c r="B1248" i="2"/>
  <c r="C1247" i="2"/>
  <c r="T1246" i="2" l="1"/>
  <c r="U1246" i="2" s="1"/>
  <c r="G1246" i="2" s="1"/>
  <c r="J1244" i="2"/>
  <c r="Q1245" i="2"/>
  <c r="E1245" i="2" s="1"/>
  <c r="I1245" i="2" s="1"/>
  <c r="E1244" i="2"/>
  <c r="I1244" i="2" s="1"/>
  <c r="P1246" i="2"/>
  <c r="Q1246" i="2" s="1"/>
  <c r="B1249" i="2"/>
  <c r="C1248" i="2"/>
  <c r="D1247" i="2"/>
  <c r="S1247" i="2"/>
  <c r="R1247" i="2"/>
  <c r="T1247" i="2" s="1"/>
  <c r="U1247" i="2" s="1"/>
  <c r="L1247" i="2"/>
  <c r="M1247" i="2" s="1"/>
  <c r="O1247" i="2"/>
  <c r="H1246" i="2" l="1"/>
  <c r="F1245" i="2"/>
  <c r="J1245" i="2" s="1"/>
  <c r="E1246" i="2"/>
  <c r="I1246" i="2" s="1"/>
  <c r="F1246" i="2"/>
  <c r="J1246" i="2" s="1"/>
  <c r="H1247" i="2"/>
  <c r="G1247" i="2"/>
  <c r="C1249" i="2"/>
  <c r="B1250" i="2"/>
  <c r="S1248" i="2"/>
  <c r="D1248" i="2"/>
  <c r="R1248" i="2"/>
  <c r="L1248" i="2"/>
  <c r="O1248" i="2"/>
  <c r="P1247" i="2"/>
  <c r="Q1247" i="2" s="1"/>
  <c r="T1248" i="2" l="1"/>
  <c r="U1248" i="2" s="1"/>
  <c r="H1248" i="2" s="1"/>
  <c r="E1247" i="2"/>
  <c r="I1247" i="2" s="1"/>
  <c r="F1247" i="2"/>
  <c r="J1247" i="2" s="1"/>
  <c r="M1248" i="2"/>
  <c r="P1248" i="2"/>
  <c r="C1250" i="2"/>
  <c r="B1251" i="2"/>
  <c r="O1249" i="2"/>
  <c r="S1249" i="2"/>
  <c r="D1249" i="2"/>
  <c r="L1249" i="2"/>
  <c r="M1249" i="2" s="1"/>
  <c r="R1249" i="2"/>
  <c r="T1249" i="2" l="1"/>
  <c r="U1249" i="2" s="1"/>
  <c r="G1249" i="2" s="1"/>
  <c r="G1248" i="2"/>
  <c r="P1249" i="2"/>
  <c r="Q1249" i="2" s="1"/>
  <c r="C1251" i="2"/>
  <c r="B1252" i="2"/>
  <c r="S1250" i="2"/>
  <c r="L1250" i="2"/>
  <c r="M1250" i="2" s="1"/>
  <c r="R1250" i="2"/>
  <c r="T1250" i="2" s="1"/>
  <c r="U1250" i="2" s="1"/>
  <c r="O1250" i="2"/>
  <c r="D1250" i="2"/>
  <c r="Q1248" i="2"/>
  <c r="H1249" i="2" l="1"/>
  <c r="F1249" i="2"/>
  <c r="J1249" i="2" s="1"/>
  <c r="E1249" i="2"/>
  <c r="I1249" i="2" s="1"/>
  <c r="G1250" i="2"/>
  <c r="H1250" i="2"/>
  <c r="F1248" i="2"/>
  <c r="J1248" i="2" s="1"/>
  <c r="E1248" i="2"/>
  <c r="I1248" i="2" s="1"/>
  <c r="B1253" i="2"/>
  <c r="C1252" i="2"/>
  <c r="O1251" i="2"/>
  <c r="S1251" i="2"/>
  <c r="R1251" i="2"/>
  <c r="T1251" i="2" s="1"/>
  <c r="U1251" i="2" s="1"/>
  <c r="L1251" i="2"/>
  <c r="D1251" i="2"/>
  <c r="P1250" i="2"/>
  <c r="Q1250" i="2" s="1"/>
  <c r="M1251" i="2" l="1"/>
  <c r="E1250" i="2"/>
  <c r="I1250" i="2" s="1"/>
  <c r="F1250" i="2"/>
  <c r="J1250" i="2" s="1"/>
  <c r="R1252" i="2"/>
  <c r="O1252" i="2"/>
  <c r="D1252" i="2"/>
  <c r="S1252" i="2"/>
  <c r="L1252" i="2"/>
  <c r="B1254" i="2"/>
  <c r="C1253" i="2"/>
  <c r="H1251" i="2"/>
  <c r="G1251" i="2"/>
  <c r="P1251" i="2"/>
  <c r="Q1251" i="2" l="1"/>
  <c r="E1251" i="2" s="1"/>
  <c r="I1251" i="2" s="1"/>
  <c r="P1252" i="2"/>
  <c r="M1252" i="2"/>
  <c r="D1253" i="2"/>
  <c r="R1253" i="2"/>
  <c r="T1253" i="2" s="1"/>
  <c r="U1253" i="2" s="1"/>
  <c r="S1253" i="2"/>
  <c r="O1253" i="2"/>
  <c r="L1253" i="2"/>
  <c r="T1252" i="2"/>
  <c r="U1252" i="2" s="1"/>
  <c r="C1254" i="2"/>
  <c r="B1255" i="2"/>
  <c r="Q1252" i="2" l="1"/>
  <c r="F1252" i="2" s="1"/>
  <c r="J1252" i="2" s="1"/>
  <c r="F1251" i="2"/>
  <c r="J1251" i="2" s="1"/>
  <c r="G1252" i="2"/>
  <c r="H1252" i="2"/>
  <c r="M1253" i="2"/>
  <c r="G1253" i="2"/>
  <c r="H1253" i="2"/>
  <c r="B1256" i="2"/>
  <c r="C1255" i="2"/>
  <c r="S1254" i="2"/>
  <c r="D1254" i="2"/>
  <c r="R1254" i="2"/>
  <c r="O1254" i="2"/>
  <c r="L1254" i="2"/>
  <c r="P1253" i="2"/>
  <c r="T1254" i="2" l="1"/>
  <c r="U1254" i="2" s="1"/>
  <c r="H1254" i="2" s="1"/>
  <c r="E1252" i="2"/>
  <c r="I1252" i="2" s="1"/>
  <c r="M1254" i="2"/>
  <c r="L1255" i="2"/>
  <c r="O1255" i="2"/>
  <c r="P1255" i="2" s="1"/>
  <c r="D1255" i="2"/>
  <c r="R1255" i="2"/>
  <c r="S1255" i="2"/>
  <c r="M1255" i="2"/>
  <c r="P1254" i="2"/>
  <c r="B1257" i="2"/>
  <c r="C1256" i="2"/>
  <c r="Q1253" i="2"/>
  <c r="G1254" i="2" l="1"/>
  <c r="T1255" i="2"/>
  <c r="U1255" i="2" s="1"/>
  <c r="H1255" i="2" s="1"/>
  <c r="Q1254" i="2"/>
  <c r="F1254" i="2" s="1"/>
  <c r="J1254" i="2" s="1"/>
  <c r="Q1255" i="2"/>
  <c r="F1255" i="2" s="1"/>
  <c r="E1253" i="2"/>
  <c r="I1253" i="2" s="1"/>
  <c r="F1253" i="2"/>
  <c r="J1253" i="2" s="1"/>
  <c r="S1256" i="2"/>
  <c r="D1256" i="2"/>
  <c r="R1256" i="2"/>
  <c r="L1256" i="2"/>
  <c r="M1256" i="2" s="1"/>
  <c r="O1256" i="2"/>
  <c r="B1258" i="2"/>
  <c r="C1257" i="2"/>
  <c r="T1256" i="2" l="1"/>
  <c r="U1256" i="2" s="1"/>
  <c r="H1256" i="2" s="1"/>
  <c r="G1255" i="2"/>
  <c r="J1255" i="2"/>
  <c r="E1254" i="2"/>
  <c r="I1254" i="2" s="1"/>
  <c r="E1255" i="2"/>
  <c r="O1257" i="2"/>
  <c r="S1257" i="2"/>
  <c r="D1257" i="2"/>
  <c r="L1257" i="2"/>
  <c r="R1257" i="2"/>
  <c r="P1256" i="2"/>
  <c r="Q1256" i="2" s="1"/>
  <c r="C1258" i="2"/>
  <c r="B1259" i="2"/>
  <c r="T1257" i="2" l="1"/>
  <c r="U1257" i="2" s="1"/>
  <c r="H1257" i="2" s="1"/>
  <c r="G1256" i="2"/>
  <c r="I1255" i="2"/>
  <c r="F1256" i="2"/>
  <c r="J1256" i="2" s="1"/>
  <c r="E1256" i="2"/>
  <c r="I1256" i="2" s="1"/>
  <c r="P1257" i="2"/>
  <c r="C1259" i="2"/>
  <c r="B1260" i="2"/>
  <c r="M1257" i="2"/>
  <c r="D1258" i="2"/>
  <c r="L1258" i="2"/>
  <c r="M1258" i="2" s="1"/>
  <c r="R1258" i="2"/>
  <c r="O1258" i="2"/>
  <c r="S1258" i="2"/>
  <c r="G1257" i="2" l="1"/>
  <c r="Q1257" i="2"/>
  <c r="F1257" i="2" s="1"/>
  <c r="J1257" i="2" s="1"/>
  <c r="T1258" i="2"/>
  <c r="U1258" i="2" s="1"/>
  <c r="G1258" i="2" s="1"/>
  <c r="S1259" i="2"/>
  <c r="D1259" i="2"/>
  <c r="R1259" i="2"/>
  <c r="O1259" i="2"/>
  <c r="L1259" i="2"/>
  <c r="C1260" i="2"/>
  <c r="B1261" i="2"/>
  <c r="P1258" i="2"/>
  <c r="Q1258" i="2" s="1"/>
  <c r="T1259" i="2" l="1"/>
  <c r="U1259" i="2" s="1"/>
  <c r="H1259" i="2" s="1"/>
  <c r="E1257" i="2"/>
  <c r="I1257" i="2" s="1"/>
  <c r="H1258" i="2"/>
  <c r="E1258" i="2"/>
  <c r="I1258" i="2" s="1"/>
  <c r="F1258" i="2"/>
  <c r="M1259" i="2"/>
  <c r="P1259" i="2"/>
  <c r="B1262" i="2"/>
  <c r="C1261" i="2"/>
  <c r="S1260" i="2"/>
  <c r="D1260" i="2"/>
  <c r="R1260" i="2"/>
  <c r="T1260" i="2" s="1"/>
  <c r="U1260" i="2" s="1"/>
  <c r="L1260" i="2"/>
  <c r="O1260" i="2"/>
  <c r="G1259" i="2" l="1"/>
  <c r="J1258" i="2"/>
  <c r="P1260" i="2"/>
  <c r="M1260" i="2"/>
  <c r="O1261" i="2"/>
  <c r="S1261" i="2"/>
  <c r="D1261" i="2"/>
  <c r="L1261" i="2"/>
  <c r="R1261" i="2"/>
  <c r="C1262" i="2"/>
  <c r="B1263" i="2"/>
  <c r="H1260" i="2"/>
  <c r="G1260" i="2"/>
  <c r="Q1259" i="2"/>
  <c r="T1261" i="2" l="1"/>
  <c r="U1261" i="2" s="1"/>
  <c r="H1261" i="2" s="1"/>
  <c r="Q1260" i="2"/>
  <c r="E1260" i="2" s="1"/>
  <c r="I1260" i="2" s="1"/>
  <c r="B1264" i="2"/>
  <c r="C1263" i="2"/>
  <c r="S1262" i="2"/>
  <c r="D1262" i="2"/>
  <c r="R1262" i="2"/>
  <c r="L1262" i="2"/>
  <c r="O1262" i="2"/>
  <c r="P1261" i="2"/>
  <c r="F1259" i="2"/>
  <c r="J1259" i="2" s="1"/>
  <c r="E1259" i="2"/>
  <c r="I1259" i="2" s="1"/>
  <c r="M1261" i="2"/>
  <c r="Q1261" i="2" l="1"/>
  <c r="F1261" i="2" s="1"/>
  <c r="J1261" i="2" s="1"/>
  <c r="G1261" i="2"/>
  <c r="F1260" i="2"/>
  <c r="J1260" i="2" s="1"/>
  <c r="T1262" i="2"/>
  <c r="U1262" i="2" s="1"/>
  <c r="E1261" i="2"/>
  <c r="I1261" i="2" s="1"/>
  <c r="P1262" i="2"/>
  <c r="S1263" i="2"/>
  <c r="L1263" i="2"/>
  <c r="D1263" i="2"/>
  <c r="R1263" i="2"/>
  <c r="O1263" i="2"/>
  <c r="M1262" i="2"/>
  <c r="B1265" i="2"/>
  <c r="C1264" i="2"/>
  <c r="T1263" i="2" l="1"/>
  <c r="U1263" i="2" s="1"/>
  <c r="H1263" i="2" s="1"/>
  <c r="Q1262" i="2"/>
  <c r="E1262" i="2" s="1"/>
  <c r="M1263" i="2"/>
  <c r="O1264" i="2"/>
  <c r="D1264" i="2"/>
  <c r="R1264" i="2"/>
  <c r="L1264" i="2"/>
  <c r="S1264" i="2"/>
  <c r="C1265" i="2"/>
  <c r="B1266" i="2"/>
  <c r="P1263" i="2"/>
  <c r="H1262" i="2"/>
  <c r="G1262" i="2"/>
  <c r="G1263" i="2" l="1"/>
  <c r="F1262" i="2"/>
  <c r="J1262" i="2" s="1"/>
  <c r="M1264" i="2"/>
  <c r="Q1263" i="2"/>
  <c r="E1263" i="2" s="1"/>
  <c r="I1263" i="2" s="1"/>
  <c r="P1264" i="2"/>
  <c r="T1264" i="2"/>
  <c r="U1264" i="2" s="1"/>
  <c r="I1262" i="2"/>
  <c r="B1267" i="2"/>
  <c r="C1266" i="2"/>
  <c r="S1265" i="2"/>
  <c r="D1265" i="2"/>
  <c r="L1265" i="2"/>
  <c r="O1265" i="2"/>
  <c r="M1265" i="2"/>
  <c r="R1265" i="2"/>
  <c r="T1265" i="2" s="1"/>
  <c r="U1265" i="2" s="1"/>
  <c r="Q1264" i="2" l="1"/>
  <c r="E1264" i="2" s="1"/>
  <c r="F1263" i="2"/>
  <c r="J1263" i="2" s="1"/>
  <c r="L1266" i="2"/>
  <c r="D1266" i="2"/>
  <c r="S1266" i="2"/>
  <c r="R1266" i="2"/>
  <c r="O1266" i="2"/>
  <c r="P1266" i="2" s="1"/>
  <c r="G1265" i="2"/>
  <c r="H1265" i="2"/>
  <c r="P1265" i="2"/>
  <c r="Q1265" i="2" s="1"/>
  <c r="B1268" i="2"/>
  <c r="C1267" i="2"/>
  <c r="H1264" i="2"/>
  <c r="G1264" i="2"/>
  <c r="T1266" i="2" l="1"/>
  <c r="U1266" i="2" s="1"/>
  <c r="G1266" i="2" s="1"/>
  <c r="I1264" i="2"/>
  <c r="F1264" i="2"/>
  <c r="J1264" i="2" s="1"/>
  <c r="M1266" i="2"/>
  <c r="Q1266" i="2" s="1"/>
  <c r="E1265" i="2"/>
  <c r="I1265" i="2" s="1"/>
  <c r="F1265" i="2"/>
  <c r="J1265" i="2" s="1"/>
  <c r="S1267" i="2"/>
  <c r="D1267" i="2"/>
  <c r="L1267" i="2"/>
  <c r="O1267" i="2"/>
  <c r="R1267" i="2"/>
  <c r="T1267" i="2" s="1"/>
  <c r="U1267" i="2" s="1"/>
  <c r="B1269" i="2"/>
  <c r="C1268" i="2"/>
  <c r="H1266" i="2" l="1"/>
  <c r="S1268" i="2"/>
  <c r="D1268" i="2"/>
  <c r="L1268" i="2"/>
  <c r="M1268" i="2" s="1"/>
  <c r="R1268" i="2"/>
  <c r="T1268" i="2" s="1"/>
  <c r="U1268" i="2" s="1"/>
  <c r="O1268" i="2"/>
  <c r="B1270" i="2"/>
  <c r="C1269" i="2"/>
  <c r="H1267" i="2"/>
  <c r="G1267" i="2"/>
  <c r="M1267" i="2"/>
  <c r="P1267" i="2"/>
  <c r="E1266" i="2"/>
  <c r="I1266" i="2" s="1"/>
  <c r="F1266" i="2"/>
  <c r="J1266" i="2" s="1"/>
  <c r="S1269" i="2" l="1"/>
  <c r="D1269" i="2"/>
  <c r="L1269" i="2"/>
  <c r="M1269" i="2" s="1"/>
  <c r="O1269" i="2"/>
  <c r="R1269" i="2"/>
  <c r="T1269" i="2" s="1"/>
  <c r="U1269" i="2" s="1"/>
  <c r="C1270" i="2"/>
  <c r="B1271" i="2"/>
  <c r="Q1267" i="2"/>
  <c r="H1268" i="2"/>
  <c r="G1268" i="2"/>
  <c r="P1268" i="2"/>
  <c r="Q1268" i="2" s="1"/>
  <c r="P1269" i="2" l="1"/>
  <c r="Q1269" i="2" s="1"/>
  <c r="E1268" i="2"/>
  <c r="I1268" i="2" s="1"/>
  <c r="F1268" i="2"/>
  <c r="J1268" i="2" s="1"/>
  <c r="F1267" i="2"/>
  <c r="J1267" i="2" s="1"/>
  <c r="E1267" i="2"/>
  <c r="I1267" i="2" s="1"/>
  <c r="C1271" i="2"/>
  <c r="B1272" i="2"/>
  <c r="D1270" i="2"/>
  <c r="L1270" i="2"/>
  <c r="M1270" i="2" s="1"/>
  <c r="S1270" i="2"/>
  <c r="R1270" i="2"/>
  <c r="T1270" i="2" s="1"/>
  <c r="U1270" i="2" s="1"/>
  <c r="O1270" i="2"/>
  <c r="H1269" i="2"/>
  <c r="G1269" i="2"/>
  <c r="E1269" i="2" l="1"/>
  <c r="I1269" i="2" s="1"/>
  <c r="F1269" i="2"/>
  <c r="J1269" i="2" s="1"/>
  <c r="R1271" i="2"/>
  <c r="L1271" i="2"/>
  <c r="O1271" i="2"/>
  <c r="D1271" i="2"/>
  <c r="S1271" i="2"/>
  <c r="B1273" i="2"/>
  <c r="C1272" i="2"/>
  <c r="P1270" i="2"/>
  <c r="Q1270" i="2" s="1"/>
  <c r="G1270" i="2"/>
  <c r="H1270" i="2"/>
  <c r="M1271" i="2" l="1"/>
  <c r="T1271" i="2"/>
  <c r="U1271" i="2" s="1"/>
  <c r="H1271" i="2" s="1"/>
  <c r="F1270" i="2"/>
  <c r="J1270" i="2" s="1"/>
  <c r="E1270" i="2"/>
  <c r="I1270" i="2" s="1"/>
  <c r="P1271" i="2"/>
  <c r="R1272" i="2"/>
  <c r="T1272" i="2" s="1"/>
  <c r="U1272" i="2" s="1"/>
  <c r="O1272" i="2"/>
  <c r="M1272" i="2"/>
  <c r="S1272" i="2"/>
  <c r="D1272" i="2"/>
  <c r="L1272" i="2"/>
  <c r="B1274" i="2"/>
  <c r="C1273" i="2"/>
  <c r="G1271" i="2" l="1"/>
  <c r="Q1271" i="2"/>
  <c r="F1271" i="2" s="1"/>
  <c r="J1271" i="2" s="1"/>
  <c r="G1272" i="2"/>
  <c r="H1272" i="2"/>
  <c r="C1274" i="2"/>
  <c r="B1275" i="2"/>
  <c r="R1273" i="2"/>
  <c r="S1273" i="2"/>
  <c r="D1273" i="2"/>
  <c r="L1273" i="2"/>
  <c r="M1273" i="2" s="1"/>
  <c r="O1273" i="2"/>
  <c r="P1272" i="2"/>
  <c r="Q1272" i="2" s="1"/>
  <c r="E1271" i="2" l="1"/>
  <c r="I1271" i="2" s="1"/>
  <c r="T1273" i="2"/>
  <c r="U1273" i="2" s="1"/>
  <c r="H1273" i="2" s="1"/>
  <c r="E1272" i="2"/>
  <c r="I1272" i="2" s="1"/>
  <c r="F1272" i="2"/>
  <c r="J1272" i="2" s="1"/>
  <c r="R1274" i="2"/>
  <c r="T1274" i="2" s="1"/>
  <c r="U1274" i="2" s="1"/>
  <c r="L1274" i="2"/>
  <c r="D1274" i="2"/>
  <c r="O1274" i="2"/>
  <c r="S1274" i="2"/>
  <c r="P1273" i="2"/>
  <c r="Q1273" i="2" s="1"/>
  <c r="C1275" i="2"/>
  <c r="B1276" i="2"/>
  <c r="G1273" i="2" l="1"/>
  <c r="M1274" i="2"/>
  <c r="E1273" i="2"/>
  <c r="I1273" i="2" s="1"/>
  <c r="F1273" i="2"/>
  <c r="J1273" i="2" s="1"/>
  <c r="P1274" i="2"/>
  <c r="H1274" i="2"/>
  <c r="G1274" i="2"/>
  <c r="B1277" i="2"/>
  <c r="C1276" i="2"/>
  <c r="R1275" i="2"/>
  <c r="L1275" i="2"/>
  <c r="O1275" i="2"/>
  <c r="M1275" i="2"/>
  <c r="D1275" i="2"/>
  <c r="S1275" i="2"/>
  <c r="Q1274" i="2" l="1"/>
  <c r="E1274" i="2" s="1"/>
  <c r="I1274" i="2" s="1"/>
  <c r="P1275" i="2"/>
  <c r="Q1275" i="2" s="1"/>
  <c r="T1275" i="2"/>
  <c r="U1275" i="2" s="1"/>
  <c r="H1275" i="2" s="1"/>
  <c r="D1276" i="2"/>
  <c r="R1276" i="2"/>
  <c r="O1276" i="2"/>
  <c r="L1276" i="2"/>
  <c r="S1276" i="2"/>
  <c r="C1277" i="2"/>
  <c r="B1278" i="2"/>
  <c r="T1276" i="2" l="1"/>
  <c r="U1276" i="2" s="1"/>
  <c r="H1276" i="2" s="1"/>
  <c r="F1274" i="2"/>
  <c r="J1274" i="2" s="1"/>
  <c r="G1275" i="2"/>
  <c r="M1276" i="2"/>
  <c r="B1279" i="2"/>
  <c r="C1278" i="2"/>
  <c r="F1275" i="2"/>
  <c r="J1275" i="2" s="1"/>
  <c r="E1275" i="2"/>
  <c r="O1277" i="2"/>
  <c r="S1277" i="2"/>
  <c r="R1277" i="2"/>
  <c r="D1277" i="2"/>
  <c r="L1277" i="2"/>
  <c r="P1276" i="2"/>
  <c r="G1276" i="2" l="1"/>
  <c r="I1275" i="2"/>
  <c r="Q1276" i="2"/>
  <c r="F1276" i="2" s="1"/>
  <c r="J1276" i="2" s="1"/>
  <c r="P1277" i="2"/>
  <c r="R1278" i="2"/>
  <c r="O1278" i="2"/>
  <c r="P1278" i="2" s="1"/>
  <c r="D1278" i="2"/>
  <c r="L1278" i="2"/>
  <c r="S1278" i="2"/>
  <c r="C1279" i="2"/>
  <c r="B1280" i="2"/>
  <c r="M1277" i="2"/>
  <c r="T1277" i="2"/>
  <c r="U1277" i="2" s="1"/>
  <c r="T1278" i="2" l="1"/>
  <c r="U1278" i="2" s="1"/>
  <c r="H1278" i="2" s="1"/>
  <c r="E1276" i="2"/>
  <c r="I1276" i="2" s="1"/>
  <c r="C1280" i="2"/>
  <c r="B1281" i="2"/>
  <c r="D1279" i="2"/>
  <c r="S1279" i="2"/>
  <c r="R1279" i="2"/>
  <c r="O1279" i="2"/>
  <c r="L1279" i="2"/>
  <c r="G1277" i="2"/>
  <c r="H1277" i="2"/>
  <c r="M1278" i="2"/>
  <c r="Q1278" i="2" s="1"/>
  <c r="Q1277" i="2"/>
  <c r="T1279" i="2" l="1"/>
  <c r="U1279" i="2" s="1"/>
  <c r="G1279" i="2" s="1"/>
  <c r="G1278" i="2"/>
  <c r="P1279" i="2"/>
  <c r="E1278" i="2"/>
  <c r="F1278" i="2"/>
  <c r="J1278" i="2" s="1"/>
  <c r="F1277" i="2"/>
  <c r="J1277" i="2" s="1"/>
  <c r="E1277" i="2"/>
  <c r="I1277" i="2" s="1"/>
  <c r="M1279" i="2"/>
  <c r="C1281" i="2"/>
  <c r="B1282" i="2"/>
  <c r="S1280" i="2"/>
  <c r="R1280" i="2"/>
  <c r="T1280" i="2" s="1"/>
  <c r="U1280" i="2" s="1"/>
  <c r="D1280" i="2"/>
  <c r="L1280" i="2"/>
  <c r="O1280" i="2"/>
  <c r="H1279" i="2" l="1"/>
  <c r="I1278" i="2"/>
  <c r="L1281" i="2"/>
  <c r="S1281" i="2"/>
  <c r="D1281" i="2"/>
  <c r="R1281" i="2"/>
  <c r="T1281" i="2" s="1"/>
  <c r="U1281" i="2" s="1"/>
  <c r="O1281" i="2"/>
  <c r="G1280" i="2"/>
  <c r="H1280" i="2"/>
  <c r="P1280" i="2"/>
  <c r="M1280" i="2"/>
  <c r="Q1279" i="2"/>
  <c r="C1282" i="2"/>
  <c r="B1283" i="2"/>
  <c r="C1283" i="2" l="1"/>
  <c r="B1284" i="2"/>
  <c r="P1281" i="2"/>
  <c r="H1281" i="2"/>
  <c r="G1281" i="2"/>
  <c r="E1279" i="2"/>
  <c r="I1279" i="2" s="1"/>
  <c r="F1279" i="2"/>
  <c r="J1279" i="2" s="1"/>
  <c r="D1282" i="2"/>
  <c r="R1282" i="2"/>
  <c r="L1282" i="2"/>
  <c r="M1282" i="2" s="1"/>
  <c r="O1282" i="2"/>
  <c r="S1282" i="2"/>
  <c r="Q1280" i="2"/>
  <c r="M1281" i="2"/>
  <c r="T1282" i="2" l="1"/>
  <c r="U1282" i="2" s="1"/>
  <c r="H1282" i="2" s="1"/>
  <c r="Q1281" i="2"/>
  <c r="E1281" i="2" s="1"/>
  <c r="I1281" i="2" s="1"/>
  <c r="E1280" i="2"/>
  <c r="I1280" i="2" s="1"/>
  <c r="F1280" i="2"/>
  <c r="J1280" i="2" s="1"/>
  <c r="P1282" i="2"/>
  <c r="Q1282" i="2" s="1"/>
  <c r="B1285" i="2"/>
  <c r="C1284" i="2"/>
  <c r="R1283" i="2"/>
  <c r="L1283" i="2"/>
  <c r="M1283" i="2" s="1"/>
  <c r="O1283" i="2"/>
  <c r="D1283" i="2"/>
  <c r="S1283" i="2"/>
  <c r="G1282" i="2" l="1"/>
  <c r="F1281" i="2"/>
  <c r="J1281" i="2" s="1"/>
  <c r="R1284" i="2"/>
  <c r="L1284" i="2"/>
  <c r="M1284" i="2" s="1"/>
  <c r="O1284" i="2"/>
  <c r="S1284" i="2"/>
  <c r="D1284" i="2"/>
  <c r="P1283" i="2"/>
  <c r="Q1283" i="2" s="1"/>
  <c r="C1285" i="2"/>
  <c r="B1286" i="2"/>
  <c r="T1283" i="2"/>
  <c r="U1283" i="2" s="1"/>
  <c r="E1282" i="2"/>
  <c r="I1282" i="2" s="1"/>
  <c r="F1282" i="2"/>
  <c r="J1282" i="2" s="1"/>
  <c r="T1284" i="2" l="1"/>
  <c r="U1284" i="2" s="1"/>
  <c r="G1284" i="2" s="1"/>
  <c r="P1284" i="2"/>
  <c r="Q1284" i="2" s="1"/>
  <c r="O1285" i="2"/>
  <c r="S1285" i="2"/>
  <c r="R1285" i="2"/>
  <c r="D1285" i="2"/>
  <c r="L1285" i="2"/>
  <c r="G1283" i="2"/>
  <c r="H1283" i="2"/>
  <c r="E1283" i="2"/>
  <c r="F1283" i="2"/>
  <c r="C1286" i="2"/>
  <c r="B1287" i="2"/>
  <c r="T1285" i="2" l="1"/>
  <c r="U1285" i="2" s="1"/>
  <c r="H1285" i="2" s="1"/>
  <c r="H1284" i="2"/>
  <c r="M1285" i="2"/>
  <c r="F1284" i="2"/>
  <c r="J1284" i="2" s="1"/>
  <c r="E1284" i="2"/>
  <c r="I1284" i="2" s="1"/>
  <c r="B1288" i="2"/>
  <c r="C1287" i="2"/>
  <c r="S1286" i="2"/>
  <c r="R1286" i="2"/>
  <c r="T1286" i="2" s="1"/>
  <c r="U1286" i="2" s="1"/>
  <c r="L1286" i="2"/>
  <c r="O1286" i="2"/>
  <c r="D1286" i="2"/>
  <c r="P1285" i="2"/>
  <c r="J1283" i="2"/>
  <c r="I1283" i="2"/>
  <c r="G1285" i="2" l="1"/>
  <c r="Q1285" i="2"/>
  <c r="E1285" i="2" s="1"/>
  <c r="I1285" i="2" s="1"/>
  <c r="M1286" i="2"/>
  <c r="S1287" i="2"/>
  <c r="R1287" i="2"/>
  <c r="D1287" i="2"/>
  <c r="L1287" i="2"/>
  <c r="O1287" i="2"/>
  <c r="P1286" i="2"/>
  <c r="C1288" i="2"/>
  <c r="B1289" i="2"/>
  <c r="G1286" i="2"/>
  <c r="H1286" i="2"/>
  <c r="T1287" i="2" l="1"/>
  <c r="U1287" i="2" s="1"/>
  <c r="H1287" i="2" s="1"/>
  <c r="F1285" i="2"/>
  <c r="J1285" i="2" s="1"/>
  <c r="Q1286" i="2"/>
  <c r="E1286" i="2" s="1"/>
  <c r="I1286" i="2" s="1"/>
  <c r="M1287" i="2"/>
  <c r="P1287" i="2"/>
  <c r="O1288" i="2"/>
  <c r="D1288" i="2"/>
  <c r="S1288" i="2"/>
  <c r="L1288" i="2"/>
  <c r="R1288" i="2"/>
  <c r="B1290" i="2"/>
  <c r="C1289" i="2"/>
  <c r="G1287" i="2" l="1"/>
  <c r="F1286" i="2"/>
  <c r="J1286" i="2" s="1"/>
  <c r="T1288" i="2"/>
  <c r="U1288" i="2" s="1"/>
  <c r="G1288" i="2" s="1"/>
  <c r="Q1287" i="2"/>
  <c r="F1287" i="2" s="1"/>
  <c r="J1287" i="2" s="1"/>
  <c r="M1288" i="2"/>
  <c r="P1288" i="2"/>
  <c r="R1289" i="2"/>
  <c r="L1289" i="2"/>
  <c r="S1289" i="2"/>
  <c r="D1289" i="2"/>
  <c r="O1289" i="2"/>
  <c r="B1291" i="2"/>
  <c r="C1290" i="2"/>
  <c r="E1287" i="2" l="1"/>
  <c r="I1287" i="2" s="1"/>
  <c r="T1289" i="2"/>
  <c r="U1289" i="2" s="1"/>
  <c r="H1289" i="2" s="1"/>
  <c r="H1288" i="2"/>
  <c r="D1290" i="2"/>
  <c r="L1290" i="2"/>
  <c r="R1290" i="2"/>
  <c r="O1290" i="2"/>
  <c r="S1290" i="2"/>
  <c r="B1292" i="2"/>
  <c r="C1291" i="2"/>
  <c r="M1289" i="2"/>
  <c r="Q1288" i="2"/>
  <c r="P1289" i="2"/>
  <c r="T1290" i="2" l="1"/>
  <c r="U1290" i="2" s="1"/>
  <c r="H1290" i="2" s="1"/>
  <c r="G1289" i="2"/>
  <c r="M1290" i="2"/>
  <c r="P1290" i="2"/>
  <c r="G1290" i="2"/>
  <c r="Q1289" i="2"/>
  <c r="L1291" i="2"/>
  <c r="D1291" i="2"/>
  <c r="O1291" i="2"/>
  <c r="S1291" i="2"/>
  <c r="R1291" i="2"/>
  <c r="F1288" i="2"/>
  <c r="J1288" i="2" s="1"/>
  <c r="E1288" i="2"/>
  <c r="I1288" i="2" s="1"/>
  <c r="B1293" i="2"/>
  <c r="C1292" i="2"/>
  <c r="Q1290" i="2" l="1"/>
  <c r="F1290" i="2" s="1"/>
  <c r="J1290" i="2" s="1"/>
  <c r="T1291" i="2"/>
  <c r="U1291" i="2" s="1"/>
  <c r="H1291" i="2" s="1"/>
  <c r="P1291" i="2"/>
  <c r="R1292" i="2"/>
  <c r="L1292" i="2"/>
  <c r="M1292" i="2" s="1"/>
  <c r="O1292" i="2"/>
  <c r="S1292" i="2"/>
  <c r="D1292" i="2"/>
  <c r="B1294" i="2"/>
  <c r="C1293" i="2"/>
  <c r="M1291" i="2"/>
  <c r="E1289" i="2"/>
  <c r="I1289" i="2" s="1"/>
  <c r="F1289" i="2"/>
  <c r="J1289" i="2" s="1"/>
  <c r="E1290" i="2" l="1"/>
  <c r="I1290" i="2" s="1"/>
  <c r="G1291" i="2"/>
  <c r="T1292" i="2"/>
  <c r="U1292" i="2" s="1"/>
  <c r="G1292" i="2" s="1"/>
  <c r="L1293" i="2"/>
  <c r="O1293" i="2"/>
  <c r="M1293" i="2"/>
  <c r="S1293" i="2"/>
  <c r="D1293" i="2"/>
  <c r="R1293" i="2"/>
  <c r="B1295" i="2"/>
  <c r="C1294" i="2"/>
  <c r="P1292" i="2"/>
  <c r="Q1292" i="2" s="1"/>
  <c r="Q1291" i="2"/>
  <c r="T1293" i="2" l="1"/>
  <c r="U1293" i="2" s="1"/>
  <c r="G1293" i="2" s="1"/>
  <c r="H1292" i="2"/>
  <c r="P1293" i="2"/>
  <c r="Q1293" i="2" s="1"/>
  <c r="F1293" i="2" s="1"/>
  <c r="C1295" i="2"/>
  <c r="B1296" i="2"/>
  <c r="E1291" i="2"/>
  <c r="I1291" i="2" s="1"/>
  <c r="F1291" i="2"/>
  <c r="J1291" i="2" s="1"/>
  <c r="O1294" i="2"/>
  <c r="D1294" i="2"/>
  <c r="L1294" i="2"/>
  <c r="S1294" i="2"/>
  <c r="R1294" i="2"/>
  <c r="E1292" i="2"/>
  <c r="I1292" i="2" s="1"/>
  <c r="F1292" i="2"/>
  <c r="J1292" i="2" l="1"/>
  <c r="H1293" i="2"/>
  <c r="J1293" i="2" s="1"/>
  <c r="E1293" i="2"/>
  <c r="I1293" i="2" s="1"/>
  <c r="T1294" i="2"/>
  <c r="U1294" i="2" s="1"/>
  <c r="P1294" i="2"/>
  <c r="M1294" i="2"/>
  <c r="B1297" i="2"/>
  <c r="C1296" i="2"/>
  <c r="O1295" i="2"/>
  <c r="S1295" i="2"/>
  <c r="D1295" i="2"/>
  <c r="R1295" i="2"/>
  <c r="T1295" i="2" s="1"/>
  <c r="U1295" i="2" s="1"/>
  <c r="L1295" i="2"/>
  <c r="P1295" i="2" l="1"/>
  <c r="L1296" i="2"/>
  <c r="O1296" i="2"/>
  <c r="R1296" i="2"/>
  <c r="M1296" i="2"/>
  <c r="S1296" i="2"/>
  <c r="D1296" i="2"/>
  <c r="M1295" i="2"/>
  <c r="B1298" i="2"/>
  <c r="C1297" i="2"/>
  <c r="Q1294" i="2"/>
  <c r="G1295" i="2"/>
  <c r="H1295" i="2"/>
  <c r="G1294" i="2"/>
  <c r="H1294" i="2"/>
  <c r="T1296" i="2" l="1"/>
  <c r="U1296" i="2" s="1"/>
  <c r="G1296" i="2" s="1"/>
  <c r="P1296" i="2"/>
  <c r="Q1296" i="2" s="1"/>
  <c r="Q1295" i="2"/>
  <c r="E1294" i="2"/>
  <c r="I1294" i="2" s="1"/>
  <c r="F1294" i="2"/>
  <c r="J1294" i="2" s="1"/>
  <c r="S1297" i="2"/>
  <c r="L1297" i="2"/>
  <c r="M1297" i="2" s="1"/>
  <c r="D1297" i="2"/>
  <c r="R1297" i="2"/>
  <c r="O1297" i="2"/>
  <c r="B1299" i="2"/>
  <c r="C1298" i="2"/>
  <c r="T1297" i="2" l="1"/>
  <c r="U1297" i="2" s="1"/>
  <c r="G1297" i="2" s="1"/>
  <c r="H1296" i="2"/>
  <c r="E1296" i="2"/>
  <c r="I1296" i="2" s="1"/>
  <c r="F1296" i="2"/>
  <c r="J1296" i="2" s="1"/>
  <c r="P1297" i="2"/>
  <c r="Q1297" i="2" s="1"/>
  <c r="R1298" i="2"/>
  <c r="D1298" i="2"/>
  <c r="O1298" i="2"/>
  <c r="S1298" i="2"/>
  <c r="L1298" i="2"/>
  <c r="M1298" i="2" s="1"/>
  <c r="C1299" i="2"/>
  <c r="B1300" i="2"/>
  <c r="E1295" i="2"/>
  <c r="I1295" i="2" s="1"/>
  <c r="F1295" i="2"/>
  <c r="J1295" i="2" s="1"/>
  <c r="H1297" i="2" l="1"/>
  <c r="T1298" i="2"/>
  <c r="U1298" i="2" s="1"/>
  <c r="G1298" i="2" s="1"/>
  <c r="E1297" i="2"/>
  <c r="I1297" i="2" s="1"/>
  <c r="F1297" i="2"/>
  <c r="J1297" i="2" s="1"/>
  <c r="C1300" i="2"/>
  <c r="B1301" i="2"/>
  <c r="S1299" i="2"/>
  <c r="D1299" i="2"/>
  <c r="R1299" i="2"/>
  <c r="L1299" i="2"/>
  <c r="O1299" i="2"/>
  <c r="P1298" i="2"/>
  <c r="Q1298" i="2" s="1"/>
  <c r="T1299" i="2" l="1"/>
  <c r="U1299" i="2" s="1"/>
  <c r="G1299" i="2" s="1"/>
  <c r="H1298" i="2"/>
  <c r="M1299" i="2"/>
  <c r="E1298" i="2"/>
  <c r="I1298" i="2" s="1"/>
  <c r="F1298" i="2"/>
  <c r="J1298" i="2" s="1"/>
  <c r="C1301" i="2"/>
  <c r="B1302" i="2"/>
  <c r="P1299" i="2"/>
  <c r="D1300" i="2"/>
  <c r="R1300" i="2"/>
  <c r="O1300" i="2"/>
  <c r="S1300" i="2"/>
  <c r="L1300" i="2"/>
  <c r="H1299" i="2" l="1"/>
  <c r="T1300" i="2"/>
  <c r="U1300" i="2" s="1"/>
  <c r="G1300" i="2" s="1"/>
  <c r="Q1299" i="2"/>
  <c r="E1299" i="2" s="1"/>
  <c r="I1299" i="2" s="1"/>
  <c r="P1300" i="2"/>
  <c r="M1300" i="2"/>
  <c r="D1301" i="2"/>
  <c r="O1301" i="2"/>
  <c r="S1301" i="2"/>
  <c r="R1301" i="2"/>
  <c r="L1301" i="2"/>
  <c r="M1301" i="2" s="1"/>
  <c r="C1302" i="2"/>
  <c r="B1303" i="2"/>
  <c r="H1300" i="2" l="1"/>
  <c r="F1299" i="2"/>
  <c r="J1299" i="2" s="1"/>
  <c r="T1301" i="2"/>
  <c r="U1301" i="2" s="1"/>
  <c r="H1301" i="2" s="1"/>
  <c r="Q1300" i="2"/>
  <c r="F1300" i="2" s="1"/>
  <c r="J1300" i="2" s="1"/>
  <c r="P1301" i="2"/>
  <c r="Q1301" i="2" s="1"/>
  <c r="C1303" i="2"/>
  <c r="B1304" i="2"/>
  <c r="D1302" i="2"/>
  <c r="S1302" i="2"/>
  <c r="R1302" i="2"/>
  <c r="T1302" i="2" s="1"/>
  <c r="U1302" i="2" s="1"/>
  <c r="L1302" i="2"/>
  <c r="O1302" i="2"/>
  <c r="E1300" i="2" l="1"/>
  <c r="I1300" i="2" s="1"/>
  <c r="G1301" i="2"/>
  <c r="F1301" i="2"/>
  <c r="J1301" i="2" s="1"/>
  <c r="E1301" i="2"/>
  <c r="I1301" i="2" s="1"/>
  <c r="C1304" i="2"/>
  <c r="B1305" i="2"/>
  <c r="M1302" i="2"/>
  <c r="P1302" i="2"/>
  <c r="L1303" i="2"/>
  <c r="S1303" i="2"/>
  <c r="R1303" i="2"/>
  <c r="O1303" i="2"/>
  <c r="D1303" i="2"/>
  <c r="H1302" i="2"/>
  <c r="G1302" i="2"/>
  <c r="M1303" i="2" l="1"/>
  <c r="P1303" i="2"/>
  <c r="Q1302" i="2"/>
  <c r="B1306" i="2"/>
  <c r="C1305" i="2"/>
  <c r="T1303" i="2"/>
  <c r="U1303" i="2" s="1"/>
  <c r="L1304" i="2"/>
  <c r="M1304" i="2" s="1"/>
  <c r="O1304" i="2"/>
  <c r="S1304" i="2"/>
  <c r="R1304" i="2"/>
  <c r="T1304" i="2" s="1"/>
  <c r="U1304" i="2" s="1"/>
  <c r="D1304" i="2"/>
  <c r="Q1303" i="2" l="1"/>
  <c r="F1303" i="2" s="1"/>
  <c r="P1304" i="2"/>
  <c r="Q1304" i="2" s="1"/>
  <c r="H1303" i="2"/>
  <c r="G1303" i="2"/>
  <c r="L1305" i="2"/>
  <c r="O1305" i="2"/>
  <c r="S1305" i="2"/>
  <c r="R1305" i="2"/>
  <c r="D1305" i="2"/>
  <c r="H1304" i="2"/>
  <c r="G1304" i="2"/>
  <c r="B1307" i="2"/>
  <c r="C1306" i="2"/>
  <c r="F1302" i="2"/>
  <c r="J1302" i="2" s="1"/>
  <c r="E1302" i="2"/>
  <c r="I1302" i="2" s="1"/>
  <c r="J1303" i="2" l="1"/>
  <c r="E1303" i="2"/>
  <c r="I1303" i="2" s="1"/>
  <c r="R1306" i="2"/>
  <c r="S1306" i="2"/>
  <c r="D1306" i="2"/>
  <c r="O1306" i="2"/>
  <c r="L1306" i="2"/>
  <c r="P1305" i="2"/>
  <c r="C1307" i="2"/>
  <c r="B1308" i="2"/>
  <c r="E1304" i="2"/>
  <c r="I1304" i="2" s="1"/>
  <c r="F1304" i="2"/>
  <c r="J1304" i="2" s="1"/>
  <c r="M1305" i="2"/>
  <c r="T1305" i="2"/>
  <c r="U1305" i="2" s="1"/>
  <c r="Q1305" i="2" l="1"/>
  <c r="F1305" i="2" s="1"/>
  <c r="T1306" i="2"/>
  <c r="U1306" i="2" s="1"/>
  <c r="G1306" i="2" s="1"/>
  <c r="D1307" i="2"/>
  <c r="R1307" i="2"/>
  <c r="L1307" i="2"/>
  <c r="M1307" i="2" s="1"/>
  <c r="O1307" i="2"/>
  <c r="S1307" i="2"/>
  <c r="G1305" i="2"/>
  <c r="H1305" i="2"/>
  <c r="M1306" i="2"/>
  <c r="B1309" i="2"/>
  <c r="C1308" i="2"/>
  <c r="P1306" i="2"/>
  <c r="J1305" i="2" l="1"/>
  <c r="H1306" i="2"/>
  <c r="P1307" i="2"/>
  <c r="Q1307" i="2" s="1"/>
  <c r="T1307" i="2"/>
  <c r="U1307" i="2" s="1"/>
  <c r="G1307" i="2" s="1"/>
  <c r="E1305" i="2"/>
  <c r="I1305" i="2" s="1"/>
  <c r="Q1306" i="2"/>
  <c r="E1306" i="2" s="1"/>
  <c r="I1306" i="2" s="1"/>
  <c r="O1308" i="2"/>
  <c r="S1308" i="2"/>
  <c r="D1308" i="2"/>
  <c r="R1308" i="2"/>
  <c r="L1308" i="2"/>
  <c r="C1309" i="2"/>
  <c r="B1310" i="2"/>
  <c r="T1308" i="2" l="1"/>
  <c r="U1308" i="2" s="1"/>
  <c r="G1308" i="2" s="1"/>
  <c r="H1307" i="2"/>
  <c r="F1306" i="2"/>
  <c r="J1306" i="2" s="1"/>
  <c r="E1307" i="2"/>
  <c r="I1307" i="2" s="1"/>
  <c r="F1307" i="2"/>
  <c r="J1307" i="2" s="1"/>
  <c r="B1311" i="2"/>
  <c r="C1310" i="2"/>
  <c r="L1309" i="2"/>
  <c r="O1309" i="2"/>
  <c r="R1309" i="2"/>
  <c r="S1309" i="2"/>
  <c r="D1309" i="2"/>
  <c r="M1308" i="2"/>
  <c r="P1308" i="2"/>
  <c r="T1309" i="2" l="1"/>
  <c r="U1309" i="2" s="1"/>
  <c r="H1309" i="2" s="1"/>
  <c r="H1308" i="2"/>
  <c r="M1309" i="2"/>
  <c r="Q1308" i="2"/>
  <c r="E1308" i="2" s="1"/>
  <c r="I1308" i="2" s="1"/>
  <c r="P1309" i="2"/>
  <c r="O1310" i="2"/>
  <c r="D1310" i="2"/>
  <c r="R1310" i="2"/>
  <c r="S1310" i="2"/>
  <c r="L1310" i="2"/>
  <c r="B1312" i="2"/>
  <c r="C1311" i="2"/>
  <c r="G1309" i="2" l="1"/>
  <c r="P1310" i="2"/>
  <c r="Q1309" i="2"/>
  <c r="E1309" i="2" s="1"/>
  <c r="I1309" i="2" s="1"/>
  <c r="F1308" i="2"/>
  <c r="J1308" i="2" s="1"/>
  <c r="M1310" i="2"/>
  <c r="D1311" i="2"/>
  <c r="R1311" i="2"/>
  <c r="O1311" i="2"/>
  <c r="S1311" i="2"/>
  <c r="L1311" i="2"/>
  <c r="B1313" i="2"/>
  <c r="C1312" i="2"/>
  <c r="T1310" i="2"/>
  <c r="U1310" i="2" s="1"/>
  <c r="Q1310" i="2" l="1"/>
  <c r="E1310" i="2" s="1"/>
  <c r="F1309" i="2"/>
  <c r="J1309" i="2" s="1"/>
  <c r="P1311" i="2"/>
  <c r="M1311" i="2"/>
  <c r="T1311" i="2"/>
  <c r="U1311" i="2" s="1"/>
  <c r="G1310" i="2"/>
  <c r="H1310" i="2"/>
  <c r="D1312" i="2"/>
  <c r="R1312" i="2"/>
  <c r="O1312" i="2"/>
  <c r="L1312" i="2"/>
  <c r="S1312" i="2"/>
  <c r="B1314" i="2"/>
  <c r="C1313" i="2"/>
  <c r="T1312" i="2" l="1"/>
  <c r="U1312" i="2" s="1"/>
  <c r="G1312" i="2" s="1"/>
  <c r="I1310" i="2"/>
  <c r="F1310" i="2"/>
  <c r="J1310" i="2" s="1"/>
  <c r="M1312" i="2"/>
  <c r="O1313" i="2"/>
  <c r="S1313" i="2"/>
  <c r="D1313" i="2"/>
  <c r="R1313" i="2"/>
  <c r="L1313" i="2"/>
  <c r="M1313" i="2" s="1"/>
  <c r="C1314" i="2"/>
  <c r="B1315" i="2"/>
  <c r="H1311" i="2"/>
  <c r="G1311" i="2"/>
  <c r="P1312" i="2"/>
  <c r="Q1311" i="2"/>
  <c r="H1312" i="2" l="1"/>
  <c r="T1313" i="2"/>
  <c r="U1313" i="2" s="1"/>
  <c r="H1313" i="2" s="1"/>
  <c r="P1313" i="2"/>
  <c r="Q1313" i="2" s="1"/>
  <c r="E1311" i="2"/>
  <c r="I1311" i="2" s="1"/>
  <c r="F1311" i="2"/>
  <c r="J1311" i="2" s="1"/>
  <c r="B1316" i="2"/>
  <c r="C1315" i="2"/>
  <c r="R1314" i="2"/>
  <c r="L1314" i="2"/>
  <c r="M1314" i="2" s="1"/>
  <c r="S1314" i="2"/>
  <c r="O1314" i="2"/>
  <c r="D1314" i="2"/>
  <c r="Q1312" i="2"/>
  <c r="G1313" i="2" l="1"/>
  <c r="T1314" i="2"/>
  <c r="U1314" i="2" s="1"/>
  <c r="G1314" i="2" s="1"/>
  <c r="P1314" i="2"/>
  <c r="Q1314" i="2" s="1"/>
  <c r="E1312" i="2"/>
  <c r="I1312" i="2" s="1"/>
  <c r="F1312" i="2"/>
  <c r="J1312" i="2" s="1"/>
  <c r="L1315" i="2"/>
  <c r="O1315" i="2"/>
  <c r="S1315" i="2"/>
  <c r="D1315" i="2"/>
  <c r="R1315" i="2"/>
  <c r="E1313" i="2"/>
  <c r="I1313" i="2" s="1"/>
  <c r="F1313" i="2"/>
  <c r="J1313" i="2" s="1"/>
  <c r="C1316" i="2"/>
  <c r="B1317" i="2"/>
  <c r="H1314" i="2" l="1"/>
  <c r="F1314" i="2"/>
  <c r="J1314" i="2" s="1"/>
  <c r="E1314" i="2"/>
  <c r="I1314" i="2" s="1"/>
  <c r="M1315" i="2"/>
  <c r="P1315" i="2"/>
  <c r="L1316" i="2"/>
  <c r="S1316" i="2"/>
  <c r="D1316" i="2"/>
  <c r="R1316" i="2"/>
  <c r="O1316" i="2"/>
  <c r="T1315" i="2"/>
  <c r="U1315" i="2" s="1"/>
  <c r="C1317" i="2"/>
  <c r="B1318" i="2"/>
  <c r="Q1315" i="2" l="1"/>
  <c r="E1315" i="2" s="1"/>
  <c r="T1316" i="2"/>
  <c r="U1316" i="2" s="1"/>
  <c r="G1316" i="2" s="1"/>
  <c r="M1316" i="2"/>
  <c r="C1318" i="2"/>
  <c r="B1319" i="2"/>
  <c r="L1317" i="2"/>
  <c r="O1317" i="2"/>
  <c r="S1317" i="2"/>
  <c r="D1317" i="2"/>
  <c r="R1317" i="2"/>
  <c r="T1317" i="2" s="1"/>
  <c r="U1317" i="2" s="1"/>
  <c r="H1315" i="2"/>
  <c r="G1315" i="2"/>
  <c r="P1316" i="2"/>
  <c r="I1315" i="2" l="1"/>
  <c r="F1315" i="2"/>
  <c r="J1315" i="2" s="1"/>
  <c r="Q1316" i="2"/>
  <c r="F1316" i="2" s="1"/>
  <c r="J1316" i="2" s="1"/>
  <c r="H1316" i="2"/>
  <c r="M1317" i="2"/>
  <c r="P1317" i="2"/>
  <c r="G1317" i="2"/>
  <c r="H1317" i="2"/>
  <c r="C1319" i="2"/>
  <c r="B1320" i="2"/>
  <c r="O1318" i="2"/>
  <c r="L1318" i="2"/>
  <c r="M1318" i="2" s="1"/>
  <c r="D1318" i="2"/>
  <c r="S1318" i="2"/>
  <c r="R1318" i="2"/>
  <c r="Q1317" i="2" l="1"/>
  <c r="F1317" i="2" s="1"/>
  <c r="J1317" i="2" s="1"/>
  <c r="E1316" i="2"/>
  <c r="I1316" i="2" s="1"/>
  <c r="B1321" i="2"/>
  <c r="C1320" i="2"/>
  <c r="T1318" i="2"/>
  <c r="U1318" i="2" s="1"/>
  <c r="L1319" i="2"/>
  <c r="R1319" i="2"/>
  <c r="S1319" i="2"/>
  <c r="O1319" i="2"/>
  <c r="D1319" i="2"/>
  <c r="P1318" i="2"/>
  <c r="Q1318" i="2" s="1"/>
  <c r="E1317" i="2" l="1"/>
  <c r="I1317" i="2" s="1"/>
  <c r="E1318" i="2"/>
  <c r="F1318" i="2"/>
  <c r="M1319" i="2"/>
  <c r="T1319" i="2"/>
  <c r="U1319" i="2" s="1"/>
  <c r="G1318" i="2"/>
  <c r="H1318" i="2"/>
  <c r="S1320" i="2"/>
  <c r="D1320" i="2"/>
  <c r="O1320" i="2"/>
  <c r="L1320" i="2"/>
  <c r="R1320" i="2"/>
  <c r="M1320" i="2"/>
  <c r="P1319" i="2"/>
  <c r="B1322" i="2"/>
  <c r="C1321" i="2"/>
  <c r="I1318" i="2" l="1"/>
  <c r="T1320" i="2"/>
  <c r="U1320" i="2" s="1"/>
  <c r="G1320" i="2" s="1"/>
  <c r="S1321" i="2"/>
  <c r="D1321" i="2"/>
  <c r="R1321" i="2"/>
  <c r="O1321" i="2"/>
  <c r="L1321" i="2"/>
  <c r="M1321" i="2" s="1"/>
  <c r="P1320" i="2"/>
  <c r="Q1320" i="2" s="1"/>
  <c r="C1322" i="2"/>
  <c r="B1323" i="2"/>
  <c r="G1319" i="2"/>
  <c r="H1319" i="2"/>
  <c r="Q1319" i="2"/>
  <c r="J1318" i="2"/>
  <c r="H1320" i="2" l="1"/>
  <c r="F1320" i="2"/>
  <c r="E1320" i="2"/>
  <c r="I1320" i="2" s="1"/>
  <c r="E1319" i="2"/>
  <c r="I1319" i="2" s="1"/>
  <c r="F1319" i="2"/>
  <c r="J1319" i="2" s="1"/>
  <c r="P1321" i="2"/>
  <c r="Q1321" i="2" s="1"/>
  <c r="L1322" i="2"/>
  <c r="O1322" i="2"/>
  <c r="S1322" i="2"/>
  <c r="R1322" i="2"/>
  <c r="D1322" i="2"/>
  <c r="T1321" i="2"/>
  <c r="U1321" i="2" s="1"/>
  <c r="C1323" i="2"/>
  <c r="B1324" i="2"/>
  <c r="T1322" i="2" l="1"/>
  <c r="U1322" i="2" s="1"/>
  <c r="H1322" i="2" s="1"/>
  <c r="M1322" i="2"/>
  <c r="J1320" i="2"/>
  <c r="C1324" i="2"/>
  <c r="B1325" i="2"/>
  <c r="O1323" i="2"/>
  <c r="S1323" i="2"/>
  <c r="R1323" i="2"/>
  <c r="L1323" i="2"/>
  <c r="D1323" i="2"/>
  <c r="G1321" i="2"/>
  <c r="H1321" i="2"/>
  <c r="F1321" i="2"/>
  <c r="J1321" i="2" s="1"/>
  <c r="E1321" i="2"/>
  <c r="I1321" i="2" s="1"/>
  <c r="P1322" i="2"/>
  <c r="T1323" i="2" l="1"/>
  <c r="U1323" i="2" s="1"/>
  <c r="G1323" i="2" s="1"/>
  <c r="Q1322" i="2"/>
  <c r="E1322" i="2" s="1"/>
  <c r="G1322" i="2"/>
  <c r="P1323" i="2"/>
  <c r="M1323" i="2"/>
  <c r="B1326" i="2"/>
  <c r="C1325" i="2"/>
  <c r="R1324" i="2"/>
  <c r="L1324" i="2"/>
  <c r="O1324" i="2"/>
  <c r="S1324" i="2"/>
  <c r="D1324" i="2"/>
  <c r="H1323" i="2" l="1"/>
  <c r="F1322" i="2"/>
  <c r="J1322" i="2" s="1"/>
  <c r="I1322" i="2"/>
  <c r="M1324" i="2"/>
  <c r="Q1323" i="2"/>
  <c r="E1323" i="2" s="1"/>
  <c r="I1323" i="2" s="1"/>
  <c r="T1324" i="2"/>
  <c r="U1324" i="2" s="1"/>
  <c r="R1325" i="2"/>
  <c r="T1325" i="2" s="1"/>
  <c r="U1325" i="2" s="1"/>
  <c r="L1325" i="2"/>
  <c r="O1325" i="2"/>
  <c r="P1325" i="2" s="1"/>
  <c r="S1325" i="2"/>
  <c r="D1325" i="2"/>
  <c r="B1327" i="2"/>
  <c r="C1326" i="2"/>
  <c r="P1324" i="2"/>
  <c r="Q1324" i="2" l="1"/>
  <c r="E1324" i="2" s="1"/>
  <c r="M1325" i="2"/>
  <c r="Q1325" i="2" s="1"/>
  <c r="F1323" i="2"/>
  <c r="J1323" i="2" s="1"/>
  <c r="L1326" i="2"/>
  <c r="M1326" i="2" s="1"/>
  <c r="D1326" i="2"/>
  <c r="O1326" i="2"/>
  <c r="R1326" i="2"/>
  <c r="S1326" i="2"/>
  <c r="B1328" i="2"/>
  <c r="C1327" i="2"/>
  <c r="G1325" i="2"/>
  <c r="H1325" i="2"/>
  <c r="H1324" i="2"/>
  <c r="G1324" i="2"/>
  <c r="F1324" i="2" l="1"/>
  <c r="J1324" i="2" s="1"/>
  <c r="T1326" i="2"/>
  <c r="U1326" i="2" s="1"/>
  <c r="P1326" i="2"/>
  <c r="Q1326" i="2" s="1"/>
  <c r="R1327" i="2"/>
  <c r="O1327" i="2"/>
  <c r="S1327" i="2"/>
  <c r="D1327" i="2"/>
  <c r="L1327" i="2"/>
  <c r="M1327" i="2" s="1"/>
  <c r="E1325" i="2"/>
  <c r="I1325" i="2" s="1"/>
  <c r="F1325" i="2"/>
  <c r="J1325" i="2" s="1"/>
  <c r="B1329" i="2"/>
  <c r="C1328" i="2"/>
  <c r="I1324" i="2"/>
  <c r="T1327" i="2" l="1"/>
  <c r="U1327" i="2" s="1"/>
  <c r="G1327" i="2" s="1"/>
  <c r="P1327" i="2"/>
  <c r="Q1327" i="2" s="1"/>
  <c r="F1327" i="2" s="1"/>
  <c r="E1326" i="2"/>
  <c r="F1326" i="2"/>
  <c r="D1328" i="2"/>
  <c r="R1328" i="2"/>
  <c r="L1328" i="2"/>
  <c r="S1328" i="2"/>
  <c r="O1328" i="2"/>
  <c r="B1330" i="2"/>
  <c r="C1329" i="2"/>
  <c r="H1326" i="2"/>
  <c r="G1326" i="2"/>
  <c r="H1327" i="2" l="1"/>
  <c r="J1327" i="2" s="1"/>
  <c r="T1328" i="2"/>
  <c r="U1328" i="2" s="1"/>
  <c r="H1328" i="2" s="1"/>
  <c r="I1326" i="2"/>
  <c r="E1327" i="2"/>
  <c r="I1327" i="2" s="1"/>
  <c r="L1329" i="2"/>
  <c r="S1329" i="2"/>
  <c r="D1329" i="2"/>
  <c r="R1329" i="2"/>
  <c r="O1329" i="2"/>
  <c r="M1328" i="2"/>
  <c r="P1328" i="2"/>
  <c r="B1331" i="2"/>
  <c r="C1330" i="2"/>
  <c r="J1326" i="2"/>
  <c r="T1329" i="2" l="1"/>
  <c r="U1329" i="2" s="1"/>
  <c r="H1329" i="2" s="1"/>
  <c r="G1328" i="2"/>
  <c r="Q1328" i="2"/>
  <c r="F1328" i="2" s="1"/>
  <c r="J1328" i="2" s="1"/>
  <c r="M1329" i="2"/>
  <c r="S1330" i="2"/>
  <c r="R1330" i="2"/>
  <c r="L1330" i="2"/>
  <c r="O1330" i="2"/>
  <c r="D1330" i="2"/>
  <c r="B1332" i="2"/>
  <c r="C1331" i="2"/>
  <c r="P1329" i="2"/>
  <c r="G1329" i="2" l="1"/>
  <c r="E1328" i="2"/>
  <c r="I1328" i="2" s="1"/>
  <c r="M1330" i="2"/>
  <c r="T1330" i="2"/>
  <c r="U1330" i="2" s="1"/>
  <c r="D1331" i="2"/>
  <c r="L1331" i="2"/>
  <c r="M1331" i="2" s="1"/>
  <c r="O1331" i="2"/>
  <c r="P1331" i="2" s="1"/>
  <c r="R1331" i="2"/>
  <c r="S1331" i="2"/>
  <c r="B1333" i="2"/>
  <c r="C1332" i="2"/>
  <c r="Q1329" i="2"/>
  <c r="P1330" i="2"/>
  <c r="T1331" i="2" l="1"/>
  <c r="U1331" i="2" s="1"/>
  <c r="G1331" i="2" s="1"/>
  <c r="Q1330" i="2"/>
  <c r="F1330" i="2" s="1"/>
  <c r="B1334" i="2"/>
  <c r="C1333" i="2"/>
  <c r="Q1331" i="2"/>
  <c r="F1329" i="2"/>
  <c r="J1329" i="2" s="1"/>
  <c r="E1329" i="2"/>
  <c r="I1329" i="2" s="1"/>
  <c r="S1332" i="2"/>
  <c r="O1332" i="2"/>
  <c r="D1332" i="2"/>
  <c r="R1332" i="2"/>
  <c r="L1332" i="2"/>
  <c r="H1330" i="2"/>
  <c r="G1330" i="2"/>
  <c r="T1332" i="2" l="1"/>
  <c r="U1332" i="2" s="1"/>
  <c r="H1332" i="2" s="1"/>
  <c r="J1330" i="2"/>
  <c r="H1331" i="2"/>
  <c r="E1330" i="2"/>
  <c r="I1330" i="2" s="1"/>
  <c r="P1332" i="2"/>
  <c r="M1332" i="2"/>
  <c r="F1331" i="2"/>
  <c r="E1331" i="2"/>
  <c r="I1331" i="2" s="1"/>
  <c r="O1333" i="2"/>
  <c r="L1333" i="2"/>
  <c r="S1333" i="2"/>
  <c r="D1333" i="2"/>
  <c r="R1333" i="2"/>
  <c r="T1333" i="2" s="1"/>
  <c r="U1333" i="2" s="1"/>
  <c r="C1334" i="2"/>
  <c r="B1335" i="2"/>
  <c r="G1332" i="2" l="1"/>
  <c r="Q1332" i="2"/>
  <c r="E1332" i="2" s="1"/>
  <c r="I1332" i="2" s="1"/>
  <c r="J1331" i="2"/>
  <c r="P1333" i="2"/>
  <c r="M1333" i="2"/>
  <c r="C1335" i="2"/>
  <c r="B1336" i="2"/>
  <c r="O1334" i="2"/>
  <c r="D1334" i="2"/>
  <c r="S1334" i="2"/>
  <c r="L1334" i="2"/>
  <c r="M1334" i="2" s="1"/>
  <c r="R1334" i="2"/>
  <c r="G1333" i="2"/>
  <c r="H1333" i="2"/>
  <c r="F1332" i="2" l="1"/>
  <c r="J1332" i="2" s="1"/>
  <c r="P1334" i="2"/>
  <c r="Q1334" i="2" s="1"/>
  <c r="C1336" i="2"/>
  <c r="B1337" i="2"/>
  <c r="T1334" i="2"/>
  <c r="U1334" i="2" s="1"/>
  <c r="L1335" i="2"/>
  <c r="M1335" i="2" s="1"/>
  <c r="O1335" i="2"/>
  <c r="S1335" i="2"/>
  <c r="D1335" i="2"/>
  <c r="R1335" i="2"/>
  <c r="Q1333" i="2"/>
  <c r="T1335" i="2" l="1"/>
  <c r="U1335" i="2" s="1"/>
  <c r="H1335" i="2" s="1"/>
  <c r="E1334" i="2"/>
  <c r="F1334" i="2"/>
  <c r="P1335" i="2"/>
  <c r="Q1335" i="2" s="1"/>
  <c r="H1334" i="2"/>
  <c r="G1334" i="2"/>
  <c r="C1337" i="2"/>
  <c r="B1338" i="2"/>
  <c r="E1333" i="2"/>
  <c r="I1333" i="2" s="1"/>
  <c r="F1333" i="2"/>
  <c r="J1333" i="2" s="1"/>
  <c r="L1336" i="2"/>
  <c r="O1336" i="2"/>
  <c r="R1336" i="2"/>
  <c r="S1336" i="2"/>
  <c r="D1336" i="2"/>
  <c r="T1336" i="2" l="1"/>
  <c r="U1336" i="2" s="1"/>
  <c r="G1336" i="2" s="1"/>
  <c r="J1334" i="2"/>
  <c r="G1335" i="2"/>
  <c r="I1334" i="2"/>
  <c r="E1335" i="2"/>
  <c r="I1335" i="2" s="1"/>
  <c r="F1335" i="2"/>
  <c r="J1335" i="2" s="1"/>
  <c r="O1337" i="2"/>
  <c r="S1337" i="2"/>
  <c r="D1337" i="2"/>
  <c r="L1337" i="2"/>
  <c r="R1337" i="2"/>
  <c r="M1336" i="2"/>
  <c r="P1336" i="2"/>
  <c r="C1338" i="2"/>
  <c r="B1339" i="2"/>
  <c r="T1337" i="2" l="1"/>
  <c r="U1337" i="2" s="1"/>
  <c r="H1337" i="2" s="1"/>
  <c r="H1336" i="2"/>
  <c r="P1337" i="2"/>
  <c r="C1339" i="2"/>
  <c r="B1340" i="2"/>
  <c r="M1337" i="2"/>
  <c r="Q1336" i="2"/>
  <c r="S1338" i="2"/>
  <c r="R1338" i="2"/>
  <c r="O1338" i="2"/>
  <c r="D1338" i="2"/>
  <c r="L1338" i="2"/>
  <c r="G1337" i="2" l="1"/>
  <c r="Q1337" i="2"/>
  <c r="E1337" i="2" s="1"/>
  <c r="I1337" i="2" s="1"/>
  <c r="M1338" i="2"/>
  <c r="T1338" i="2"/>
  <c r="U1338" i="2" s="1"/>
  <c r="G1338" i="2" s="1"/>
  <c r="P1338" i="2"/>
  <c r="F1336" i="2"/>
  <c r="J1336" i="2" s="1"/>
  <c r="E1336" i="2"/>
  <c r="I1336" i="2" s="1"/>
  <c r="C1340" i="2"/>
  <c r="B1341" i="2"/>
  <c r="L1339" i="2"/>
  <c r="M1339" i="2" s="1"/>
  <c r="S1339" i="2"/>
  <c r="D1339" i="2"/>
  <c r="R1339" i="2"/>
  <c r="O1339" i="2"/>
  <c r="H1338" i="2" l="1"/>
  <c r="Q1338" i="2"/>
  <c r="E1338" i="2" s="1"/>
  <c r="I1338" i="2" s="1"/>
  <c r="T1339" i="2"/>
  <c r="U1339" i="2" s="1"/>
  <c r="H1339" i="2" s="1"/>
  <c r="F1337" i="2"/>
  <c r="J1337" i="2" s="1"/>
  <c r="B1342" i="2"/>
  <c r="C1341" i="2"/>
  <c r="D1340" i="2"/>
  <c r="S1340" i="2"/>
  <c r="L1340" i="2"/>
  <c r="M1340" i="2" s="1"/>
  <c r="O1340" i="2"/>
  <c r="R1340" i="2"/>
  <c r="P1339" i="2"/>
  <c r="Q1339" i="2" s="1"/>
  <c r="T1340" i="2" l="1"/>
  <c r="U1340" i="2" s="1"/>
  <c r="H1340" i="2" s="1"/>
  <c r="F1338" i="2"/>
  <c r="J1338" i="2" s="1"/>
  <c r="G1339" i="2"/>
  <c r="E1339" i="2"/>
  <c r="F1339" i="2"/>
  <c r="J1339" i="2" s="1"/>
  <c r="P1340" i="2"/>
  <c r="Q1340" i="2" s="1"/>
  <c r="L1341" i="2"/>
  <c r="O1341" i="2"/>
  <c r="S1341" i="2"/>
  <c r="D1341" i="2"/>
  <c r="R1341" i="2"/>
  <c r="B1343" i="2"/>
  <c r="C1342" i="2"/>
  <c r="T1341" i="2" l="1"/>
  <c r="U1341" i="2" s="1"/>
  <c r="H1341" i="2" s="1"/>
  <c r="G1340" i="2"/>
  <c r="M1341" i="2"/>
  <c r="I1339" i="2"/>
  <c r="P1341" i="2"/>
  <c r="B1344" i="2"/>
  <c r="C1343" i="2"/>
  <c r="S1342" i="2"/>
  <c r="R1342" i="2"/>
  <c r="D1342" i="2"/>
  <c r="L1342" i="2"/>
  <c r="M1342" i="2" s="1"/>
  <c r="O1342" i="2"/>
  <c r="E1340" i="2"/>
  <c r="I1340" i="2" s="1"/>
  <c r="F1340" i="2"/>
  <c r="J1340" i="2" s="1"/>
  <c r="G1341" i="2" l="1"/>
  <c r="Q1341" i="2"/>
  <c r="E1341" i="2" s="1"/>
  <c r="I1341" i="2" s="1"/>
  <c r="T1342" i="2"/>
  <c r="U1342" i="2" s="1"/>
  <c r="H1342" i="2" s="1"/>
  <c r="P1342" i="2"/>
  <c r="Q1342" i="2" s="1"/>
  <c r="S1343" i="2"/>
  <c r="O1343" i="2"/>
  <c r="D1343" i="2"/>
  <c r="R1343" i="2"/>
  <c r="L1343" i="2"/>
  <c r="M1343" i="2" s="1"/>
  <c r="C1344" i="2"/>
  <c r="B1345" i="2"/>
  <c r="T1343" i="2" l="1"/>
  <c r="U1343" i="2" s="1"/>
  <c r="G1343" i="2" s="1"/>
  <c r="G1342" i="2"/>
  <c r="F1341" i="2"/>
  <c r="J1341" i="2" s="1"/>
  <c r="F1342" i="2"/>
  <c r="J1342" i="2" s="1"/>
  <c r="E1342" i="2"/>
  <c r="I1342" i="2" s="1"/>
  <c r="P1343" i="2"/>
  <c r="Q1343" i="2" s="1"/>
  <c r="C1345" i="2"/>
  <c r="B1346" i="2"/>
  <c r="R1344" i="2"/>
  <c r="T1344" i="2" s="1"/>
  <c r="U1344" i="2" s="1"/>
  <c r="S1344" i="2"/>
  <c r="D1344" i="2"/>
  <c r="L1344" i="2"/>
  <c r="M1344" i="2" s="1"/>
  <c r="O1344" i="2"/>
  <c r="H1343" i="2" l="1"/>
  <c r="E1343" i="2"/>
  <c r="I1343" i="2" s="1"/>
  <c r="F1343" i="2"/>
  <c r="J1343" i="2" s="1"/>
  <c r="G1344" i="2"/>
  <c r="H1344" i="2"/>
  <c r="P1344" i="2"/>
  <c r="Q1344" i="2" s="1"/>
  <c r="O1345" i="2"/>
  <c r="S1345" i="2"/>
  <c r="L1345" i="2"/>
  <c r="M1345" i="2" s="1"/>
  <c r="D1345" i="2"/>
  <c r="R1345" i="2"/>
  <c r="B1347" i="2"/>
  <c r="C1346" i="2"/>
  <c r="T1345" i="2" l="1"/>
  <c r="U1345" i="2" s="1"/>
  <c r="G1345" i="2" s="1"/>
  <c r="P1345" i="2"/>
  <c r="Q1345" i="2" s="1"/>
  <c r="F1344" i="2"/>
  <c r="J1344" i="2" s="1"/>
  <c r="E1344" i="2"/>
  <c r="I1344" i="2" s="1"/>
  <c r="D1346" i="2"/>
  <c r="S1346" i="2"/>
  <c r="O1346" i="2"/>
  <c r="R1346" i="2"/>
  <c r="T1346" i="2" s="1"/>
  <c r="U1346" i="2" s="1"/>
  <c r="L1346" i="2"/>
  <c r="M1346" i="2" s="1"/>
  <c r="B1348" i="2"/>
  <c r="C1347" i="2"/>
  <c r="H1345" i="2" l="1"/>
  <c r="E1345" i="2"/>
  <c r="I1345" i="2" s="1"/>
  <c r="F1345" i="2"/>
  <c r="J1345" i="2" s="1"/>
  <c r="S1347" i="2"/>
  <c r="D1347" i="2"/>
  <c r="L1347" i="2"/>
  <c r="O1347" i="2"/>
  <c r="R1347" i="2"/>
  <c r="T1347" i="2" s="1"/>
  <c r="U1347" i="2" s="1"/>
  <c r="P1346" i="2"/>
  <c r="Q1346" i="2" s="1"/>
  <c r="B1349" i="2"/>
  <c r="C1348" i="2"/>
  <c r="G1346" i="2"/>
  <c r="H1346" i="2"/>
  <c r="E1346" i="2" l="1"/>
  <c r="I1346" i="2" s="1"/>
  <c r="F1346" i="2"/>
  <c r="J1346" i="2" s="1"/>
  <c r="G1347" i="2"/>
  <c r="H1347" i="2"/>
  <c r="D1348" i="2"/>
  <c r="R1348" i="2"/>
  <c r="T1348" i="2" s="1"/>
  <c r="U1348" i="2" s="1"/>
  <c r="L1348" i="2"/>
  <c r="O1348" i="2"/>
  <c r="S1348" i="2"/>
  <c r="P1347" i="2"/>
  <c r="B1350" i="2"/>
  <c r="C1349" i="2"/>
  <c r="M1347" i="2"/>
  <c r="Q1347" i="2" l="1"/>
  <c r="F1347" i="2" s="1"/>
  <c r="J1347" i="2" s="1"/>
  <c r="H1348" i="2"/>
  <c r="G1348" i="2"/>
  <c r="P1348" i="2"/>
  <c r="M1348" i="2"/>
  <c r="B1351" i="2"/>
  <c r="C1350" i="2"/>
  <c r="D1349" i="2"/>
  <c r="S1349" i="2"/>
  <c r="R1349" i="2"/>
  <c r="O1349" i="2"/>
  <c r="L1349" i="2"/>
  <c r="T1349" i="2" l="1"/>
  <c r="U1349" i="2" s="1"/>
  <c r="G1349" i="2" s="1"/>
  <c r="Q1348" i="2"/>
  <c r="E1348" i="2" s="1"/>
  <c r="I1348" i="2" s="1"/>
  <c r="E1347" i="2"/>
  <c r="I1347" i="2" s="1"/>
  <c r="S1350" i="2"/>
  <c r="D1350" i="2"/>
  <c r="R1350" i="2"/>
  <c r="T1350" i="2" s="1"/>
  <c r="U1350" i="2" s="1"/>
  <c r="L1350" i="2"/>
  <c r="O1350" i="2"/>
  <c r="P1350" i="2" s="1"/>
  <c r="P1349" i="2"/>
  <c r="C1351" i="2"/>
  <c r="B1352" i="2"/>
  <c r="M1349" i="2"/>
  <c r="H1349" i="2" l="1"/>
  <c r="F1348" i="2"/>
  <c r="J1348" i="2" s="1"/>
  <c r="Q1349" i="2"/>
  <c r="E1349" i="2" s="1"/>
  <c r="I1349" i="2" s="1"/>
  <c r="S1351" i="2"/>
  <c r="D1351" i="2"/>
  <c r="O1351" i="2"/>
  <c r="P1351" i="2" s="1"/>
  <c r="R1351" i="2"/>
  <c r="T1351" i="2" s="1"/>
  <c r="U1351" i="2" s="1"/>
  <c r="L1351" i="2"/>
  <c r="G1350" i="2"/>
  <c r="H1350" i="2"/>
  <c r="M1350" i="2"/>
  <c r="Q1350" i="2" s="1"/>
  <c r="B1353" i="2"/>
  <c r="C1352" i="2"/>
  <c r="F1349" i="2" l="1"/>
  <c r="J1349" i="2" s="1"/>
  <c r="M1351" i="2"/>
  <c r="Q1351" i="2" s="1"/>
  <c r="S1352" i="2"/>
  <c r="D1352" i="2"/>
  <c r="L1352" i="2"/>
  <c r="R1352" i="2"/>
  <c r="T1352" i="2" s="1"/>
  <c r="U1352" i="2" s="1"/>
  <c r="O1352" i="2"/>
  <c r="F1350" i="2"/>
  <c r="J1350" i="2" s="1"/>
  <c r="E1350" i="2"/>
  <c r="I1350" i="2" s="1"/>
  <c r="H1351" i="2"/>
  <c r="G1351" i="2"/>
  <c r="B1354" i="2"/>
  <c r="C1353" i="2"/>
  <c r="M1352" i="2" l="1"/>
  <c r="P1352" i="2"/>
  <c r="E1351" i="2"/>
  <c r="I1351" i="2" s="1"/>
  <c r="F1351" i="2"/>
  <c r="J1351" i="2" s="1"/>
  <c r="G1352" i="2"/>
  <c r="H1352" i="2"/>
  <c r="O1353" i="2"/>
  <c r="S1353" i="2"/>
  <c r="D1353" i="2"/>
  <c r="R1353" i="2"/>
  <c r="L1353" i="2"/>
  <c r="B1355" i="2"/>
  <c r="C1354" i="2"/>
  <c r="Q1352" i="2" l="1"/>
  <c r="E1352" i="2" s="1"/>
  <c r="I1352" i="2" s="1"/>
  <c r="P1353" i="2"/>
  <c r="T1353" i="2"/>
  <c r="U1353" i="2" s="1"/>
  <c r="H1353" i="2" s="1"/>
  <c r="R1354" i="2"/>
  <c r="O1354" i="2"/>
  <c r="D1354" i="2"/>
  <c r="L1354" i="2"/>
  <c r="M1354" i="2"/>
  <c r="S1354" i="2"/>
  <c r="C1355" i="2"/>
  <c r="B1356" i="2"/>
  <c r="M1353" i="2"/>
  <c r="Q1353" i="2" l="1"/>
  <c r="E1353" i="2" s="1"/>
  <c r="F1352" i="2"/>
  <c r="J1352" i="2" s="1"/>
  <c r="P1354" i="2"/>
  <c r="Q1354" i="2" s="1"/>
  <c r="G1353" i="2"/>
  <c r="T1354" i="2"/>
  <c r="U1354" i="2" s="1"/>
  <c r="B1357" i="2"/>
  <c r="C1356" i="2"/>
  <c r="O1355" i="2"/>
  <c r="S1355" i="2"/>
  <c r="R1355" i="2"/>
  <c r="D1355" i="2"/>
  <c r="L1355" i="2"/>
  <c r="I1353" i="2" l="1"/>
  <c r="T1355" i="2"/>
  <c r="U1355" i="2" s="1"/>
  <c r="G1355" i="2" s="1"/>
  <c r="F1353" i="2"/>
  <c r="J1353" i="2" s="1"/>
  <c r="P1355" i="2"/>
  <c r="M1355" i="2"/>
  <c r="R1356" i="2"/>
  <c r="L1356" i="2"/>
  <c r="M1356" i="2" s="1"/>
  <c r="S1356" i="2"/>
  <c r="O1356" i="2"/>
  <c r="D1356" i="2"/>
  <c r="C1357" i="2"/>
  <c r="B1358" i="2"/>
  <c r="G1354" i="2"/>
  <c r="H1354" i="2"/>
  <c r="F1354" i="2"/>
  <c r="E1354" i="2"/>
  <c r="J1354" i="2" l="1"/>
  <c r="H1355" i="2"/>
  <c r="Q1355" i="2"/>
  <c r="E1355" i="2" s="1"/>
  <c r="I1355" i="2" s="1"/>
  <c r="T1356" i="2"/>
  <c r="U1356" i="2" s="1"/>
  <c r="G1356" i="2" s="1"/>
  <c r="I1354" i="2"/>
  <c r="C1358" i="2"/>
  <c r="B1359" i="2"/>
  <c r="L1357" i="2"/>
  <c r="O1357" i="2"/>
  <c r="D1357" i="2"/>
  <c r="R1357" i="2"/>
  <c r="S1357" i="2"/>
  <c r="P1356" i="2"/>
  <c r="Q1356" i="2" s="1"/>
  <c r="F1355" i="2" l="1"/>
  <c r="J1355" i="2" s="1"/>
  <c r="H1356" i="2"/>
  <c r="M1357" i="2"/>
  <c r="E1356" i="2"/>
  <c r="I1356" i="2" s="1"/>
  <c r="F1356" i="2"/>
  <c r="T1357" i="2"/>
  <c r="U1357" i="2" s="1"/>
  <c r="P1357" i="2"/>
  <c r="B1360" i="2"/>
  <c r="C1359" i="2"/>
  <c r="D1358" i="2"/>
  <c r="O1358" i="2"/>
  <c r="S1358" i="2"/>
  <c r="R1358" i="2"/>
  <c r="T1358" i="2" s="1"/>
  <c r="U1358" i="2" s="1"/>
  <c r="L1358" i="2"/>
  <c r="J1356" i="2" l="1"/>
  <c r="Q1357" i="2"/>
  <c r="F1357" i="2" s="1"/>
  <c r="P1358" i="2"/>
  <c r="M1358" i="2"/>
  <c r="O1359" i="2"/>
  <c r="S1359" i="2"/>
  <c r="D1359" i="2"/>
  <c r="L1359" i="2"/>
  <c r="R1359" i="2"/>
  <c r="H1358" i="2"/>
  <c r="G1358" i="2"/>
  <c r="G1357" i="2"/>
  <c r="H1357" i="2"/>
  <c r="C1360" i="2"/>
  <c r="B1361" i="2"/>
  <c r="Q1358" i="2" l="1"/>
  <c r="E1358" i="2" s="1"/>
  <c r="I1358" i="2" s="1"/>
  <c r="E1357" i="2"/>
  <c r="I1357" i="2" s="1"/>
  <c r="T1359" i="2"/>
  <c r="U1359" i="2" s="1"/>
  <c r="H1359" i="2" s="1"/>
  <c r="J1357" i="2"/>
  <c r="B1362" i="2"/>
  <c r="C1361" i="2"/>
  <c r="O1360" i="2"/>
  <c r="D1360" i="2"/>
  <c r="R1360" i="2"/>
  <c r="L1360" i="2"/>
  <c r="M1360" i="2" s="1"/>
  <c r="S1360" i="2"/>
  <c r="P1359" i="2"/>
  <c r="M1359" i="2"/>
  <c r="F1358" i="2" l="1"/>
  <c r="J1358" i="2" s="1"/>
  <c r="G1359" i="2"/>
  <c r="P1360" i="2"/>
  <c r="Q1360" i="2" s="1"/>
  <c r="Q1359" i="2"/>
  <c r="F1359" i="2" s="1"/>
  <c r="J1359" i="2" s="1"/>
  <c r="T1360" i="2"/>
  <c r="U1360" i="2" s="1"/>
  <c r="O1361" i="2"/>
  <c r="S1361" i="2"/>
  <c r="R1361" i="2"/>
  <c r="T1361" i="2" s="1"/>
  <c r="U1361" i="2" s="1"/>
  <c r="L1361" i="2"/>
  <c r="D1361" i="2"/>
  <c r="B1363" i="2"/>
  <c r="C1362" i="2"/>
  <c r="E1359" i="2" l="1"/>
  <c r="I1359" i="2" s="1"/>
  <c r="G1361" i="2"/>
  <c r="H1361" i="2"/>
  <c r="M1361" i="2"/>
  <c r="P1361" i="2"/>
  <c r="L1362" i="2"/>
  <c r="O1362" i="2"/>
  <c r="D1362" i="2"/>
  <c r="S1362" i="2"/>
  <c r="R1362" i="2"/>
  <c r="C1363" i="2"/>
  <c r="B1364" i="2"/>
  <c r="F1360" i="2"/>
  <c r="E1360" i="2"/>
  <c r="H1360" i="2"/>
  <c r="G1360" i="2"/>
  <c r="M1362" i="2" l="1"/>
  <c r="J1360" i="2"/>
  <c r="I1360" i="2"/>
  <c r="P1362" i="2"/>
  <c r="C1364" i="2"/>
  <c r="B1365" i="2"/>
  <c r="D1363" i="2"/>
  <c r="L1363" i="2"/>
  <c r="M1363" i="2" s="1"/>
  <c r="S1363" i="2"/>
  <c r="R1363" i="2"/>
  <c r="T1363" i="2" s="1"/>
  <c r="U1363" i="2" s="1"/>
  <c r="O1363" i="2"/>
  <c r="Q1361" i="2"/>
  <c r="T1362" i="2"/>
  <c r="U1362" i="2" s="1"/>
  <c r="Q1362" i="2" l="1"/>
  <c r="F1362" i="2" s="1"/>
  <c r="J1362" i="2" s="1"/>
  <c r="E1361" i="2"/>
  <c r="I1361" i="2" s="1"/>
  <c r="F1361" i="2"/>
  <c r="J1361" i="2" s="1"/>
  <c r="C1365" i="2"/>
  <c r="B1366" i="2"/>
  <c r="G1362" i="2"/>
  <c r="H1362" i="2"/>
  <c r="P1363" i="2"/>
  <c r="Q1363" i="2" s="1"/>
  <c r="R1364" i="2"/>
  <c r="L1364" i="2"/>
  <c r="O1364" i="2"/>
  <c r="S1364" i="2"/>
  <c r="D1364" i="2"/>
  <c r="G1363" i="2"/>
  <c r="H1363" i="2"/>
  <c r="E1362" i="2" l="1"/>
  <c r="I1362" i="2" s="1"/>
  <c r="P1364" i="2"/>
  <c r="T1364" i="2"/>
  <c r="U1364" i="2" s="1"/>
  <c r="H1364" i="2" s="1"/>
  <c r="E1363" i="2"/>
  <c r="I1363" i="2" s="1"/>
  <c r="F1363" i="2"/>
  <c r="J1363" i="2" s="1"/>
  <c r="M1364" i="2"/>
  <c r="C1366" i="2"/>
  <c r="B1367" i="2"/>
  <c r="S1365" i="2"/>
  <c r="D1365" i="2"/>
  <c r="R1365" i="2"/>
  <c r="T1365" i="2" s="1"/>
  <c r="U1365" i="2" s="1"/>
  <c r="L1365" i="2"/>
  <c r="M1365" i="2" s="1"/>
  <c r="O1365" i="2"/>
  <c r="G1364" i="2" l="1"/>
  <c r="Q1364" i="2"/>
  <c r="E1364" i="2" s="1"/>
  <c r="I1364" i="2" s="1"/>
  <c r="G1365" i="2"/>
  <c r="H1365" i="2"/>
  <c r="B1368" i="2"/>
  <c r="C1367" i="2"/>
  <c r="P1365" i="2"/>
  <c r="Q1365" i="2" s="1"/>
  <c r="M1366" i="2"/>
  <c r="D1366" i="2"/>
  <c r="S1366" i="2"/>
  <c r="L1366" i="2"/>
  <c r="R1366" i="2"/>
  <c r="T1366" i="2" s="1"/>
  <c r="U1366" i="2" s="1"/>
  <c r="O1366" i="2"/>
  <c r="F1364" i="2" l="1"/>
  <c r="J1364" i="2" s="1"/>
  <c r="E1365" i="2"/>
  <c r="I1365" i="2" s="1"/>
  <c r="F1365" i="2"/>
  <c r="J1365" i="2" s="1"/>
  <c r="P1366" i="2"/>
  <c r="Q1366" i="2" s="1"/>
  <c r="D1367" i="2"/>
  <c r="S1367" i="2"/>
  <c r="R1367" i="2"/>
  <c r="O1367" i="2"/>
  <c r="L1367" i="2"/>
  <c r="M1367" i="2" s="1"/>
  <c r="G1366" i="2"/>
  <c r="H1366" i="2"/>
  <c r="B1369" i="2"/>
  <c r="C1368" i="2"/>
  <c r="E1366" i="2" l="1"/>
  <c r="I1366" i="2" s="1"/>
  <c r="F1366" i="2"/>
  <c r="J1366" i="2" s="1"/>
  <c r="T1367" i="2"/>
  <c r="U1367" i="2" s="1"/>
  <c r="C1369" i="2"/>
  <c r="B1370" i="2"/>
  <c r="P1367" i="2"/>
  <c r="Q1367" i="2" s="1"/>
  <c r="L1368" i="2"/>
  <c r="D1368" i="2"/>
  <c r="R1368" i="2"/>
  <c r="O1368" i="2"/>
  <c r="P1368" i="2" s="1"/>
  <c r="S1368" i="2"/>
  <c r="T1368" i="2" l="1"/>
  <c r="U1368" i="2" s="1"/>
  <c r="H1368" i="2" s="1"/>
  <c r="M1368" i="2"/>
  <c r="Q1368" i="2" s="1"/>
  <c r="E1367" i="2"/>
  <c r="F1367" i="2"/>
  <c r="C1370" i="2"/>
  <c r="B1371" i="2"/>
  <c r="O1369" i="2"/>
  <c r="S1369" i="2"/>
  <c r="D1369" i="2"/>
  <c r="R1369" i="2"/>
  <c r="L1369" i="2"/>
  <c r="M1369" i="2" s="1"/>
  <c r="H1367" i="2"/>
  <c r="G1367" i="2"/>
  <c r="G1368" i="2" l="1"/>
  <c r="I1367" i="2"/>
  <c r="P1369" i="2"/>
  <c r="Q1369" i="2" s="1"/>
  <c r="F1368" i="2"/>
  <c r="J1368" i="2" s="1"/>
  <c r="E1368" i="2"/>
  <c r="I1368" i="2" s="1"/>
  <c r="B1372" i="2"/>
  <c r="C1371" i="2"/>
  <c r="T1369" i="2"/>
  <c r="U1369" i="2" s="1"/>
  <c r="O1370" i="2"/>
  <c r="S1370" i="2"/>
  <c r="D1370" i="2"/>
  <c r="R1370" i="2"/>
  <c r="T1370" i="2" s="1"/>
  <c r="U1370" i="2" s="1"/>
  <c r="L1370" i="2"/>
  <c r="J1367" i="2"/>
  <c r="M1370" i="2" l="1"/>
  <c r="G1369" i="2"/>
  <c r="H1369" i="2"/>
  <c r="G1370" i="2"/>
  <c r="H1370" i="2"/>
  <c r="C1372" i="2"/>
  <c r="B1373" i="2"/>
  <c r="D1371" i="2"/>
  <c r="L1371" i="2"/>
  <c r="M1371" i="2" s="1"/>
  <c r="R1371" i="2"/>
  <c r="O1371" i="2"/>
  <c r="S1371" i="2"/>
  <c r="P1370" i="2"/>
  <c r="E1369" i="2"/>
  <c r="F1369" i="2"/>
  <c r="J1369" i="2" s="1"/>
  <c r="I1369" i="2" l="1"/>
  <c r="P1371" i="2"/>
  <c r="Q1371" i="2" s="1"/>
  <c r="Q1370" i="2"/>
  <c r="E1370" i="2" s="1"/>
  <c r="I1370" i="2" s="1"/>
  <c r="B1374" i="2"/>
  <c r="C1373" i="2"/>
  <c r="S1372" i="2"/>
  <c r="R1372" i="2"/>
  <c r="L1372" i="2"/>
  <c r="O1372" i="2"/>
  <c r="D1372" i="2"/>
  <c r="T1371" i="2"/>
  <c r="U1371" i="2" s="1"/>
  <c r="T1372" i="2" l="1"/>
  <c r="U1372" i="2" s="1"/>
  <c r="H1372" i="2" s="1"/>
  <c r="M1372" i="2"/>
  <c r="F1370" i="2"/>
  <c r="J1370" i="2" s="1"/>
  <c r="P1372" i="2"/>
  <c r="H1371" i="2"/>
  <c r="G1371" i="2"/>
  <c r="S1373" i="2"/>
  <c r="D1373" i="2"/>
  <c r="R1373" i="2"/>
  <c r="L1373" i="2"/>
  <c r="O1373" i="2"/>
  <c r="B1375" i="2"/>
  <c r="C1374" i="2"/>
  <c r="E1371" i="2"/>
  <c r="F1371" i="2"/>
  <c r="J1371" i="2" l="1"/>
  <c r="G1372" i="2"/>
  <c r="P1373" i="2"/>
  <c r="Q1372" i="2"/>
  <c r="F1372" i="2" s="1"/>
  <c r="J1372" i="2" s="1"/>
  <c r="T1373" i="2"/>
  <c r="U1373" i="2" s="1"/>
  <c r="G1373" i="2" s="1"/>
  <c r="I1371" i="2"/>
  <c r="L1374" i="2"/>
  <c r="D1374" i="2"/>
  <c r="R1374" i="2"/>
  <c r="O1374" i="2"/>
  <c r="S1374" i="2"/>
  <c r="B1376" i="2"/>
  <c r="C1375" i="2"/>
  <c r="M1373" i="2"/>
  <c r="T1374" i="2" l="1"/>
  <c r="U1374" i="2" s="1"/>
  <c r="G1374" i="2" s="1"/>
  <c r="E1372" i="2"/>
  <c r="I1372" i="2" s="1"/>
  <c r="Q1373" i="2"/>
  <c r="E1373" i="2" s="1"/>
  <c r="I1373" i="2" s="1"/>
  <c r="H1373" i="2"/>
  <c r="M1374" i="2"/>
  <c r="P1374" i="2"/>
  <c r="D1375" i="2"/>
  <c r="L1375" i="2"/>
  <c r="R1375" i="2"/>
  <c r="O1375" i="2"/>
  <c r="M1375" i="2"/>
  <c r="S1375" i="2"/>
  <c r="B1377" i="2"/>
  <c r="C1376" i="2"/>
  <c r="H1374" i="2" l="1"/>
  <c r="F1373" i="2"/>
  <c r="J1373" i="2" s="1"/>
  <c r="Q1374" i="2"/>
  <c r="E1374" i="2" s="1"/>
  <c r="I1374" i="2" s="1"/>
  <c r="T1375" i="2"/>
  <c r="U1375" i="2" s="1"/>
  <c r="H1375" i="2" s="1"/>
  <c r="R1376" i="2"/>
  <c r="T1376" i="2" s="1"/>
  <c r="U1376" i="2" s="1"/>
  <c r="L1376" i="2"/>
  <c r="O1376" i="2"/>
  <c r="D1376" i="2"/>
  <c r="S1376" i="2"/>
  <c r="B1378" i="2"/>
  <c r="C1377" i="2"/>
  <c r="P1375" i="2"/>
  <c r="Q1375" i="2" s="1"/>
  <c r="F1374" i="2" l="1"/>
  <c r="J1374" i="2" s="1"/>
  <c r="G1375" i="2"/>
  <c r="P1376" i="2"/>
  <c r="E1375" i="2"/>
  <c r="F1375" i="2"/>
  <c r="J1375" i="2" s="1"/>
  <c r="M1376" i="2"/>
  <c r="Q1376" i="2" s="1"/>
  <c r="H1376" i="2"/>
  <c r="G1376" i="2"/>
  <c r="D1377" i="2"/>
  <c r="S1377" i="2"/>
  <c r="L1377" i="2"/>
  <c r="R1377" i="2"/>
  <c r="T1377" i="2" s="1"/>
  <c r="U1377" i="2" s="1"/>
  <c r="O1377" i="2"/>
  <c r="C1378" i="2"/>
  <c r="B1379" i="2"/>
  <c r="I1375" i="2" l="1"/>
  <c r="P1377" i="2"/>
  <c r="C1379" i="2"/>
  <c r="B1380" i="2"/>
  <c r="D1378" i="2"/>
  <c r="R1378" i="2"/>
  <c r="S1378" i="2"/>
  <c r="L1378" i="2"/>
  <c r="O1378" i="2"/>
  <c r="M1377" i="2"/>
  <c r="E1376" i="2"/>
  <c r="I1376" i="2" s="1"/>
  <c r="F1376" i="2"/>
  <c r="J1376" i="2" s="1"/>
  <c r="G1377" i="2"/>
  <c r="H1377" i="2"/>
  <c r="T1378" i="2" l="1"/>
  <c r="U1378" i="2" s="1"/>
  <c r="G1378" i="2" s="1"/>
  <c r="P1378" i="2"/>
  <c r="Q1377" i="2"/>
  <c r="C1380" i="2"/>
  <c r="B1381" i="2"/>
  <c r="M1378" i="2"/>
  <c r="S1379" i="2"/>
  <c r="D1379" i="2"/>
  <c r="R1379" i="2"/>
  <c r="L1379" i="2"/>
  <c r="M1379" i="2" s="1"/>
  <c r="O1379" i="2"/>
  <c r="H1378" i="2" l="1"/>
  <c r="T1379" i="2"/>
  <c r="U1379" i="2" s="1"/>
  <c r="G1379" i="2" s="1"/>
  <c r="Q1378" i="2"/>
  <c r="B1382" i="2"/>
  <c r="C1381" i="2"/>
  <c r="O1380" i="2"/>
  <c r="P1380" i="2" s="1"/>
  <c r="D1380" i="2"/>
  <c r="R1380" i="2"/>
  <c r="S1380" i="2"/>
  <c r="L1380" i="2"/>
  <c r="M1380" i="2" s="1"/>
  <c r="F1377" i="2"/>
  <c r="J1377" i="2" s="1"/>
  <c r="E1377" i="2"/>
  <c r="I1377" i="2" s="1"/>
  <c r="P1379" i="2"/>
  <c r="Q1379" i="2" s="1"/>
  <c r="H1379" i="2" l="1"/>
  <c r="Q1380" i="2"/>
  <c r="T1380" i="2"/>
  <c r="U1380" i="2" s="1"/>
  <c r="S1381" i="2"/>
  <c r="D1381" i="2"/>
  <c r="R1381" i="2"/>
  <c r="T1381" i="2" s="1"/>
  <c r="U1381" i="2" s="1"/>
  <c r="L1381" i="2"/>
  <c r="O1381" i="2"/>
  <c r="B1383" i="2"/>
  <c r="C1382" i="2"/>
  <c r="F1378" i="2"/>
  <c r="J1378" i="2" s="1"/>
  <c r="E1378" i="2"/>
  <c r="I1378" i="2" s="1"/>
  <c r="E1379" i="2"/>
  <c r="I1379" i="2" s="1"/>
  <c r="F1379" i="2"/>
  <c r="J1379" i="2" s="1"/>
  <c r="M1381" i="2" l="1"/>
  <c r="P1381" i="2"/>
  <c r="H1381" i="2"/>
  <c r="G1381" i="2"/>
  <c r="B1384" i="2"/>
  <c r="C1383" i="2"/>
  <c r="L1382" i="2"/>
  <c r="M1382" i="2" s="1"/>
  <c r="R1382" i="2"/>
  <c r="T1382" i="2" s="1"/>
  <c r="U1382" i="2" s="1"/>
  <c r="O1382" i="2"/>
  <c r="S1382" i="2"/>
  <c r="D1382" i="2"/>
  <c r="H1380" i="2"/>
  <c r="G1380" i="2"/>
  <c r="F1380" i="2"/>
  <c r="J1380" i="2" s="1"/>
  <c r="E1380" i="2"/>
  <c r="I1380" i="2" s="1"/>
  <c r="Q1381" i="2" l="1"/>
  <c r="E1381" i="2" s="1"/>
  <c r="I1381" i="2" s="1"/>
  <c r="H1382" i="2"/>
  <c r="G1382" i="2"/>
  <c r="S1383" i="2"/>
  <c r="R1383" i="2"/>
  <c r="O1383" i="2"/>
  <c r="D1383" i="2"/>
  <c r="L1383" i="2"/>
  <c r="C1384" i="2"/>
  <c r="B1385" i="2"/>
  <c r="P1382" i="2"/>
  <c r="Q1382" i="2" s="1"/>
  <c r="T1383" i="2" l="1"/>
  <c r="U1383" i="2" s="1"/>
  <c r="G1383" i="2" s="1"/>
  <c r="F1381" i="2"/>
  <c r="J1381" i="2" s="1"/>
  <c r="E1382" i="2"/>
  <c r="I1382" i="2" s="1"/>
  <c r="F1382" i="2"/>
  <c r="J1382" i="2" s="1"/>
  <c r="M1383" i="2"/>
  <c r="P1383" i="2"/>
  <c r="B1386" i="2"/>
  <c r="C1385" i="2"/>
  <c r="D1384" i="2"/>
  <c r="R1384" i="2"/>
  <c r="L1384" i="2"/>
  <c r="O1384" i="2"/>
  <c r="P1384" i="2" s="1"/>
  <c r="M1384" i="2"/>
  <c r="S1384" i="2"/>
  <c r="H1383" i="2" l="1"/>
  <c r="T1384" i="2"/>
  <c r="U1384" i="2" s="1"/>
  <c r="G1384" i="2" s="1"/>
  <c r="R1385" i="2"/>
  <c r="L1385" i="2"/>
  <c r="M1385" i="2" s="1"/>
  <c r="S1385" i="2"/>
  <c r="D1385" i="2"/>
  <c r="O1385" i="2"/>
  <c r="B1387" i="2"/>
  <c r="C1386" i="2"/>
  <c r="Q1384" i="2"/>
  <c r="Q1383" i="2"/>
  <c r="H1384" i="2" l="1"/>
  <c r="T1385" i="2"/>
  <c r="U1385" i="2" s="1"/>
  <c r="H1385" i="2" s="1"/>
  <c r="D1386" i="2"/>
  <c r="L1386" i="2"/>
  <c r="M1386" i="2" s="1"/>
  <c r="R1386" i="2"/>
  <c r="O1386" i="2"/>
  <c r="S1386" i="2"/>
  <c r="B1388" i="2"/>
  <c r="C1387" i="2"/>
  <c r="E1383" i="2"/>
  <c r="I1383" i="2" s="1"/>
  <c r="F1383" i="2"/>
  <c r="J1383" i="2" s="1"/>
  <c r="P1385" i="2"/>
  <c r="Q1385" i="2" s="1"/>
  <c r="F1384" i="2"/>
  <c r="E1384" i="2"/>
  <c r="I1384" i="2" s="1"/>
  <c r="G1385" i="2" l="1"/>
  <c r="J1384" i="2"/>
  <c r="F1385" i="2"/>
  <c r="J1385" i="2" s="1"/>
  <c r="E1385" i="2"/>
  <c r="I1385" i="2" s="1"/>
  <c r="B1389" i="2"/>
  <c r="C1388" i="2"/>
  <c r="P1386" i="2"/>
  <c r="Q1386" i="2" s="1"/>
  <c r="T1386" i="2"/>
  <c r="U1386" i="2" s="1"/>
  <c r="D1387" i="2"/>
  <c r="S1387" i="2"/>
  <c r="L1387" i="2"/>
  <c r="M1387" i="2" s="1"/>
  <c r="O1387" i="2"/>
  <c r="R1387" i="2"/>
  <c r="T1387" i="2" s="1"/>
  <c r="U1387" i="2" s="1"/>
  <c r="F1386" i="2" l="1"/>
  <c r="E1386" i="2"/>
  <c r="P1387" i="2"/>
  <c r="Q1387" i="2" s="1"/>
  <c r="G1386" i="2"/>
  <c r="H1386" i="2"/>
  <c r="S1388" i="2"/>
  <c r="D1388" i="2"/>
  <c r="R1388" i="2"/>
  <c r="L1388" i="2"/>
  <c r="M1388" i="2" s="1"/>
  <c r="O1388" i="2"/>
  <c r="P1388" i="2" s="1"/>
  <c r="G1387" i="2"/>
  <c r="H1387" i="2"/>
  <c r="C1389" i="2"/>
  <c r="B1390" i="2"/>
  <c r="T1388" i="2" l="1"/>
  <c r="U1388" i="2" s="1"/>
  <c r="H1388" i="2" s="1"/>
  <c r="J1386" i="2"/>
  <c r="Q1388" i="2"/>
  <c r="E1388" i="2" s="1"/>
  <c r="E1387" i="2"/>
  <c r="I1387" i="2" s="1"/>
  <c r="F1387" i="2"/>
  <c r="J1387" i="2" s="1"/>
  <c r="S1389" i="2"/>
  <c r="D1389" i="2"/>
  <c r="R1389" i="2"/>
  <c r="L1389" i="2"/>
  <c r="O1389" i="2"/>
  <c r="C1390" i="2"/>
  <c r="B1391" i="2"/>
  <c r="I1386" i="2"/>
  <c r="G1388" i="2" l="1"/>
  <c r="I1388" i="2" s="1"/>
  <c r="F1388" i="2"/>
  <c r="J1388" i="2" s="1"/>
  <c r="T1389" i="2"/>
  <c r="U1389" i="2" s="1"/>
  <c r="M1389" i="2"/>
  <c r="C1391" i="2"/>
  <c r="B1392" i="2"/>
  <c r="R1390" i="2"/>
  <c r="L1390" i="2"/>
  <c r="D1390" i="2"/>
  <c r="S1390" i="2"/>
  <c r="O1390" i="2"/>
  <c r="P1389" i="2"/>
  <c r="M1390" i="2" l="1"/>
  <c r="P1390" i="2"/>
  <c r="T1390" i="2"/>
  <c r="U1390" i="2" s="1"/>
  <c r="B1393" i="2"/>
  <c r="C1392" i="2"/>
  <c r="L1391" i="2"/>
  <c r="O1391" i="2"/>
  <c r="R1391" i="2"/>
  <c r="S1391" i="2"/>
  <c r="D1391" i="2"/>
  <c r="Q1389" i="2"/>
  <c r="G1389" i="2"/>
  <c r="H1389" i="2"/>
  <c r="Q1390" i="2" l="1"/>
  <c r="E1390" i="2" s="1"/>
  <c r="P1391" i="2"/>
  <c r="M1391" i="2"/>
  <c r="E1389" i="2"/>
  <c r="I1389" i="2" s="1"/>
  <c r="F1389" i="2"/>
  <c r="J1389" i="2" s="1"/>
  <c r="D1392" i="2"/>
  <c r="R1392" i="2"/>
  <c r="S1392" i="2"/>
  <c r="L1392" i="2"/>
  <c r="O1392" i="2"/>
  <c r="C1393" i="2"/>
  <c r="B1394" i="2"/>
  <c r="H1390" i="2"/>
  <c r="G1390" i="2"/>
  <c r="T1391" i="2"/>
  <c r="U1391" i="2" s="1"/>
  <c r="T1392" i="2" l="1"/>
  <c r="U1392" i="2" s="1"/>
  <c r="G1392" i="2" s="1"/>
  <c r="F1390" i="2"/>
  <c r="J1390" i="2" s="1"/>
  <c r="I1390" i="2"/>
  <c r="Q1391" i="2"/>
  <c r="F1391" i="2" s="1"/>
  <c r="J1391" i="2" s="1"/>
  <c r="G1391" i="2"/>
  <c r="H1391" i="2"/>
  <c r="M1392" i="2"/>
  <c r="C1394" i="2"/>
  <c r="B1395" i="2"/>
  <c r="P1392" i="2"/>
  <c r="O1393" i="2"/>
  <c r="R1393" i="2"/>
  <c r="L1393" i="2"/>
  <c r="M1393" i="2" s="1"/>
  <c r="S1393" i="2"/>
  <c r="D1393" i="2"/>
  <c r="H1392" i="2" l="1"/>
  <c r="E1391" i="2"/>
  <c r="I1391" i="2" s="1"/>
  <c r="C1395" i="2"/>
  <c r="B1396" i="2"/>
  <c r="P1393" i="2"/>
  <c r="Q1393" i="2" s="1"/>
  <c r="S1394" i="2"/>
  <c r="D1394" i="2"/>
  <c r="L1394" i="2"/>
  <c r="O1394" i="2"/>
  <c r="R1394" i="2"/>
  <c r="Q1392" i="2"/>
  <c r="T1393" i="2"/>
  <c r="U1393" i="2" s="1"/>
  <c r="T1394" i="2" l="1"/>
  <c r="U1394" i="2" s="1"/>
  <c r="G1394" i="2" s="1"/>
  <c r="M1394" i="2"/>
  <c r="E1393" i="2"/>
  <c r="F1393" i="2"/>
  <c r="F1392" i="2"/>
  <c r="J1392" i="2" s="1"/>
  <c r="E1392" i="2"/>
  <c r="I1392" i="2" s="1"/>
  <c r="H1393" i="2"/>
  <c r="G1393" i="2"/>
  <c r="C1396" i="2"/>
  <c r="B1397" i="2"/>
  <c r="P1394" i="2"/>
  <c r="L1395" i="2"/>
  <c r="O1395" i="2"/>
  <c r="M1395" i="2"/>
  <c r="S1395" i="2"/>
  <c r="D1395" i="2"/>
  <c r="R1395" i="2"/>
  <c r="H1394" i="2" l="1"/>
  <c r="Q1394" i="2"/>
  <c r="E1394" i="2" s="1"/>
  <c r="I1394" i="2" s="1"/>
  <c r="J1393" i="2"/>
  <c r="T1395" i="2"/>
  <c r="U1395" i="2" s="1"/>
  <c r="H1395" i="2" s="1"/>
  <c r="I1393" i="2"/>
  <c r="L1396" i="2"/>
  <c r="M1396" i="2" s="1"/>
  <c r="S1396" i="2"/>
  <c r="D1396" i="2"/>
  <c r="R1396" i="2"/>
  <c r="O1396" i="2"/>
  <c r="P1395" i="2"/>
  <c r="Q1395" i="2" s="1"/>
  <c r="B1398" i="2"/>
  <c r="C1397" i="2"/>
  <c r="G1395" i="2" l="1"/>
  <c r="F1394" i="2"/>
  <c r="J1394" i="2" s="1"/>
  <c r="F1395" i="2"/>
  <c r="J1395" i="2" s="1"/>
  <c r="E1395" i="2"/>
  <c r="T1396" i="2"/>
  <c r="U1396" i="2" s="1"/>
  <c r="S1397" i="2"/>
  <c r="D1397" i="2"/>
  <c r="R1397" i="2"/>
  <c r="L1397" i="2"/>
  <c r="M1397" i="2" s="1"/>
  <c r="O1397" i="2"/>
  <c r="P1396" i="2"/>
  <c r="Q1396" i="2" s="1"/>
  <c r="B1399" i="2"/>
  <c r="C1398" i="2"/>
  <c r="T1397" i="2" l="1"/>
  <c r="U1397" i="2" s="1"/>
  <c r="H1397" i="2" s="1"/>
  <c r="I1395" i="2"/>
  <c r="F1396" i="2"/>
  <c r="E1396" i="2"/>
  <c r="L1398" i="2"/>
  <c r="M1398" i="2" s="1"/>
  <c r="O1398" i="2"/>
  <c r="D1398" i="2"/>
  <c r="S1398" i="2"/>
  <c r="R1398" i="2"/>
  <c r="B1400" i="2"/>
  <c r="C1399" i="2"/>
  <c r="H1396" i="2"/>
  <c r="G1396" i="2"/>
  <c r="P1397" i="2"/>
  <c r="Q1397" i="2" s="1"/>
  <c r="T1398" i="2" l="1"/>
  <c r="U1398" i="2" s="1"/>
  <c r="G1398" i="2" s="1"/>
  <c r="G1397" i="2"/>
  <c r="J1396" i="2"/>
  <c r="F1397" i="2"/>
  <c r="J1397" i="2" s="1"/>
  <c r="E1397" i="2"/>
  <c r="P1398" i="2"/>
  <c r="Q1398" i="2" s="1"/>
  <c r="O1399" i="2"/>
  <c r="P1399" i="2" s="1"/>
  <c r="D1399" i="2"/>
  <c r="R1399" i="2"/>
  <c r="L1399" i="2"/>
  <c r="S1399" i="2"/>
  <c r="C1400" i="2"/>
  <c r="B1401" i="2"/>
  <c r="I1396" i="2"/>
  <c r="I1397" i="2" l="1"/>
  <c r="H1398" i="2"/>
  <c r="T1399" i="2"/>
  <c r="U1399" i="2" s="1"/>
  <c r="G1399" i="2" s="1"/>
  <c r="C1401" i="2"/>
  <c r="B1402" i="2"/>
  <c r="M1399" i="2"/>
  <c r="Q1399" i="2" s="1"/>
  <c r="F1398" i="2"/>
  <c r="E1398" i="2"/>
  <c r="I1398" i="2" s="1"/>
  <c r="L1400" i="2"/>
  <c r="O1400" i="2"/>
  <c r="R1400" i="2"/>
  <c r="S1400" i="2"/>
  <c r="D1400" i="2"/>
  <c r="J1398" i="2" l="1"/>
  <c r="M1400" i="2"/>
  <c r="H1399" i="2"/>
  <c r="E1399" i="2"/>
  <c r="I1399" i="2" s="1"/>
  <c r="F1399" i="2"/>
  <c r="J1399" i="2" s="1"/>
  <c r="P1400" i="2"/>
  <c r="B1403" i="2"/>
  <c r="C1402" i="2"/>
  <c r="T1400" i="2"/>
  <c r="U1400" i="2" s="1"/>
  <c r="S1401" i="2"/>
  <c r="D1401" i="2"/>
  <c r="R1401" i="2"/>
  <c r="O1401" i="2"/>
  <c r="L1401" i="2"/>
  <c r="M1401" i="2" s="1"/>
  <c r="Q1400" i="2" l="1"/>
  <c r="F1400" i="2" s="1"/>
  <c r="J1400" i="2" s="1"/>
  <c r="P1401" i="2"/>
  <c r="Q1401" i="2" s="1"/>
  <c r="G1400" i="2"/>
  <c r="H1400" i="2"/>
  <c r="L1402" i="2"/>
  <c r="M1402" i="2" s="1"/>
  <c r="R1402" i="2"/>
  <c r="O1402" i="2"/>
  <c r="D1402" i="2"/>
  <c r="S1402" i="2"/>
  <c r="C1403" i="2"/>
  <c r="B1404" i="2"/>
  <c r="T1401" i="2"/>
  <c r="U1401" i="2" s="1"/>
  <c r="T1402" i="2" l="1"/>
  <c r="U1402" i="2" s="1"/>
  <c r="G1402" i="2" s="1"/>
  <c r="E1400" i="2"/>
  <c r="I1400" i="2" s="1"/>
  <c r="E1401" i="2"/>
  <c r="F1401" i="2"/>
  <c r="B1405" i="2"/>
  <c r="C1404" i="2"/>
  <c r="H1401" i="2"/>
  <c r="G1401" i="2"/>
  <c r="O1403" i="2"/>
  <c r="S1403" i="2"/>
  <c r="D1403" i="2"/>
  <c r="R1403" i="2"/>
  <c r="L1403" i="2"/>
  <c r="P1402" i="2"/>
  <c r="Q1402" i="2" s="1"/>
  <c r="T1403" i="2" l="1"/>
  <c r="U1403" i="2" s="1"/>
  <c r="H1403" i="2" s="1"/>
  <c r="H1402" i="2"/>
  <c r="P1403" i="2"/>
  <c r="I1401" i="2"/>
  <c r="E1402" i="2"/>
  <c r="I1402" i="2" s="1"/>
  <c r="F1402" i="2"/>
  <c r="S1404" i="2"/>
  <c r="D1404" i="2"/>
  <c r="R1404" i="2"/>
  <c r="L1404" i="2"/>
  <c r="O1404" i="2"/>
  <c r="C1405" i="2"/>
  <c r="B1406" i="2"/>
  <c r="M1403" i="2"/>
  <c r="J1401" i="2"/>
  <c r="G1403" i="2" l="1"/>
  <c r="J1402" i="2"/>
  <c r="P1404" i="2"/>
  <c r="Q1403" i="2"/>
  <c r="E1403" i="2" s="1"/>
  <c r="I1403" i="2" s="1"/>
  <c r="T1404" i="2"/>
  <c r="U1404" i="2" s="1"/>
  <c r="H1404" i="2" s="1"/>
  <c r="M1404" i="2"/>
  <c r="C1406" i="2"/>
  <c r="B1407" i="2"/>
  <c r="O1405" i="2"/>
  <c r="S1405" i="2"/>
  <c r="L1405" i="2"/>
  <c r="D1405" i="2"/>
  <c r="R1405" i="2"/>
  <c r="T1405" i="2" s="1"/>
  <c r="U1405" i="2" s="1"/>
  <c r="F1403" i="2" l="1"/>
  <c r="J1403" i="2" s="1"/>
  <c r="Q1404" i="2"/>
  <c r="F1404" i="2" s="1"/>
  <c r="J1404" i="2" s="1"/>
  <c r="G1404" i="2"/>
  <c r="P1405" i="2"/>
  <c r="C1407" i="2"/>
  <c r="B1408" i="2"/>
  <c r="O1406" i="2"/>
  <c r="S1406" i="2"/>
  <c r="D1406" i="2"/>
  <c r="R1406" i="2"/>
  <c r="L1406" i="2"/>
  <c r="H1405" i="2"/>
  <c r="G1405" i="2"/>
  <c r="M1405" i="2"/>
  <c r="E1404" i="2" l="1"/>
  <c r="I1404" i="2" s="1"/>
  <c r="P1406" i="2"/>
  <c r="Q1405" i="2"/>
  <c r="M1406" i="2"/>
  <c r="T1406" i="2"/>
  <c r="U1406" i="2" s="1"/>
  <c r="C1408" i="2"/>
  <c r="B1409" i="2"/>
  <c r="D1407" i="2"/>
  <c r="S1407" i="2"/>
  <c r="R1407" i="2"/>
  <c r="T1407" i="2" s="1"/>
  <c r="U1407" i="2" s="1"/>
  <c r="L1407" i="2"/>
  <c r="O1407" i="2"/>
  <c r="P1407" i="2" s="1"/>
  <c r="G1407" i="2" l="1"/>
  <c r="H1407" i="2"/>
  <c r="C1409" i="2"/>
  <c r="B1410" i="2"/>
  <c r="M1407" i="2"/>
  <c r="Q1407" i="2" s="1"/>
  <c r="S1408" i="2"/>
  <c r="D1408" i="2"/>
  <c r="R1408" i="2"/>
  <c r="L1408" i="2"/>
  <c r="M1408" i="2" s="1"/>
  <c r="O1408" i="2"/>
  <c r="P1408" i="2" s="1"/>
  <c r="H1406" i="2"/>
  <c r="G1406" i="2"/>
  <c r="Q1406" i="2"/>
  <c r="F1405" i="2"/>
  <c r="J1405" i="2" s="1"/>
  <c r="E1405" i="2"/>
  <c r="I1405" i="2" s="1"/>
  <c r="T1408" i="2" l="1"/>
  <c r="U1408" i="2" s="1"/>
  <c r="G1408" i="2" s="1"/>
  <c r="F1406" i="2"/>
  <c r="J1406" i="2" s="1"/>
  <c r="E1406" i="2"/>
  <c r="I1406" i="2" s="1"/>
  <c r="F1407" i="2"/>
  <c r="J1407" i="2" s="1"/>
  <c r="E1407" i="2"/>
  <c r="I1407" i="2" s="1"/>
  <c r="C1410" i="2"/>
  <c r="B1411" i="2"/>
  <c r="S1409" i="2"/>
  <c r="D1409" i="2"/>
  <c r="O1409" i="2"/>
  <c r="R1409" i="2"/>
  <c r="T1409" i="2" s="1"/>
  <c r="U1409" i="2" s="1"/>
  <c r="L1409" i="2"/>
  <c r="Q1408" i="2"/>
  <c r="H1408" i="2" l="1"/>
  <c r="M1409" i="2"/>
  <c r="F1408" i="2"/>
  <c r="J1408" i="2" s="1"/>
  <c r="E1408" i="2"/>
  <c r="I1408" i="2" s="1"/>
  <c r="B1412" i="2"/>
  <c r="C1411" i="2"/>
  <c r="P1409" i="2"/>
  <c r="S1410" i="2"/>
  <c r="R1410" i="2"/>
  <c r="O1410" i="2"/>
  <c r="D1410" i="2"/>
  <c r="L1410" i="2"/>
  <c r="M1410" i="2" s="1"/>
  <c r="H1409" i="2"/>
  <c r="G1409" i="2"/>
  <c r="T1410" i="2" l="1"/>
  <c r="U1410" i="2" s="1"/>
  <c r="H1410" i="2" s="1"/>
  <c r="Q1409" i="2"/>
  <c r="F1409" i="2" s="1"/>
  <c r="J1409" i="2" s="1"/>
  <c r="P1410" i="2"/>
  <c r="Q1410" i="2" s="1"/>
  <c r="S1411" i="2"/>
  <c r="D1411" i="2"/>
  <c r="R1411" i="2"/>
  <c r="L1411" i="2"/>
  <c r="M1411" i="2" s="1"/>
  <c r="O1411" i="2"/>
  <c r="B1413" i="2"/>
  <c r="C1412" i="2"/>
  <c r="T1411" i="2" l="1"/>
  <c r="U1411" i="2" s="1"/>
  <c r="H1411" i="2" s="1"/>
  <c r="G1410" i="2"/>
  <c r="E1409" i="2"/>
  <c r="I1409" i="2" s="1"/>
  <c r="E1410" i="2"/>
  <c r="I1410" i="2" s="1"/>
  <c r="F1410" i="2"/>
  <c r="J1410" i="2" s="1"/>
  <c r="R1412" i="2"/>
  <c r="T1412" i="2" s="1"/>
  <c r="U1412" i="2" s="1"/>
  <c r="L1412" i="2"/>
  <c r="O1412" i="2"/>
  <c r="S1412" i="2"/>
  <c r="D1412" i="2"/>
  <c r="C1413" i="2"/>
  <c r="B1414" i="2"/>
  <c r="P1411" i="2"/>
  <c r="Q1411" i="2" s="1"/>
  <c r="G1411" i="2" l="1"/>
  <c r="P1412" i="2"/>
  <c r="E1411" i="2"/>
  <c r="I1411" i="2" s="1"/>
  <c r="F1411" i="2"/>
  <c r="J1411" i="2" s="1"/>
  <c r="M1412" i="2"/>
  <c r="H1412" i="2"/>
  <c r="G1412" i="2"/>
  <c r="B1415" i="2"/>
  <c r="C1414" i="2"/>
  <c r="S1413" i="2"/>
  <c r="L1413" i="2"/>
  <c r="O1413" i="2"/>
  <c r="M1413" i="2"/>
  <c r="D1413" i="2"/>
  <c r="R1413" i="2"/>
  <c r="T1413" i="2" s="1"/>
  <c r="U1413" i="2" s="1"/>
  <c r="Q1412" i="2" l="1"/>
  <c r="F1412" i="2" s="1"/>
  <c r="J1412" i="2" s="1"/>
  <c r="P1413" i="2"/>
  <c r="Q1413" i="2" s="1"/>
  <c r="L1414" i="2"/>
  <c r="O1414" i="2"/>
  <c r="D1414" i="2"/>
  <c r="S1414" i="2"/>
  <c r="R1414" i="2"/>
  <c r="M1414" i="2"/>
  <c r="G1413" i="2"/>
  <c r="H1413" i="2"/>
  <c r="B1416" i="2"/>
  <c r="C1415" i="2"/>
  <c r="P1414" i="2" l="1"/>
  <c r="Q1414" i="2" s="1"/>
  <c r="F1414" i="2" s="1"/>
  <c r="E1412" i="2"/>
  <c r="I1412" i="2" s="1"/>
  <c r="E1413" i="2"/>
  <c r="I1413" i="2" s="1"/>
  <c r="F1413" i="2"/>
  <c r="J1413" i="2" s="1"/>
  <c r="T1414" i="2"/>
  <c r="U1414" i="2" s="1"/>
  <c r="B1417" i="2"/>
  <c r="C1416" i="2"/>
  <c r="D1415" i="2"/>
  <c r="R1415" i="2"/>
  <c r="O1415" i="2"/>
  <c r="S1415" i="2"/>
  <c r="L1415" i="2"/>
  <c r="E1414" i="2" l="1"/>
  <c r="T1415" i="2"/>
  <c r="U1415" i="2" s="1"/>
  <c r="G1415" i="2" s="1"/>
  <c r="B1418" i="2"/>
  <c r="C1417" i="2"/>
  <c r="P1415" i="2"/>
  <c r="O1416" i="2"/>
  <c r="R1416" i="2"/>
  <c r="S1416" i="2"/>
  <c r="L1416" i="2"/>
  <c r="D1416" i="2"/>
  <c r="H1414" i="2"/>
  <c r="G1414" i="2"/>
  <c r="M1415" i="2"/>
  <c r="Q1415" i="2" s="1"/>
  <c r="J1414" i="2"/>
  <c r="T1416" i="2" l="1"/>
  <c r="U1416" i="2" s="1"/>
  <c r="G1416" i="2" s="1"/>
  <c r="I1414" i="2"/>
  <c r="H1415" i="2"/>
  <c r="P1416" i="2"/>
  <c r="M1416" i="2"/>
  <c r="E1415" i="2"/>
  <c r="I1415" i="2" s="1"/>
  <c r="F1415" i="2"/>
  <c r="J1415" i="2" s="1"/>
  <c r="R1417" i="2"/>
  <c r="D1417" i="2"/>
  <c r="L1417" i="2"/>
  <c r="O1417" i="2"/>
  <c r="M1417" i="2"/>
  <c r="S1417" i="2"/>
  <c r="B1419" i="2"/>
  <c r="C1418" i="2"/>
  <c r="H1416" i="2" l="1"/>
  <c r="R1418" i="2"/>
  <c r="L1418" i="2"/>
  <c r="M1418" i="2" s="1"/>
  <c r="O1418" i="2"/>
  <c r="D1418" i="2"/>
  <c r="S1418" i="2"/>
  <c r="T1417" i="2"/>
  <c r="U1417" i="2" s="1"/>
  <c r="B1420" i="2"/>
  <c r="C1419" i="2"/>
  <c r="Q1416" i="2"/>
  <c r="P1417" i="2"/>
  <c r="Q1417" i="2" s="1"/>
  <c r="T1418" i="2" l="1"/>
  <c r="U1418" i="2" s="1"/>
  <c r="H1418" i="2" s="1"/>
  <c r="P1418" i="2"/>
  <c r="E1417" i="2"/>
  <c r="F1417" i="2"/>
  <c r="H1417" i="2"/>
  <c r="G1417" i="2"/>
  <c r="C1420" i="2"/>
  <c r="B1421" i="2"/>
  <c r="Q1418" i="2"/>
  <c r="F1416" i="2"/>
  <c r="J1416" i="2" s="1"/>
  <c r="E1416" i="2"/>
  <c r="I1416" i="2" s="1"/>
  <c r="S1419" i="2"/>
  <c r="R1419" i="2"/>
  <c r="L1419" i="2"/>
  <c r="M1419" i="2" s="1"/>
  <c r="O1419" i="2"/>
  <c r="P1419" i="2" s="1"/>
  <c r="D1419" i="2"/>
  <c r="G1418" i="2" l="1"/>
  <c r="J1417" i="2"/>
  <c r="I1417" i="2"/>
  <c r="Q1419" i="2"/>
  <c r="E1418" i="2"/>
  <c r="I1418" i="2" s="1"/>
  <c r="F1418" i="2"/>
  <c r="J1418" i="2" s="1"/>
  <c r="S1420" i="2"/>
  <c r="R1420" i="2"/>
  <c r="T1420" i="2" s="1"/>
  <c r="U1420" i="2" s="1"/>
  <c r="D1420" i="2"/>
  <c r="L1420" i="2"/>
  <c r="M1420" i="2" s="1"/>
  <c r="O1420" i="2"/>
  <c r="B1422" i="2"/>
  <c r="C1421" i="2"/>
  <c r="T1419" i="2"/>
  <c r="U1419" i="2" s="1"/>
  <c r="P1420" i="2" l="1"/>
  <c r="Q1420" i="2" s="1"/>
  <c r="G1420" i="2"/>
  <c r="H1420" i="2"/>
  <c r="G1419" i="2"/>
  <c r="H1419" i="2"/>
  <c r="R1421" i="2"/>
  <c r="L1421" i="2"/>
  <c r="O1421" i="2"/>
  <c r="S1421" i="2"/>
  <c r="D1421" i="2"/>
  <c r="B1423" i="2"/>
  <c r="C1422" i="2"/>
  <c r="F1419" i="2"/>
  <c r="J1419" i="2" s="1"/>
  <c r="E1419" i="2"/>
  <c r="I1419" i="2" s="1"/>
  <c r="T1421" i="2" l="1"/>
  <c r="U1421" i="2" s="1"/>
  <c r="H1421" i="2" s="1"/>
  <c r="M1421" i="2"/>
  <c r="F1420" i="2"/>
  <c r="J1420" i="2" s="1"/>
  <c r="E1420" i="2"/>
  <c r="I1420" i="2" s="1"/>
  <c r="P1421" i="2"/>
  <c r="L1422" i="2"/>
  <c r="M1422" i="2" s="1"/>
  <c r="O1422" i="2"/>
  <c r="S1422" i="2"/>
  <c r="D1422" i="2"/>
  <c r="R1422" i="2"/>
  <c r="C1423" i="2"/>
  <c r="B1424" i="2"/>
  <c r="G1421" i="2" l="1"/>
  <c r="T1422" i="2"/>
  <c r="U1422" i="2" s="1"/>
  <c r="H1422" i="2" s="1"/>
  <c r="Q1421" i="2"/>
  <c r="F1421" i="2" s="1"/>
  <c r="J1421" i="2" s="1"/>
  <c r="C1424" i="2"/>
  <c r="B1425" i="2"/>
  <c r="S1423" i="2"/>
  <c r="D1423" i="2"/>
  <c r="R1423" i="2"/>
  <c r="L1423" i="2"/>
  <c r="M1423" i="2" s="1"/>
  <c r="O1423" i="2"/>
  <c r="P1422" i="2"/>
  <c r="Q1422" i="2" s="1"/>
  <c r="G1422" i="2" l="1"/>
  <c r="E1421" i="2"/>
  <c r="I1421" i="2" s="1"/>
  <c r="E1422" i="2"/>
  <c r="I1422" i="2" s="1"/>
  <c r="F1422" i="2"/>
  <c r="J1422" i="2" s="1"/>
  <c r="B1426" i="2"/>
  <c r="C1425" i="2"/>
  <c r="P1423" i="2"/>
  <c r="Q1423" i="2" s="1"/>
  <c r="T1423" i="2"/>
  <c r="U1423" i="2" s="1"/>
  <c r="S1424" i="2"/>
  <c r="D1424" i="2"/>
  <c r="R1424" i="2"/>
  <c r="L1424" i="2"/>
  <c r="M1424" i="2" s="1"/>
  <c r="O1424" i="2"/>
  <c r="T1424" i="2" l="1"/>
  <c r="U1424" i="2" s="1"/>
  <c r="G1424" i="2" s="1"/>
  <c r="E1423" i="2"/>
  <c r="F1423" i="2"/>
  <c r="G1423" i="2"/>
  <c r="H1423" i="2"/>
  <c r="R1425" i="2"/>
  <c r="D1425" i="2"/>
  <c r="L1425" i="2"/>
  <c r="O1425" i="2"/>
  <c r="S1425" i="2"/>
  <c r="P1424" i="2"/>
  <c r="Q1424" i="2" s="1"/>
  <c r="C1426" i="2"/>
  <c r="B1427" i="2"/>
  <c r="M1425" i="2" l="1"/>
  <c r="T1425" i="2"/>
  <c r="U1425" i="2" s="1"/>
  <c r="H1425" i="2" s="1"/>
  <c r="H1424" i="2"/>
  <c r="J1423" i="2"/>
  <c r="I1423" i="2"/>
  <c r="E1424" i="2"/>
  <c r="I1424" i="2" s="1"/>
  <c r="F1424" i="2"/>
  <c r="J1424" i="2" s="1"/>
  <c r="C1427" i="2"/>
  <c r="B1428" i="2"/>
  <c r="O1426" i="2"/>
  <c r="D1426" i="2"/>
  <c r="R1426" i="2"/>
  <c r="L1426" i="2"/>
  <c r="M1426" i="2" s="1"/>
  <c r="S1426" i="2"/>
  <c r="P1425" i="2"/>
  <c r="G1425" i="2" l="1"/>
  <c r="Q1425" i="2"/>
  <c r="E1425" i="2" s="1"/>
  <c r="I1425" i="2" s="1"/>
  <c r="P1426" i="2"/>
  <c r="Q1426" i="2" s="1"/>
  <c r="C1428" i="2"/>
  <c r="B1429" i="2"/>
  <c r="T1426" i="2"/>
  <c r="U1426" i="2" s="1"/>
  <c r="L1427" i="2"/>
  <c r="O1427" i="2"/>
  <c r="R1427" i="2"/>
  <c r="S1427" i="2"/>
  <c r="D1427" i="2"/>
  <c r="T1427" i="2" l="1"/>
  <c r="U1427" i="2" s="1"/>
  <c r="G1427" i="2" s="1"/>
  <c r="F1425" i="2"/>
  <c r="J1425" i="2" s="1"/>
  <c r="M1427" i="2"/>
  <c r="E1426" i="2"/>
  <c r="F1426" i="2"/>
  <c r="H1426" i="2"/>
  <c r="G1426" i="2"/>
  <c r="B1430" i="2"/>
  <c r="C1429" i="2"/>
  <c r="S1428" i="2"/>
  <c r="D1428" i="2"/>
  <c r="L1428" i="2"/>
  <c r="O1428" i="2"/>
  <c r="R1428" i="2"/>
  <c r="P1427" i="2"/>
  <c r="H1427" i="2" l="1"/>
  <c r="T1428" i="2"/>
  <c r="U1428" i="2" s="1"/>
  <c r="H1428" i="2" s="1"/>
  <c r="J1426" i="2"/>
  <c r="Q1427" i="2"/>
  <c r="E1427" i="2" s="1"/>
  <c r="I1427" i="2" s="1"/>
  <c r="I1426" i="2"/>
  <c r="B1431" i="2"/>
  <c r="C1430" i="2"/>
  <c r="P1428" i="2"/>
  <c r="S1429" i="2"/>
  <c r="L1429" i="2"/>
  <c r="D1429" i="2"/>
  <c r="O1429" i="2"/>
  <c r="R1429" i="2"/>
  <c r="T1429" i="2" s="1"/>
  <c r="U1429" i="2" s="1"/>
  <c r="M1428" i="2"/>
  <c r="G1428" i="2" l="1"/>
  <c r="Q1428" i="2"/>
  <c r="F1428" i="2" s="1"/>
  <c r="J1428" i="2" s="1"/>
  <c r="F1427" i="2"/>
  <c r="J1427" i="2" s="1"/>
  <c r="P1429" i="2"/>
  <c r="R1430" i="2"/>
  <c r="L1430" i="2"/>
  <c r="M1430" i="2" s="1"/>
  <c r="D1430" i="2"/>
  <c r="S1430" i="2"/>
  <c r="O1430" i="2"/>
  <c r="M1429" i="2"/>
  <c r="B1432" i="2"/>
  <c r="C1431" i="2"/>
  <c r="G1429" i="2"/>
  <c r="H1429" i="2"/>
  <c r="Q1429" i="2" l="1"/>
  <c r="E1428" i="2"/>
  <c r="I1428" i="2" s="1"/>
  <c r="P1430" i="2"/>
  <c r="Q1430" i="2" s="1"/>
  <c r="L1431" i="2"/>
  <c r="M1431" i="2" s="1"/>
  <c r="O1431" i="2"/>
  <c r="D1431" i="2"/>
  <c r="R1431" i="2"/>
  <c r="S1431" i="2"/>
  <c r="B1433" i="2"/>
  <c r="C1432" i="2"/>
  <c r="T1430" i="2"/>
  <c r="U1430" i="2" s="1"/>
  <c r="E1429" i="2"/>
  <c r="I1429" i="2" s="1"/>
  <c r="F1429" i="2"/>
  <c r="J1429" i="2" s="1"/>
  <c r="T1431" i="2" l="1"/>
  <c r="U1431" i="2" s="1"/>
  <c r="H1431" i="2" s="1"/>
  <c r="P1431" i="2"/>
  <c r="Q1431" i="2" s="1"/>
  <c r="E1431" i="2" s="1"/>
  <c r="B1434" i="2"/>
  <c r="C1433" i="2"/>
  <c r="H1430" i="2"/>
  <c r="G1430" i="2"/>
  <c r="S1432" i="2"/>
  <c r="R1432" i="2"/>
  <c r="O1432" i="2"/>
  <c r="D1432" i="2"/>
  <c r="L1432" i="2"/>
  <c r="M1432" i="2" s="1"/>
  <c r="F1430" i="2"/>
  <c r="E1430" i="2"/>
  <c r="J1430" i="2" l="1"/>
  <c r="I1430" i="2"/>
  <c r="G1431" i="2"/>
  <c r="I1431" i="2" s="1"/>
  <c r="T1432" i="2"/>
  <c r="U1432" i="2" s="1"/>
  <c r="G1432" i="2" s="1"/>
  <c r="F1431" i="2"/>
  <c r="J1431" i="2" s="1"/>
  <c r="P1432" i="2"/>
  <c r="Q1432" i="2" s="1"/>
  <c r="R1433" i="2"/>
  <c r="T1433" i="2" s="1"/>
  <c r="U1433" i="2" s="1"/>
  <c r="L1433" i="2"/>
  <c r="M1433" i="2" s="1"/>
  <c r="O1433" i="2"/>
  <c r="D1433" i="2"/>
  <c r="S1433" i="2"/>
  <c r="C1434" i="2"/>
  <c r="B1435" i="2"/>
  <c r="H1432" i="2" l="1"/>
  <c r="P1433" i="2"/>
  <c r="Q1433" i="2" s="1"/>
  <c r="B1436" i="2"/>
  <c r="C1435" i="2"/>
  <c r="G1433" i="2"/>
  <c r="H1433" i="2"/>
  <c r="E1432" i="2"/>
  <c r="I1432" i="2" s="1"/>
  <c r="F1432" i="2"/>
  <c r="J1432" i="2" s="1"/>
  <c r="L1434" i="2"/>
  <c r="O1434" i="2"/>
  <c r="S1434" i="2"/>
  <c r="D1434" i="2"/>
  <c r="R1434" i="2"/>
  <c r="T1434" i="2" s="1"/>
  <c r="U1434" i="2" s="1"/>
  <c r="M1434" i="2" l="1"/>
  <c r="P1434" i="2"/>
  <c r="G1434" i="2"/>
  <c r="H1434" i="2"/>
  <c r="R1435" i="2"/>
  <c r="O1435" i="2"/>
  <c r="S1435" i="2"/>
  <c r="D1435" i="2"/>
  <c r="L1435" i="2"/>
  <c r="B1437" i="2"/>
  <c r="C1437" i="2" s="1"/>
  <c r="C1436" i="2"/>
  <c r="E1433" i="2"/>
  <c r="I1433" i="2" s="1"/>
  <c r="F1433" i="2"/>
  <c r="J1433" i="2" s="1"/>
  <c r="Q1434" i="2" l="1"/>
  <c r="F1434" i="2" s="1"/>
  <c r="J1434" i="2" s="1"/>
  <c r="T1435" i="2"/>
  <c r="U1435" i="2" s="1"/>
  <c r="G1435" i="2" s="1"/>
  <c r="P1435" i="2"/>
  <c r="L1436" i="2"/>
  <c r="O1436" i="2"/>
  <c r="S1436" i="2"/>
  <c r="D1436" i="2"/>
  <c r="R1436" i="2"/>
  <c r="O1437" i="2"/>
  <c r="P1437" i="2" s="1"/>
  <c r="R1437" i="2"/>
  <c r="S1437" i="2"/>
  <c r="D1437" i="2"/>
  <c r="L1437" i="2"/>
  <c r="M1437" i="2" s="1"/>
  <c r="M1435" i="2"/>
  <c r="T1436" i="2" l="1"/>
  <c r="U1436" i="2" s="1"/>
  <c r="G1436" i="2" s="1"/>
  <c r="E1434" i="2"/>
  <c r="I1434" i="2" s="1"/>
  <c r="M1436" i="2"/>
  <c r="H1435" i="2"/>
  <c r="T1437" i="2"/>
  <c r="U1437" i="2" s="1"/>
  <c r="H1437" i="2" s="1"/>
  <c r="Q1435" i="2"/>
  <c r="P1436" i="2"/>
  <c r="Q1437" i="2"/>
  <c r="H1436" i="2" l="1"/>
  <c r="Q1436" i="2"/>
  <c r="E1436" i="2" s="1"/>
  <c r="I1436" i="2" s="1"/>
  <c r="G1437" i="2"/>
  <c r="E1437" i="2"/>
  <c r="F1437" i="2"/>
  <c r="J1437" i="2" s="1"/>
  <c r="F1435" i="2"/>
  <c r="J1435" i="2" s="1"/>
  <c r="E1435" i="2"/>
  <c r="I1435" i="2" s="1"/>
  <c r="F1436" i="2" l="1"/>
  <c r="J1436" i="2" s="1"/>
  <c r="I1437" i="2"/>
</calcChain>
</file>

<file path=xl/comments1.xml><?xml version="1.0" encoding="utf-8"?>
<comments xmlns="http://schemas.openxmlformats.org/spreadsheetml/2006/main">
  <authors>
    <author>emorad</author>
    <author>fwang</author>
  </authors>
  <commentList>
    <comment ref="C22" authorId="0">
      <text>
        <r>
          <rPr>
            <sz val="9"/>
            <color indexed="81"/>
            <rFont val="Tahoma"/>
            <family val="2"/>
          </rPr>
          <t xml:space="preserve">
A8522 Can achieve 5000 to 1 dimming ratio. Therefore, the Min percentage PWM dimming duty cycle would be (1uS/5000uS)*100.</t>
        </r>
      </text>
    </comment>
    <comment ref="C25" authorId="0">
      <text>
        <r>
          <rPr>
            <sz val="9"/>
            <color indexed="81"/>
            <rFont val="Tahoma"/>
            <family val="2"/>
          </rPr>
          <t xml:space="preserve">
Typically 10-40% of Iin(max). Smaller ripple current requires larger inductor. For higher efficiency, use largest inductor you could afford.  </t>
        </r>
      </text>
    </comment>
    <comment ref="C26" authorId="0">
      <text>
        <r>
          <rPr>
            <sz val="9"/>
            <color indexed="81"/>
            <rFont val="Tahoma"/>
            <family val="2"/>
          </rPr>
          <t xml:space="preserve">
It is recommended to be away from the AM frequency band which is 0.54 to 1.6MHz.  Be aware that A8522 Guarantees Fsw accuracy of (-+)10%. In addition, to reduce the peaks of switching harmonics, -+5, -+10, or -+15% frequency dithering can be implemented using the A8522 GUI. However, higher switching frequency, certainly, results in lower efficiency. Therefore, It is not recommended to set Fsw higher than necessary. For design purpose, I'd use the selected switching frequency. However, If you need to anticipate worst case ever efficiency add the +10% Fsw accuracy, but you don't need to add the dithering percentage as it averages out.</t>
        </r>
      </text>
    </comment>
    <comment ref="C31" authorId="0">
      <text>
        <r>
          <rPr>
            <sz val="9"/>
            <color indexed="81"/>
            <rFont val="Tahoma"/>
            <family val="2"/>
          </rPr>
          <t xml:space="preserve">
Vout(ovp)=n*Vf+Vreg+VH+5. OVP threshold should be higher than Vout(nom). Set the desired OVP threshold 2V to 5V higher than Vo(nom).</t>
        </r>
      </text>
    </comment>
    <comment ref="C47" authorId="0">
      <text>
        <r>
          <rPr>
            <sz val="10"/>
            <color indexed="81"/>
            <rFont val="Tahoma"/>
            <family val="2"/>
          </rPr>
          <t xml:space="preserve">
At 2MHZ switching frequency, with A8522 GUI we have two choices to select for slope compensation. One is at 2.3A/uS, the second is at 10.8A/uS. Select the 2.3A/uS. The implemented slope compensation changes as we change the switching frequency. Calculate the implemented slope compensation from: ISC=2.3*(Fsw/2MHz).
If the implemented slope compensation is too much larger than the calculated one the implemented current mode control behaves like voltage mode control. As a result, instead of type II, type III error amp compensation is required to achieve large phase margin at the desired cross over frequency.</t>
        </r>
      </text>
    </comment>
    <comment ref="C49" authorId="0">
      <text>
        <r>
          <rPr>
            <sz val="9"/>
            <color indexed="81"/>
            <rFont val="Tahoma"/>
            <family val="2"/>
          </rPr>
          <t xml:space="preserve">
If minimum required slope compensation is more than the implemented one, increase the inductor value.</t>
        </r>
      </text>
    </comment>
    <comment ref="C52" authorId="0">
      <text>
        <r>
          <rPr>
            <sz val="9"/>
            <color indexed="81"/>
            <rFont val="Tahoma"/>
            <family val="2"/>
          </rPr>
          <t xml:space="preserve">
Larger Cout is needed if good led regulation is required during high dimming ratio, line transient (16 to 5V), and dimming transient. On our A8522 demo board, 68uF hybrid polymer capacitor is used. For high frequency attenuation we are using also 2.2uF X7R ceramic capacitor.</t>
        </r>
      </text>
    </comment>
    <comment ref="C53" authorId="0">
      <text>
        <r>
          <rPr>
            <sz val="9"/>
            <color indexed="81"/>
            <rFont val="Tahoma"/>
            <family val="2"/>
          </rPr>
          <t xml:space="preserve">
fc is the selected feedback loop cross over frequency. 1.2 is to compensate for capacitor tolerance. If ceramic capacitors are used, compensate for around 40% capacitance drop due to dc bias.</t>
        </r>
      </text>
    </comment>
    <comment ref="C55" authorId="0">
      <text>
        <r>
          <rPr>
            <sz val="9"/>
            <color indexed="81"/>
            <rFont val="Tahoma"/>
            <family val="2"/>
          </rPr>
          <t xml:space="preserve">
 A good rule of thumb Δvin=1% Vin(min). If long wires are used for the input and low dimming frequency is implemented, it is necessary to use a much larger input capacitor. In addition, larger input capacitor is also required to have stable input voltage during line transient. 47uF electrolytic and some ceramic capacitors are used in our demo board.</t>
        </r>
      </text>
    </comment>
    <comment ref="C57" authorId="0">
      <text>
        <r>
          <rPr>
            <sz val="9"/>
            <color indexed="81"/>
            <rFont val="Tahoma"/>
            <family val="2"/>
          </rPr>
          <t xml:space="preserve">
The A8522 has an internal cycle by cycle OCP limit of 4A. During OCP current limit, the current through the inductor is truncated. This occurs when hysteresis voltage mode control kicks in during small dimming on time periods. OCP is not a latch and the operation is considered normal as per design. In case the boost inductor gets shorted, there is an internal short circuit protection which is set above 4A. To protect against output short circuit condition, the input disconnect switch is used. Set the short circuit current higher than the OCP limit. Short circuit current limit just above 5A is a good choice.</t>
        </r>
      </text>
    </comment>
    <comment ref="C62" authorId="0">
      <text>
        <r>
          <rPr>
            <sz val="9"/>
            <color indexed="81"/>
            <rFont val="Tahoma"/>
            <family val="2"/>
          </rPr>
          <t xml:space="preserve">
Stable ESR and capacitor value over temperature (-40 degree to 125 degree) is good to have, other wise it will be hard to adjust the feedback loop gain and phase margin over temperature. Therefore, conductive hybrid polymer electrolytic capacitor is recommended.</t>
        </r>
      </text>
    </comment>
    <comment ref="C63" authorId="0">
      <text>
        <r>
          <rPr>
            <sz val="9"/>
            <color indexed="81"/>
            <rFont val="Tahoma"/>
            <family val="2"/>
          </rPr>
          <t xml:space="preserve">
At this time. This is an estimated value. Get the ESR value from the used capacitor data sheet.</t>
        </r>
      </text>
    </comment>
    <comment ref="C78" authorId="0">
      <text>
        <r>
          <rPr>
            <sz val="9"/>
            <color indexed="81"/>
            <rFont val="Tahoma"/>
            <family val="2"/>
          </rPr>
          <t xml:space="preserve">
At this time. This is an estimated value. Perform Rd measurement steps to calculate accurately.</t>
        </r>
      </text>
    </comment>
    <comment ref="C87" authorId="0">
      <text>
        <r>
          <rPr>
            <sz val="9"/>
            <color indexed="81"/>
            <rFont val="Tahoma"/>
            <family val="2"/>
          </rPr>
          <t xml:space="preserve">
We select Cz so that the error amp zero fzea cancels the power train pole fp. Usually fzea frequency is selected to be around fc/10 and close to fp.</t>
        </r>
      </text>
    </comment>
    <comment ref="C90" authorId="0">
      <text>
        <r>
          <rPr>
            <b/>
            <sz val="9"/>
            <color indexed="81"/>
            <rFont val="Tahoma"/>
            <family val="2"/>
          </rPr>
          <t xml:space="preserve">
</t>
        </r>
        <r>
          <rPr>
            <sz val="9"/>
            <color indexed="81"/>
            <rFont val="Tahoma"/>
            <family val="2"/>
          </rPr>
          <t>The error amp pole is usually placed to cancel the power train ESR zero. This is true when electrolytic capacitor is used at the output. ESR of the hybrid polymer electrolytic cap is fairly large which places the power train ESR zero frequency at low value. If only ceramic capacitors are used at the output, then the error-amplifier pole frequency is selected to be at half of switching frequency. This is a good practice as it always guarantees that fc is smaller than half of switching frequency.</t>
        </r>
      </text>
    </comment>
    <comment ref="C107" authorId="1">
      <text>
        <r>
          <rPr>
            <sz val="9"/>
            <color indexed="81"/>
            <rFont val="Tahoma"/>
            <family val="2"/>
          </rPr>
          <t xml:space="preserve">
This is an estimated value.</t>
        </r>
      </text>
    </comment>
  </commentList>
</comments>
</file>

<file path=xl/comments2.xml><?xml version="1.0" encoding="utf-8"?>
<comments xmlns="http://schemas.openxmlformats.org/spreadsheetml/2006/main">
  <authors>
    <author>emorad</author>
  </authors>
  <commentList>
    <comment ref="A23" authorId="0">
      <text>
        <r>
          <rPr>
            <b/>
            <sz val="9"/>
            <color indexed="81"/>
            <rFont val="Tahoma"/>
            <family val="2"/>
          </rPr>
          <t>emorad:</t>
        </r>
        <r>
          <rPr>
            <sz val="9"/>
            <color indexed="81"/>
            <rFont val="Tahoma"/>
            <family val="2"/>
          </rPr>
          <t xml:space="preserve">
RI is the current sense resistor through the inegrated boost Mosfet. This value is given by the IC designer.</t>
        </r>
      </text>
    </comment>
  </commentList>
</comments>
</file>

<file path=xl/sharedStrings.xml><?xml version="1.0" encoding="utf-8"?>
<sst xmlns="http://schemas.openxmlformats.org/spreadsheetml/2006/main" count="435" uniqueCount="339">
  <si>
    <r>
      <t xml:space="preserve">4. Warning messages, if any, are listed below in </t>
    </r>
    <r>
      <rPr>
        <sz val="10"/>
        <color indexed="10"/>
        <rFont val="Arial"/>
        <family val="2"/>
      </rPr>
      <t>Red</t>
    </r>
  </si>
  <si>
    <t>Description</t>
  </si>
  <si>
    <t>Unit</t>
  </si>
  <si>
    <t>Remark</t>
  </si>
  <si>
    <t>V</t>
  </si>
  <si>
    <t>Forward voltage of each LED</t>
  </si>
  <si>
    <t>A</t>
  </si>
  <si>
    <t>%</t>
  </si>
  <si>
    <t>Vd</t>
  </si>
  <si>
    <t>Ohm</t>
  </si>
  <si>
    <t>MHz</t>
  </si>
  <si>
    <t>Enter preferred resistor value</t>
  </si>
  <si>
    <t>mA</t>
  </si>
  <si>
    <t>LED regulation voltage</t>
  </si>
  <si>
    <t>ns</t>
  </si>
  <si>
    <t>Theoretical max duty cycle</t>
  </si>
  <si>
    <t>Min input supply voltage</t>
  </si>
  <si>
    <t>Max input supply voltage</t>
  </si>
  <si>
    <t>Ripple current as % of max input current</t>
  </si>
  <si>
    <t>Calculated inductor value</t>
  </si>
  <si>
    <t>Enter preferred inductor value</t>
  </si>
  <si>
    <t>PWM dimming frequency</t>
  </si>
  <si>
    <t>Minimum required slope</t>
  </si>
  <si>
    <t xml:space="preserve">Calculated ripple current </t>
  </si>
  <si>
    <t xml:space="preserve">Actual ripple current </t>
  </si>
  <si>
    <t>A/us</t>
  </si>
  <si>
    <t>I_LK</t>
  </si>
  <si>
    <t>Hz</t>
  </si>
  <si>
    <t>uA</t>
  </si>
  <si>
    <t>Cout</t>
  </si>
  <si>
    <t>Current rating of output capacitor</t>
  </si>
  <si>
    <t>Current rating of input capacitor</t>
  </si>
  <si>
    <t>Min switch off-time</t>
  </si>
  <si>
    <t>Vf</t>
  </si>
  <si>
    <t>Thermal resistance</t>
  </si>
  <si>
    <t>R_θJA</t>
  </si>
  <si>
    <t>°C/W</t>
  </si>
  <si>
    <t>R_DS(on)</t>
  </si>
  <si>
    <t>k</t>
  </si>
  <si>
    <t>SW rise time</t>
  </si>
  <si>
    <t>t_r</t>
  </si>
  <si>
    <t>SW fall time</t>
  </si>
  <si>
    <t>t_f</t>
  </si>
  <si>
    <t>Conduction losses</t>
  </si>
  <si>
    <t>P_COND</t>
  </si>
  <si>
    <t>W</t>
  </si>
  <si>
    <t>Switching losses</t>
  </si>
  <si>
    <t>P_SW</t>
  </si>
  <si>
    <t>Power loss from LED current sink</t>
  </si>
  <si>
    <t>P_SINK</t>
  </si>
  <si>
    <t>IC power dissipation</t>
  </si>
  <si>
    <t>°C</t>
  </si>
  <si>
    <t>Voltage imbalance for LED strings</t>
  </si>
  <si>
    <t>ΔV_LED</t>
  </si>
  <si>
    <t>Input voltage</t>
  </si>
  <si>
    <t>Vin</t>
  </si>
  <si>
    <t>Input current</t>
  </si>
  <si>
    <t>Iin</t>
  </si>
  <si>
    <t>Duty cycle</t>
  </si>
  <si>
    <t>D</t>
  </si>
  <si>
    <t>Calculated minimum OVP trip level</t>
  </si>
  <si>
    <t>L1</t>
  </si>
  <si>
    <t>T_RISE</t>
  </si>
  <si>
    <t>R_SC</t>
  </si>
  <si>
    <t>Icin(rms)</t>
  </si>
  <si>
    <t>Iin(max)</t>
  </si>
  <si>
    <t>Iin(min)</t>
  </si>
  <si>
    <t xml:space="preserve">Calculated R_FSET value </t>
  </si>
  <si>
    <t>Enter preferred R_FSET value</t>
  </si>
  <si>
    <t>Actual switching frequency</t>
  </si>
  <si>
    <t>R_FSET</t>
  </si>
  <si>
    <t>Δs</t>
  </si>
  <si>
    <t>Dmax</t>
  </si>
  <si>
    <t>Rs</t>
  </si>
  <si>
    <t>Vreg</t>
  </si>
  <si>
    <t>I2</t>
  </si>
  <si>
    <t>I1</t>
  </si>
  <si>
    <t>Rd</t>
  </si>
  <si>
    <t>g</t>
  </si>
  <si>
    <t>A/Sec</t>
  </si>
  <si>
    <t>G</t>
  </si>
  <si>
    <t>db</t>
  </si>
  <si>
    <t>Rz</t>
  </si>
  <si>
    <t>fc</t>
  </si>
  <si>
    <t>Cz</t>
  </si>
  <si>
    <t>Cp</t>
  </si>
  <si>
    <t>Used Cz</t>
  </si>
  <si>
    <t>nF</t>
  </si>
  <si>
    <t>Power Train ESR Zero</t>
  </si>
  <si>
    <t>fZ</t>
  </si>
  <si>
    <t>pF</t>
  </si>
  <si>
    <t>Used Cp</t>
  </si>
  <si>
    <t>Power Train Load Pole</t>
  </si>
  <si>
    <t>fp</t>
  </si>
  <si>
    <t>Req</t>
  </si>
  <si>
    <t>frhp</t>
  </si>
  <si>
    <t>fd</t>
  </si>
  <si>
    <t>Power Train Poles and zeros</t>
  </si>
  <si>
    <t>Error Amplifier Pole</t>
  </si>
  <si>
    <t>Error Amplifier Zero</t>
  </si>
  <si>
    <t>Calculate Rz</t>
  </si>
  <si>
    <t>Used Rz</t>
  </si>
  <si>
    <t>Calculate Cz</t>
  </si>
  <si>
    <t>Calculate Cp</t>
  </si>
  <si>
    <t>Power Train Right Half Plan Zero</t>
  </si>
  <si>
    <t>Power Train Double Pole frequency</t>
  </si>
  <si>
    <t>n</t>
  </si>
  <si>
    <t>nls</t>
  </si>
  <si>
    <t>Dd(min)</t>
  </si>
  <si>
    <t>Vout(ovp)</t>
  </si>
  <si>
    <t>Vout(nom)</t>
  </si>
  <si>
    <t>D(max,ovp)</t>
  </si>
  <si>
    <t>R_FSET'</t>
  </si>
  <si>
    <t>Min input current at max Vin and nominal Vout</t>
  </si>
  <si>
    <t>ISC</t>
  </si>
  <si>
    <t>Designator</t>
  </si>
  <si>
    <t>Enter/Calculate</t>
  </si>
  <si>
    <r>
      <t>2. After component values are calculated, then enter preferred values into</t>
    </r>
    <r>
      <rPr>
        <b/>
        <sz val="10"/>
        <color indexed="12"/>
        <rFont val="Arial"/>
        <family val="2"/>
      </rPr>
      <t xml:space="preserve"> blue cells</t>
    </r>
    <r>
      <rPr>
        <b/>
        <sz val="10"/>
        <rFont val="Arial"/>
        <family val="2"/>
      </rPr>
      <t>.</t>
    </r>
  </si>
  <si>
    <r>
      <t>3. A performance summary is then generated (</t>
    </r>
    <r>
      <rPr>
        <sz val="10"/>
        <color indexed="17"/>
        <rFont val="Arial"/>
        <family val="2"/>
      </rPr>
      <t>green cells</t>
    </r>
    <r>
      <rPr>
        <sz val="10"/>
        <rFont val="Arial"/>
        <family val="2"/>
      </rPr>
      <t>).</t>
    </r>
  </si>
  <si>
    <t>fz=1/(2 π ESR Co)</t>
  </si>
  <si>
    <t>fd=1/2*Fsw</t>
  </si>
  <si>
    <t>fzea</t>
  </si>
  <si>
    <t>fpea</t>
  </si>
  <si>
    <t>fz</t>
  </si>
  <si>
    <t>SW on resistance at room temperature</t>
  </si>
  <si>
    <t>Ic Power Loss</t>
  </si>
  <si>
    <t>IC_loss</t>
  </si>
  <si>
    <t>P_Diode</t>
  </si>
  <si>
    <t>SW on resistance increase coefficient at hot</t>
  </si>
  <si>
    <r>
      <t xml:space="preserve">fp=((Rs+Rd+Req)/((Rd+Rs+ESR) * (Req) * Co))/2 </t>
    </r>
    <r>
      <rPr>
        <b/>
        <sz val="11"/>
        <color indexed="8"/>
        <rFont val="Calibri"/>
        <family val="2"/>
      </rPr>
      <t>π</t>
    </r>
  </si>
  <si>
    <r>
      <t>frhp=(Req/((1-Dmax)^2)*L)/2</t>
    </r>
    <r>
      <rPr>
        <b/>
        <sz val="11"/>
        <color indexed="8"/>
        <rFont val="Calibri"/>
        <family val="2"/>
      </rPr>
      <t>π</t>
    </r>
  </si>
  <si>
    <r>
      <t>fzea=1/(2</t>
    </r>
    <r>
      <rPr>
        <b/>
        <sz val="11"/>
        <color indexed="8"/>
        <rFont val="Calibri"/>
        <family val="2"/>
      </rPr>
      <t>π Rz Cz)</t>
    </r>
  </si>
  <si>
    <r>
      <t>fpea=1/2</t>
    </r>
    <r>
      <rPr>
        <b/>
        <sz val="11"/>
        <color indexed="8"/>
        <rFont val="Calibri"/>
        <family val="2"/>
      </rPr>
      <t>π Rz ((Cz*Cp)/(Cz+Cp))</t>
    </r>
  </si>
  <si>
    <t>Schottky Diode Conduction Loss</t>
  </si>
  <si>
    <t>Pcon_Diode</t>
  </si>
  <si>
    <t>Schottky Diode Switching Loss</t>
  </si>
  <si>
    <t>Psw_Diode</t>
  </si>
  <si>
    <t>Boost Inductor Core Loss</t>
  </si>
  <si>
    <t>P_Core</t>
  </si>
  <si>
    <t>Estimated</t>
  </si>
  <si>
    <t>To get larger gain margin increase  Cp.</t>
  </si>
  <si>
    <t>P_copper</t>
  </si>
  <si>
    <t>Misc</t>
  </si>
  <si>
    <t>EFF%</t>
  </si>
  <si>
    <t>Input Current Sense Resistor Loss</t>
  </si>
  <si>
    <t>PQ1_Loss</t>
  </si>
  <si>
    <t>Note: Thermal analysis is done with 100% dimming.</t>
  </si>
  <si>
    <t>To get larger phase margin increase Cz. Increasing Cz might reduce the bandwidth a little.</t>
  </si>
  <si>
    <t>*) IC Power Loss and Temperature Rise Calculations</t>
  </si>
  <si>
    <t>IC temperature rise</t>
  </si>
  <si>
    <t>*) Feedback Loop Components</t>
  </si>
  <si>
    <t>Desired Cross Over Frequency</t>
  </si>
  <si>
    <t>Output Equivalent Resistor</t>
  </si>
  <si>
    <t>The Type II Error Amplifier Poles and Zeros</t>
  </si>
  <si>
    <t>*) EVB Other Components Power Losses</t>
  </si>
  <si>
    <t>Misc Losses, Capacitors ESRs, ..etc..</t>
  </si>
  <si>
    <t>Power Losses and Efficiency Calculations</t>
  </si>
  <si>
    <t>Rd=(V2-V1)/(I2-I1)</t>
  </si>
  <si>
    <t>Ploss_Total</t>
  </si>
  <si>
    <t>P_IC</t>
  </si>
  <si>
    <t>P_Current Sense</t>
  </si>
  <si>
    <t>Equivalent Dynamic Resistor of One String LEDs Rd</t>
  </si>
  <si>
    <t>Implemented slope compensation</t>
  </si>
  <si>
    <t>f</t>
  </si>
  <si>
    <t>Qd</t>
  </si>
  <si>
    <t>Dmin</t>
  </si>
  <si>
    <t>Dnom</t>
  </si>
  <si>
    <t>FSC</t>
  </si>
  <si>
    <t>dI</t>
  </si>
  <si>
    <t>CSC</t>
  </si>
  <si>
    <t>IFSC</t>
  </si>
  <si>
    <t>ws</t>
  </si>
  <si>
    <t>Ap</t>
  </si>
  <si>
    <t>esr</t>
  </si>
  <si>
    <t>kHz</t>
  </si>
  <si>
    <t>E/A Gain</t>
  </si>
  <si>
    <t>C/O Gain</t>
  </si>
  <si>
    <t>Total gain</t>
  </si>
  <si>
    <t>Cout zero</t>
  </si>
  <si>
    <t>rhp zero</t>
  </si>
  <si>
    <t>load pole</t>
  </si>
  <si>
    <t>douple pole</t>
  </si>
  <si>
    <t>C/O Phase</t>
  </si>
  <si>
    <t>E/A Phase</t>
  </si>
  <si>
    <t>Total Phase</t>
  </si>
  <si>
    <t>Cross Over</t>
  </si>
  <si>
    <t>Ridley's formula</t>
  </si>
  <si>
    <t>V2</t>
  </si>
  <si>
    <t>V1</t>
  </si>
  <si>
    <t>Typical Vin</t>
  </si>
  <si>
    <t>Vintyp</t>
  </si>
  <si>
    <t>VH</t>
  </si>
  <si>
    <t>Number of used LEDs in each string</t>
  </si>
  <si>
    <t>nc</t>
  </si>
  <si>
    <t>LED current in each LED string</t>
  </si>
  <si>
    <t>ILEDs</t>
  </si>
  <si>
    <t>ILEDc</t>
  </si>
  <si>
    <t>ILEDc=ILEDs/ncp</t>
  </si>
  <si>
    <t>Total output LED current</t>
  </si>
  <si>
    <t>ILEDt</t>
  </si>
  <si>
    <t>ILEDt=ILEDs*nls</t>
  </si>
  <si>
    <t>Number of LED strings</t>
  </si>
  <si>
    <t>Forward voltage drop of used schottky diode</t>
  </si>
  <si>
    <t>npc</t>
  </si>
  <si>
    <t>PWM dimming period</t>
  </si>
  <si>
    <t>Td</t>
  </si>
  <si>
    <t>Min percentage PWM dimming duty cycle</t>
  </si>
  <si>
    <t>D(max)</t>
  </si>
  <si>
    <t>Vout(max)</t>
  </si>
  <si>
    <t>Vout(nom)=n*Vf+Vreg+VH</t>
  </si>
  <si>
    <t>Nominal output voltage</t>
  </si>
  <si>
    <t>Max duty cycle at OVP Output</t>
  </si>
  <si>
    <t>Data Sheet specifies Toff max=85nS and Toff typical=55nS. Consider Toff(min)=55nS.</t>
  </si>
  <si>
    <t>D(max)=1-Fsw*Toff(min)</t>
  </si>
  <si>
    <t>Theoretical max output voltage using theoretical max duty cycle. Check to see if Vout(max)&gt;Vout(ovp).</t>
  </si>
  <si>
    <t>Half the ripple current</t>
  </si>
  <si>
    <t>Td=(1/fd)*10^6</t>
  </si>
  <si>
    <t>R_Fset=(19.9/Fsw)-0.01</t>
  </si>
  <si>
    <t>Fsw=19.9/(R_Fset+0.01)</t>
  </si>
  <si>
    <t>Selected output capacitor</t>
  </si>
  <si>
    <t>Estimated used output capacitor ESR</t>
  </si>
  <si>
    <t>Rs=Vreg/ILEDs</t>
  </si>
  <si>
    <t>Figure (2)</t>
  </si>
  <si>
    <t>Req=Vout(nom)/(ILEDs*nls)</t>
  </si>
  <si>
    <r>
      <t xml:space="preserve">Rz=(1/g*Rs)(Rs+Rd)*(10^(-G-3/20)). </t>
    </r>
    <r>
      <rPr>
        <b/>
        <sz val="12"/>
        <rFont val="Calibri"/>
        <family val="2"/>
      </rPr>
      <t>To get larger bandwidth (fc) increase Rz.</t>
    </r>
  </si>
  <si>
    <t>Cz=1/(2 π Rz fc/10)</t>
  </si>
  <si>
    <t>Cp=Cz/(2π Cz Rz fz-1)</t>
  </si>
  <si>
    <t>Boost diode junction capacitor charge loss</t>
  </si>
  <si>
    <t>The estimated schottky diode junction capacitor charge is (Qrr=5nC). This charge contributes to the boost Mosfet turn on loss.</t>
  </si>
  <si>
    <t>Dmax OV</t>
  </si>
  <si>
    <t xml:space="preserve">RI </t>
  </si>
  <si>
    <t>Number of used IC Led channels</t>
  </si>
  <si>
    <t>Number of parallel IC channels</t>
  </si>
  <si>
    <t>LED current in each IC LED channel</t>
  </si>
  <si>
    <t>Estimated EVB Efficiency</t>
  </si>
  <si>
    <t xml:space="preserve">Assumed 4-layer PCB, based on JEDEC standard. </t>
  </si>
  <si>
    <t>Estimated voltage drop difference between strings.</t>
  </si>
  <si>
    <t>IL(rate)</t>
  </si>
  <si>
    <t>Minimum Inductor current rating</t>
  </si>
  <si>
    <t>Leakage current of used schottky diode at 150 Degree C</t>
  </si>
  <si>
    <t>Obtain from diode data sheet</t>
  </si>
  <si>
    <t>OVP Leakage current at 150 Degree C</t>
  </si>
  <si>
    <t>Minimum recommended output capacitor to maintain 5000/1 high dimming ratio</t>
  </si>
  <si>
    <t>Minimum input capacitor</t>
  </si>
  <si>
    <t>VSENSE trip voltage of the input disconnect P-Channel Mosfet</t>
  </si>
  <si>
    <t>Selected threshold of output short circuit protection</t>
  </si>
  <si>
    <t>Iout_short</t>
  </si>
  <si>
    <t>INS trip point is taken from the IC data sheet</t>
  </si>
  <si>
    <t>enter V2 measurement value</t>
  </si>
  <si>
    <t>enter V1 measurement value</t>
  </si>
  <si>
    <t>Typically Vd is in a range of 0.25V to 0.6V</t>
  </si>
  <si>
    <t>The Power Stage Gain at the Desired Cross Over Frequency</t>
  </si>
  <si>
    <t>*) Equivalent Dynamic Resistor of One LEDs String, Rd calculation</t>
  </si>
  <si>
    <t>Figure (1)</t>
  </si>
  <si>
    <t>A(pk-pK)</t>
  </si>
  <si>
    <r>
      <rPr>
        <b/>
        <sz val="11"/>
        <color rgb="FF0000CC"/>
        <rFont val="Calibri"/>
        <family val="2"/>
        <scheme val="minor"/>
      </rPr>
      <t>6)</t>
    </r>
    <r>
      <rPr>
        <sz val="11"/>
        <color theme="1"/>
        <rFont val="Calibri"/>
        <family val="2"/>
        <scheme val="minor"/>
      </rPr>
      <t xml:space="preserve"> Calculate Rd=(V2-V1)/(I2-I1)</t>
    </r>
  </si>
  <si>
    <t>Internal Led Current Sink Sense Resistor</t>
  </si>
  <si>
    <t>Selected switching frequency</t>
  </si>
  <si>
    <t xml:space="preserve">Hysteresis voltage range </t>
  </si>
  <si>
    <t>Nominal duty cycle</t>
  </si>
  <si>
    <t>Min duty cycle</t>
  </si>
  <si>
    <t>Cout(min)</t>
  </si>
  <si>
    <t>Cout(Rec)</t>
  </si>
  <si>
    <t>Ico(rms)</t>
  </si>
  <si>
    <t>Cin(min)</t>
  </si>
  <si>
    <t>Vs_trip</t>
  </si>
  <si>
    <t>Δs=1-0.18/Dmax</t>
  </si>
  <si>
    <t>This value is calculated from Control Loop Page. If possible, it is preferable to confirm the calculation by doing on-bench measurement of the power stage gain.</t>
  </si>
  <si>
    <t>IC Data</t>
  </si>
  <si>
    <t>Vin_min</t>
  </si>
  <si>
    <t>Vin_max</t>
  </si>
  <si>
    <t>Output leakage current</t>
  </si>
  <si>
    <t>DL</t>
  </si>
  <si>
    <t>OVPL</t>
  </si>
  <si>
    <t>ΔI</t>
  </si>
  <si>
    <t>ΔI'</t>
  </si>
  <si>
    <t>Slope compensation</t>
  </si>
  <si>
    <t>SC</t>
  </si>
  <si>
    <t>A/uS</t>
  </si>
  <si>
    <t>ΔI'/2</t>
  </si>
  <si>
    <t>L1'</t>
  </si>
  <si>
    <t>Calculated value of disconnect switch sense resistor R_SC</t>
  </si>
  <si>
    <t>R_SC'</t>
  </si>
  <si>
    <t>fsw</t>
  </si>
  <si>
    <t>Rz'</t>
  </si>
  <si>
    <t>Cz'</t>
  </si>
  <si>
    <t>Cp'</t>
  </si>
  <si>
    <r>
      <t xml:space="preserve">1. Enter system data into </t>
    </r>
    <r>
      <rPr>
        <sz val="10"/>
        <color theme="0"/>
        <rFont val="Arial"/>
        <family val="2"/>
      </rPr>
      <t>white cells.</t>
    </r>
  </si>
  <si>
    <t>Ilr</t>
  </si>
  <si>
    <t>Selected OVP setting</t>
  </si>
  <si>
    <t>Inductor current rate</t>
  </si>
  <si>
    <t>Vout(ovp)'</t>
  </si>
  <si>
    <t>fsw'</t>
  </si>
  <si>
    <t>Toff_min</t>
  </si>
  <si>
    <t>Note2: It is always necessary to measure the feedback loop bandwidth, phase margin, and gain margin and if needed RZ, Cz, and Cp values are tweaked to achieve the desired fc, phase, and gain margins. It is a good idea to adjust the cross over frequency to get maximum phase margin at room temperature. Then when the crossover frequency becomes smaller at hot temperature or larger at cold, the phase margin will stay at reasonably at high value.</t>
  </si>
  <si>
    <t>Estimated PCB Resistance</t>
  </si>
  <si>
    <t>R_pcb</t>
  </si>
  <si>
    <r>
      <rPr>
        <b/>
        <sz val="12"/>
        <color rgb="FF0000CC"/>
        <rFont val="Arial"/>
        <family val="2"/>
      </rPr>
      <t xml:space="preserve">Note3: Losses are proportional to switching frequency. To achieve higher efficiency, low switching frequency design should be implemented. In addition, large number of output LEDs requires larger </t>
    </r>
    <r>
      <rPr>
        <b/>
        <sz val="11"/>
        <color rgb="FF0000CC"/>
        <rFont val="Arial"/>
        <family val="2"/>
      </rPr>
      <t>output voltage. Larger output voltage increases significantly the switching losses. In addition, larger output voltage increases duty cycle which results in more conduction losses.</t>
    </r>
  </si>
  <si>
    <t>PCB_Loss</t>
  </si>
  <si>
    <t>*) EVB Components Calculations</t>
  </si>
  <si>
    <t>Max duty cycle at Vin(min) and Vout(nom)</t>
  </si>
  <si>
    <t xml:space="preserve">Cin=ΔIin/(8*Fsw*ΔVin). </t>
  </si>
  <si>
    <t>Phase Margin=</t>
  </si>
  <si>
    <t>Degree</t>
  </si>
  <si>
    <t>Δl_%</t>
  </si>
  <si>
    <t>Max average input current at min Vin and nominal Vout</t>
  </si>
  <si>
    <t>Larger inductor results in smaller ripple current, smaller ripple voltage at the input and output, and higher converter efficiency. Use a standard inductor value.</t>
  </si>
  <si>
    <t>Round up the calculated Vout(OVP), then using the A8522 GUI select the rounded up value.</t>
  </si>
  <si>
    <t>The A8522 Error Amplifier Transconductance</t>
  </si>
  <si>
    <t>The A8522 error amplifier transconductance value is given by the IC designer.</t>
  </si>
  <si>
    <t>Measured V2 across all used LEDs (for example 7 Leds) in one string at I2</t>
  </si>
  <si>
    <t>Measured V1 across all used LEDs (for example 7 Leds) in one string at I1</t>
  </si>
  <si>
    <r>
      <rPr>
        <b/>
        <sz val="11"/>
        <color rgb="FF0000CC"/>
        <rFont val="Calibri"/>
        <family val="2"/>
        <scheme val="minor"/>
      </rPr>
      <t>1)</t>
    </r>
    <r>
      <rPr>
        <sz val="11"/>
        <color theme="1"/>
        <rFont val="Calibri"/>
        <family val="2"/>
        <scheme val="minor"/>
      </rPr>
      <t xml:space="preserve"> Get a load board with one Led-string which includes, for example, 7 LEDs in series as shown in Figure (2).</t>
    </r>
  </si>
  <si>
    <r>
      <rPr>
        <b/>
        <sz val="11"/>
        <color rgb="FF0000CC"/>
        <rFont val="Calibri"/>
        <family val="2"/>
        <scheme val="minor"/>
      </rPr>
      <t>3)</t>
    </r>
    <r>
      <rPr>
        <sz val="11"/>
        <color theme="1"/>
        <rFont val="Calibri"/>
        <family val="2"/>
        <scheme val="minor"/>
      </rPr>
      <t xml:space="preserve"> Connect as shown in Figure (2).</t>
    </r>
  </si>
  <si>
    <r>
      <rPr>
        <b/>
        <sz val="11"/>
        <color rgb="FF0000CC"/>
        <rFont val="Calibri"/>
        <family val="2"/>
        <scheme val="minor"/>
      </rPr>
      <t>7)</t>
    </r>
    <r>
      <rPr>
        <b/>
        <sz val="11"/>
        <rFont val="Calibri"/>
        <family val="2"/>
        <scheme val="minor"/>
      </rPr>
      <t xml:space="preserve"> </t>
    </r>
    <r>
      <rPr>
        <sz val="11"/>
        <rFont val="Calibri"/>
        <family val="2"/>
        <scheme val="minor"/>
      </rPr>
      <t>To make sure the Rd measurement is accurate take more current and voltage readings a round the nominal LED current in one string. Then repeat step 6.</t>
    </r>
  </si>
  <si>
    <r>
      <rPr>
        <b/>
        <sz val="11"/>
        <color rgb="FF0000CC"/>
        <rFont val="Calibri"/>
        <family val="2"/>
        <scheme val="minor"/>
      </rPr>
      <t>2)</t>
    </r>
    <r>
      <rPr>
        <sz val="11"/>
        <rFont val="Calibri"/>
        <family val="2"/>
        <scheme val="minor"/>
      </rPr>
      <t xml:space="preserve"> Use external supply Vin and a current limit resistor R1. Determine R1 value such that, voltage drop across it, is less than 0.5V. Use proper watt rate resistor.</t>
    </r>
  </si>
  <si>
    <r>
      <rPr>
        <b/>
        <sz val="11"/>
        <color rgb="FF0000CC"/>
        <rFont val="Calibri"/>
        <family val="2"/>
        <scheme val="minor"/>
      </rPr>
      <t>4)</t>
    </r>
    <r>
      <rPr>
        <sz val="11"/>
        <color theme="1"/>
        <rFont val="Calibri"/>
        <family val="2"/>
        <scheme val="minor"/>
      </rPr>
      <t xml:space="preserve"> Change Vin to get a 90% of ILEDs through the Leds. Then measure the voltage drop V1 across all Leds in one string. Don't include the voltage drop across R1.</t>
    </r>
  </si>
  <si>
    <r>
      <rPr>
        <b/>
        <sz val="11"/>
        <color rgb="FF0000CC"/>
        <rFont val="Calibri"/>
        <family val="2"/>
        <scheme val="minor"/>
      </rPr>
      <t>5)</t>
    </r>
    <r>
      <rPr>
        <sz val="11"/>
        <color theme="1"/>
        <rFont val="Calibri"/>
        <family val="2"/>
        <scheme val="minor"/>
      </rPr>
      <t xml:space="preserve"> Change Vin to get Full ILEDs through one string. Then measure the voltage drop V2 across all Leds trough same  string. Don't include the voltage drop across R1.</t>
    </r>
  </si>
  <si>
    <t>Minimum output capacitor, based on VIN transient</t>
  </si>
  <si>
    <t>Cout=((ILED X nls X (1/fc))/VH)*1.2</t>
  </si>
  <si>
    <t>μs</t>
  </si>
  <si>
    <t>A/μs</t>
  </si>
  <si>
    <t>μA</t>
  </si>
  <si>
    <t>μF</t>
  </si>
  <si>
    <t>kΩ</t>
  </si>
  <si>
    <t>Ω</t>
  </si>
  <si>
    <t>Boost Inductor Copper Loss with Rdc=0.025Ω</t>
  </si>
  <si>
    <t>Input Disconnect Switch Q1 Loss. Rdson=0.015 mΩ</t>
  </si>
  <si>
    <t>PCB Loss, with Rdc=1mΩ</t>
  </si>
  <si>
    <t>Note1: The Error Amplifier Pole at The Origin: This Pole is neglected. It is determined by Cp and the error amplifier output impedance which is 250kΩ.</t>
  </si>
  <si>
    <t>A range of fc=10kHz to fc=30kHz seems sufficient for this LED application.</t>
  </si>
  <si>
    <r>
      <rPr>
        <sz val="10"/>
        <rFont val="Calibri"/>
        <family val="2"/>
      </rPr>
      <t>μ</t>
    </r>
    <r>
      <rPr>
        <sz val="10"/>
        <rFont val="Arial"/>
        <family val="2"/>
      </rPr>
      <t>H</t>
    </r>
  </si>
  <si>
    <r>
      <rPr>
        <b/>
        <sz val="10"/>
        <color rgb="FF0000CC"/>
        <rFont val="Calibri"/>
        <family val="2"/>
      </rPr>
      <t>μ</t>
    </r>
    <r>
      <rPr>
        <b/>
        <sz val="10"/>
        <color rgb="FF0000CC"/>
        <rFont val="Arial"/>
        <family val="2"/>
      </rPr>
      <t>H</t>
    </r>
  </si>
  <si>
    <t>A/s</t>
  </si>
  <si>
    <r>
      <t>30</t>
    </r>
    <r>
      <rPr>
        <b/>
        <sz val="10"/>
        <rFont val="Calibri"/>
        <family val="2"/>
      </rPr>
      <t>μ</t>
    </r>
    <r>
      <rPr>
        <b/>
        <sz val="10"/>
        <rFont val="Arial"/>
        <family val="2"/>
      </rPr>
      <t>A is the OVP leakage current when the EN is high</t>
    </r>
  </si>
  <si>
    <t>A8522 EVB Components Selection</t>
  </si>
  <si>
    <t>Apk-pk</t>
  </si>
  <si>
    <t>Total EVB Power Loss</t>
  </si>
  <si>
    <t>Rev 02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</si>
</sst>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6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color indexed="17"/>
      <name val="Arial"/>
      <family val="2"/>
    </font>
    <font>
      <sz val="10"/>
      <color indexed="10"/>
      <name val="Arial"/>
      <family val="2"/>
    </font>
    <font>
      <sz val="8"/>
      <name val="Arial"/>
      <family val="2"/>
    </font>
    <font>
      <sz val="10"/>
      <color indexed="12"/>
      <name val="Arial"/>
      <family val="2"/>
    </font>
    <font>
      <b/>
      <sz val="10"/>
      <color indexed="12"/>
      <name val="Arial"/>
      <family val="2"/>
    </font>
    <font>
      <sz val="9"/>
      <color indexed="81"/>
      <name val="Tahoma"/>
      <family val="2"/>
    </font>
    <font>
      <b/>
      <sz val="9"/>
      <color indexed="81"/>
      <name val="Tahoma"/>
      <family val="2"/>
    </font>
    <font>
      <b/>
      <sz val="11"/>
      <name val="Arial"/>
      <family val="2"/>
    </font>
    <font>
      <b/>
      <sz val="11"/>
      <color indexed="8"/>
      <name val="Calibri"/>
      <family val="2"/>
    </font>
    <font>
      <b/>
      <sz val="11"/>
      <name val="Calibri"/>
      <family val="2"/>
    </font>
    <font>
      <sz val="11"/>
      <color indexed="8"/>
      <name val="Calibri"/>
      <family val="2"/>
    </font>
    <font>
      <b/>
      <sz val="11"/>
      <color indexed="8"/>
      <name val="Calibri"/>
      <family val="2"/>
    </font>
    <font>
      <sz val="10"/>
      <color indexed="8"/>
      <name val="Arial"/>
      <family val="2"/>
    </font>
    <font>
      <b/>
      <sz val="10"/>
      <color indexed="12"/>
      <name val="Arial"/>
      <family val="2"/>
    </font>
    <font>
      <b/>
      <sz val="14"/>
      <color indexed="12"/>
      <name val="Arial"/>
      <family val="2"/>
    </font>
    <font>
      <b/>
      <sz val="14"/>
      <color indexed="12"/>
      <name val="Calibri"/>
      <family val="2"/>
    </font>
    <font>
      <b/>
      <sz val="12"/>
      <color indexed="12"/>
      <name val="Arial"/>
      <family val="2"/>
    </font>
    <font>
      <b/>
      <sz val="11"/>
      <color indexed="12"/>
      <name val="Calibri"/>
      <family val="2"/>
    </font>
    <font>
      <b/>
      <sz val="11"/>
      <color indexed="8"/>
      <name val="Arial"/>
      <family val="2"/>
    </font>
    <font>
      <b/>
      <sz val="11"/>
      <name val="Calibri"/>
      <family val="2"/>
    </font>
    <font>
      <sz val="11"/>
      <color theme="1"/>
      <name val="Calibri"/>
      <family val="2"/>
      <scheme val="minor"/>
    </font>
    <font>
      <sz val="11"/>
      <name val="Calibri"/>
      <family val="2"/>
      <scheme val="minor"/>
    </font>
    <font>
      <sz val="10"/>
      <color rgb="FF0000CC"/>
      <name val="Arial"/>
      <family val="2"/>
    </font>
    <font>
      <b/>
      <sz val="10"/>
      <color rgb="FF0000CC"/>
      <name val="Arial"/>
      <family val="2"/>
    </font>
    <font>
      <b/>
      <sz val="12"/>
      <name val="Calibri"/>
      <family val="2"/>
    </font>
    <font>
      <b/>
      <sz val="11"/>
      <color rgb="FF0000CC"/>
      <name val="Calibri"/>
      <family val="2"/>
    </font>
    <font>
      <b/>
      <sz val="11"/>
      <color rgb="FF0000CC"/>
      <name val="Calibri"/>
      <family val="2"/>
      <scheme val="minor"/>
    </font>
    <font>
      <b/>
      <sz val="11"/>
      <name val="Calibri"/>
      <family val="2"/>
      <scheme val="minor"/>
    </font>
    <font>
      <b/>
      <sz val="11"/>
      <color rgb="FF0000CC"/>
      <name val="Arial"/>
      <family val="2"/>
    </font>
    <font>
      <b/>
      <sz val="12"/>
      <color theme="1"/>
      <name val="Calibri"/>
      <family val="2"/>
      <scheme val="minor"/>
    </font>
    <font>
      <sz val="11"/>
      <color indexed="12"/>
      <name val="Calibri"/>
      <family val="2"/>
    </font>
    <font>
      <b/>
      <sz val="10"/>
      <color theme="1"/>
      <name val="Arial"/>
      <family val="2"/>
    </font>
    <font>
      <sz val="10"/>
      <color theme="0"/>
      <name val="Arial"/>
      <family val="2"/>
    </font>
    <font>
      <b/>
      <sz val="12"/>
      <color rgb="FF0000CC"/>
      <name val="Arial"/>
      <family val="2"/>
    </font>
    <font>
      <b/>
      <sz val="10"/>
      <color rgb="FFFF0000"/>
      <name val="Arial"/>
      <family val="2"/>
    </font>
    <font>
      <b/>
      <sz val="11"/>
      <color rgb="FFFF0000"/>
      <name val="Arial"/>
      <family val="2"/>
    </font>
    <font>
      <b/>
      <sz val="12"/>
      <name val="Arial"/>
      <family val="2"/>
    </font>
    <font>
      <sz val="10"/>
      <color indexed="81"/>
      <name val="Tahoma"/>
      <family val="2"/>
    </font>
    <font>
      <sz val="10"/>
      <color theme="1"/>
      <name val="Arial"/>
      <family val="2"/>
    </font>
    <font>
      <b/>
      <sz val="10"/>
      <name val="Calibri"/>
      <family val="2"/>
    </font>
    <font>
      <sz val="10"/>
      <name val="Calibri"/>
      <family val="2"/>
    </font>
    <font>
      <b/>
      <sz val="10"/>
      <color rgb="FF0000CC"/>
      <name val="Calibri"/>
      <family val="2"/>
    </font>
    <font>
      <b/>
      <sz val="14"/>
      <color rgb="FF0000CC"/>
      <name val="Arial"/>
      <family val="2"/>
    </font>
    <font>
      <sz val="10"/>
      <name val="Calibri"/>
      <family val="2"/>
      <scheme val="minor"/>
    </font>
    <font>
      <sz val="10"/>
      <color theme="1"/>
      <name val="Calibri"/>
      <family val="2"/>
      <scheme val="minor"/>
    </font>
  </fonts>
  <fills count="8">
    <fill>
      <patternFill patternType="none"/>
    </fill>
    <fill>
      <patternFill patternType="gray125"/>
    </fill>
    <fill>
      <patternFill patternType="solid">
        <fgColor indexed="13"/>
        <bgColor indexed="64"/>
      </patternFill>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tint="-0.14999847407452621"/>
        <bgColor indexed="64"/>
      </patternFill>
    </fill>
  </fills>
  <borders count="17">
    <border>
      <left/>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s>
  <cellStyleXfs count="42">
    <xf numFmtId="0" fontId="0" fillId="0" borderId="0"/>
    <xf numFmtId="0" fontId="35" fillId="0" borderId="0"/>
    <xf numFmtId="0" fontId="11" fillId="0" borderId="0"/>
    <xf numFmtId="0" fontId="13" fillId="0" borderId="0"/>
    <xf numFmtId="0" fontId="11" fillId="0" borderId="0"/>
    <xf numFmtId="0" fontId="10" fillId="0" borderId="0"/>
    <xf numFmtId="0" fontId="10" fillId="0" borderId="0"/>
    <xf numFmtId="0" fontId="10" fillId="0" borderId="0"/>
    <xf numFmtId="0" fontId="8" fillId="0" borderId="0"/>
    <xf numFmtId="0" fontId="13"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215">
    <xf numFmtId="0" fontId="0" fillId="0" borderId="0" xfId="0"/>
    <xf numFmtId="0" fontId="0" fillId="0" borderId="0" xfId="0" applyFill="1"/>
    <xf numFmtId="0" fontId="0" fillId="3" borderId="2" xfId="0" applyFill="1" applyBorder="1" applyAlignment="1" applyProtection="1">
      <alignment horizontal="center" vertical="center" wrapText="1"/>
      <protection locked="0"/>
    </xf>
    <xf numFmtId="0" fontId="35" fillId="0" borderId="0" xfId="1" applyFill="1"/>
    <xf numFmtId="0" fontId="14" fillId="0" borderId="0" xfId="0" applyFont="1" applyFill="1"/>
    <xf numFmtId="0" fontId="14" fillId="0" borderId="2" xfId="0" applyFont="1" applyFill="1" applyBorder="1" applyAlignment="1" applyProtection="1">
      <alignment horizontal="center" vertical="center" wrapText="1"/>
      <protection locked="0"/>
    </xf>
    <xf numFmtId="164" fontId="14" fillId="0" borderId="2" xfId="0" applyNumberFormat="1" applyFont="1" applyFill="1" applyBorder="1" applyAlignment="1" applyProtection="1">
      <alignment horizontal="center" vertical="center" wrapText="1"/>
      <protection locked="0"/>
    </xf>
    <xf numFmtId="2" fontId="28" fillId="0" borderId="2" xfId="0" applyNumberFormat="1" applyFont="1" applyFill="1" applyBorder="1" applyAlignment="1" applyProtection="1">
      <alignment horizontal="center" vertical="center" wrapText="1"/>
      <protection locked="0"/>
    </xf>
    <xf numFmtId="0" fontId="14" fillId="0" borderId="0" xfId="0" applyFont="1" applyFill="1" applyAlignment="1">
      <alignment horizontal="center" vertical="center" wrapText="1"/>
    </xf>
    <xf numFmtId="0" fontId="35" fillId="0" borderId="2" xfId="1" applyFill="1" applyBorder="1" applyAlignment="1" applyProtection="1">
      <alignment horizontal="center" vertical="center" wrapText="1"/>
      <protection locked="0"/>
    </xf>
    <xf numFmtId="0" fontId="35" fillId="0" borderId="0" xfId="1" applyFill="1" applyBorder="1" applyAlignment="1">
      <alignment horizontal="center" vertical="center" wrapText="1"/>
    </xf>
    <xf numFmtId="0" fontId="11" fillId="0" borderId="0" xfId="4" applyFill="1"/>
    <xf numFmtId="2" fontId="45" fillId="0" borderId="2" xfId="1" applyNumberFormat="1"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protection locked="0"/>
    </xf>
    <xf numFmtId="0" fontId="35" fillId="0" borderId="1" xfId="1" applyFill="1" applyBorder="1" applyAlignment="1" applyProtection="1">
      <alignment horizontal="left" vertical="center" wrapText="1"/>
      <protection locked="0"/>
    </xf>
    <xf numFmtId="0" fontId="0" fillId="0" borderId="0" xfId="0" applyFill="1" applyAlignment="1">
      <alignment horizontal="left" vertical="center" wrapText="1"/>
    </xf>
    <xf numFmtId="0" fontId="0" fillId="0" borderId="0" xfId="0" applyFill="1" applyBorder="1"/>
    <xf numFmtId="0" fontId="0" fillId="0" borderId="0" xfId="0" quotePrefix="1" applyFill="1" applyBorder="1"/>
    <xf numFmtId="0" fontId="14" fillId="5" borderId="2" xfId="0" applyFont="1" applyFill="1" applyBorder="1" applyAlignment="1" applyProtection="1">
      <alignment horizontal="center" vertical="center" wrapText="1"/>
    </xf>
    <xf numFmtId="165" fontId="0" fillId="5" borderId="2" xfId="0" applyNumberFormat="1" applyFill="1" applyBorder="1" applyAlignment="1" applyProtection="1">
      <alignment horizontal="center" vertical="center" wrapText="1"/>
    </xf>
    <xf numFmtId="165" fontId="14" fillId="0" borderId="2" xfId="0" applyNumberFormat="1" applyFont="1" applyFill="1" applyBorder="1" applyAlignment="1" applyProtection="1">
      <alignment horizontal="center" vertical="center" wrapText="1"/>
      <protection locked="0"/>
    </xf>
    <xf numFmtId="165" fontId="14" fillId="5" borderId="2" xfId="0" applyNumberFormat="1" applyFont="1" applyFill="1" applyBorder="1" applyAlignment="1" applyProtection="1">
      <alignment horizontal="center" vertical="center" wrapText="1"/>
    </xf>
    <xf numFmtId="2" fontId="38" fillId="0" borderId="2" xfId="0" applyNumberFormat="1" applyFont="1" applyFill="1" applyBorder="1" applyAlignment="1" applyProtection="1">
      <alignment horizontal="center" vertical="center" wrapText="1"/>
      <protection locked="0"/>
    </xf>
    <xf numFmtId="165" fontId="27" fillId="5" borderId="2" xfId="1" applyNumberFormat="1" applyFont="1" applyFill="1" applyBorder="1" applyAlignment="1" applyProtection="1">
      <alignment horizontal="center" vertical="center" wrapText="1"/>
    </xf>
    <xf numFmtId="2" fontId="27" fillId="5" borderId="2" xfId="1" applyNumberFormat="1" applyFont="1" applyFill="1" applyBorder="1" applyAlignment="1" applyProtection="1">
      <alignment horizontal="center" vertical="center" wrapText="1"/>
    </xf>
    <xf numFmtId="2" fontId="33" fillId="5" borderId="2" xfId="1" applyNumberFormat="1" applyFont="1" applyFill="1" applyBorder="1" applyAlignment="1" applyProtection="1">
      <alignment horizontal="center" vertical="center" wrapText="1"/>
    </xf>
    <xf numFmtId="164" fontId="33" fillId="5" borderId="2" xfId="1" applyNumberFormat="1"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protection locked="0"/>
    </xf>
    <xf numFmtId="0" fontId="35" fillId="3" borderId="2" xfId="1" applyFill="1" applyBorder="1" applyAlignment="1" applyProtection="1">
      <alignment horizontal="center" vertical="center" wrapText="1"/>
      <protection locked="0"/>
    </xf>
    <xf numFmtId="165" fontId="0" fillId="3" borderId="2" xfId="0" applyNumberFormat="1" applyFill="1" applyBorder="1" applyAlignment="1" applyProtection="1">
      <alignment horizontal="center" vertical="center" wrapText="1"/>
      <protection locked="0"/>
    </xf>
    <xf numFmtId="0" fontId="27" fillId="3" borderId="2" xfId="1" applyFont="1" applyFill="1" applyBorder="1" applyAlignment="1" applyProtection="1">
      <alignment horizontal="center" vertical="center" wrapText="1"/>
      <protection locked="0"/>
    </xf>
    <xf numFmtId="164" fontId="38" fillId="0" borderId="2" xfId="0" applyNumberFormat="1" applyFont="1" applyFill="1" applyBorder="1" applyAlignment="1" applyProtection="1">
      <alignment horizontal="center" vertical="center" wrapText="1"/>
      <protection locked="0"/>
    </xf>
    <xf numFmtId="2" fontId="35" fillId="5" borderId="2" xfId="1" applyNumberFormat="1" applyFill="1" applyBorder="1" applyAlignment="1" applyProtection="1">
      <alignment horizontal="center" vertical="center" wrapText="1"/>
    </xf>
    <xf numFmtId="2" fontId="0" fillId="5" borderId="2" xfId="0" applyNumberFormat="1" applyFill="1" applyBorder="1" applyAlignment="1" applyProtection="1">
      <alignment horizontal="center" vertical="center" wrapText="1"/>
    </xf>
    <xf numFmtId="0" fontId="35" fillId="5" borderId="2" xfId="1" applyFill="1" applyBorder="1" applyAlignment="1" applyProtection="1">
      <alignment horizontal="center" vertical="center" wrapText="1"/>
    </xf>
    <xf numFmtId="166" fontId="27" fillId="0" borderId="2" xfId="1" applyNumberFormat="1" applyFont="1" applyFill="1" applyBorder="1" applyAlignment="1" applyProtection="1">
      <alignment horizontal="center" vertical="center" wrapText="1"/>
      <protection locked="0"/>
    </xf>
    <xf numFmtId="0" fontId="14" fillId="4" borderId="0" xfId="0" applyFont="1" applyFill="1"/>
    <xf numFmtId="0" fontId="14" fillId="4" borderId="0" xfId="0" applyFont="1" applyFill="1" applyAlignment="1">
      <alignment horizontal="center" vertical="center"/>
    </xf>
    <xf numFmtId="0" fontId="14" fillId="4" borderId="0" xfId="0" applyFont="1" applyFill="1" applyBorder="1"/>
    <xf numFmtId="0" fontId="11" fillId="4" borderId="0" xfId="4" applyFill="1"/>
    <xf numFmtId="0" fontId="11" fillId="4" borderId="0" xfId="4" applyFill="1" applyBorder="1"/>
    <xf numFmtId="0" fontId="0" fillId="4" borderId="0" xfId="0" applyFill="1"/>
    <xf numFmtId="165" fontId="0" fillId="4" borderId="0" xfId="0" applyNumberFormat="1" applyFill="1"/>
    <xf numFmtId="0" fontId="0" fillId="4" borderId="0" xfId="0" applyFill="1" applyAlignment="1">
      <alignment horizontal="center" vertical="center"/>
    </xf>
    <xf numFmtId="0" fontId="44" fillId="0" borderId="0" xfId="1" applyFont="1" applyFill="1" applyBorder="1" applyAlignment="1" applyProtection="1">
      <alignment horizontal="center" vertical="center"/>
      <protection locked="0"/>
    </xf>
    <xf numFmtId="0" fontId="14" fillId="4" borderId="0" xfId="0" applyFont="1" applyFill="1" applyAlignment="1">
      <alignment horizontal="center" vertical="center" wrapText="1"/>
    </xf>
    <xf numFmtId="0" fontId="11" fillId="4" borderId="0" xfId="4" applyFill="1" applyAlignment="1">
      <alignment horizontal="center" vertical="center" wrapText="1"/>
    </xf>
    <xf numFmtId="0" fontId="14" fillId="4" borderId="0" xfId="3" applyFont="1" applyFill="1" applyAlignment="1">
      <alignment horizontal="center" vertical="center" wrapText="1"/>
    </xf>
    <xf numFmtId="0" fontId="38" fillId="4" borderId="0" xfId="0" applyFont="1" applyFill="1"/>
    <xf numFmtId="0" fontId="14" fillId="4" borderId="0" xfId="3" applyFont="1" applyFill="1"/>
    <xf numFmtId="0" fontId="44" fillId="4" borderId="0" xfId="1" applyFont="1" applyFill="1" applyBorder="1" applyAlignment="1" applyProtection="1">
      <alignment horizontal="center" vertical="center"/>
      <protection locked="0"/>
    </xf>
    <xf numFmtId="0" fontId="35" fillId="4" borderId="0" xfId="1" applyFill="1"/>
    <xf numFmtId="0" fontId="51" fillId="4" borderId="0" xfId="0" applyFont="1" applyFill="1" applyAlignment="1">
      <alignment horizontal="center" vertical="center"/>
    </xf>
    <xf numFmtId="0" fontId="51" fillId="0" borderId="0" xfId="0" applyFont="1" applyFill="1"/>
    <xf numFmtId="2" fontId="51" fillId="0" borderId="0" xfId="0" applyNumberFormat="1" applyFont="1" applyFill="1" applyAlignment="1">
      <alignment horizontal="center"/>
    </xf>
    <xf numFmtId="0" fontId="14" fillId="6" borderId="4" xfId="0" applyFont="1" applyFill="1" applyBorder="1" applyAlignment="1" applyProtection="1">
      <alignment horizontal="left"/>
    </xf>
    <xf numFmtId="0" fontId="0" fillId="6" borderId="4" xfId="0" applyFont="1" applyFill="1" applyBorder="1" applyProtection="1"/>
    <xf numFmtId="0" fontId="14" fillId="6" borderId="4" xfId="0" applyFont="1" applyFill="1" applyBorder="1" applyAlignment="1" applyProtection="1">
      <alignment horizontal="center"/>
    </xf>
    <xf numFmtId="0" fontId="35" fillId="6" borderId="0" xfId="1" applyFill="1" applyBorder="1" applyProtection="1"/>
    <xf numFmtId="0" fontId="22" fillId="5" borderId="2" xfId="0" applyFont="1" applyFill="1" applyBorder="1" applyAlignment="1" applyProtection="1">
      <alignment horizontal="center" vertical="center" wrapText="1"/>
    </xf>
    <xf numFmtId="0" fontId="0" fillId="5" borderId="2" xfId="0" applyFont="1" applyFill="1" applyBorder="1" applyAlignment="1" applyProtection="1">
      <alignment horizontal="center" vertical="center" wrapText="1"/>
    </xf>
    <xf numFmtId="0" fontId="0" fillId="5" borderId="2" xfId="0" applyFill="1" applyBorder="1" applyAlignment="1" applyProtection="1">
      <alignment horizontal="center" vertical="center" wrapText="1"/>
    </xf>
    <xf numFmtId="2" fontId="14" fillId="5" borderId="2" xfId="0" applyNumberFormat="1" applyFont="1" applyFill="1" applyBorder="1" applyAlignment="1" applyProtection="1">
      <alignment horizontal="center" vertical="center" wrapText="1"/>
    </xf>
    <xf numFmtId="0" fontId="19" fillId="5" borderId="2" xfId="0" applyFont="1" applyFill="1" applyBorder="1" applyAlignment="1" applyProtection="1">
      <alignment horizontal="center" vertical="center" wrapText="1"/>
    </xf>
    <xf numFmtId="164" fontId="14" fillId="5" borderId="2" xfId="0" applyNumberFormat="1" applyFont="1" applyFill="1" applyBorder="1" applyAlignment="1" applyProtection="1">
      <alignment horizontal="center" vertical="center" wrapText="1"/>
    </xf>
    <xf numFmtId="0" fontId="38" fillId="5" borderId="2" xfId="0" applyFont="1" applyFill="1" applyBorder="1" applyAlignment="1" applyProtection="1">
      <alignment horizontal="center" vertical="center" wrapText="1"/>
    </xf>
    <xf numFmtId="0" fontId="37" fillId="5" borderId="2" xfId="0" applyFont="1" applyFill="1" applyBorder="1" applyAlignment="1" applyProtection="1">
      <alignment horizontal="center" vertical="center" wrapText="1"/>
    </xf>
    <xf numFmtId="0" fontId="5" fillId="5" borderId="2" xfId="1" applyFont="1" applyFill="1" applyBorder="1" applyAlignment="1" applyProtection="1">
      <alignment horizontal="center" vertical="center" wrapText="1"/>
    </xf>
    <xf numFmtId="0" fontId="40" fillId="5" borderId="2" xfId="1" applyFont="1" applyFill="1" applyBorder="1" applyAlignment="1" applyProtection="1">
      <alignment horizontal="center" vertical="center" wrapText="1"/>
    </xf>
    <xf numFmtId="0" fontId="35" fillId="7" borderId="4" xfId="1" applyFill="1" applyBorder="1" applyAlignment="1" applyProtection="1">
      <alignment horizontal="center" vertical="center" wrapText="1"/>
    </xf>
    <xf numFmtId="2" fontId="35" fillId="7" borderId="4" xfId="1" applyNumberFormat="1" applyFill="1" applyBorder="1" applyAlignment="1" applyProtection="1">
      <alignment horizontal="center" vertical="center" wrapText="1"/>
    </xf>
    <xf numFmtId="0" fontId="11" fillId="7" borderId="4" xfId="4" applyFill="1" applyBorder="1" applyProtection="1"/>
    <xf numFmtId="0" fontId="12" fillId="5" borderId="2" xfId="1" applyFont="1" applyFill="1" applyBorder="1" applyAlignment="1" applyProtection="1">
      <alignment horizontal="center" vertical="center" wrapText="1"/>
    </xf>
    <xf numFmtId="2" fontId="23" fillId="5" borderId="2" xfId="1" applyNumberFormat="1" applyFont="1" applyFill="1" applyBorder="1" applyAlignment="1" applyProtection="1">
      <alignment horizontal="center" vertical="center" wrapText="1"/>
    </xf>
    <xf numFmtId="0" fontId="26" fillId="7" borderId="0" xfId="1" applyFont="1" applyFill="1" applyBorder="1" applyAlignment="1" applyProtection="1">
      <alignment horizontal="center" vertical="center" wrapText="1"/>
    </xf>
    <xf numFmtId="2" fontId="23" fillId="7" borderId="0" xfId="1" applyNumberFormat="1" applyFont="1" applyFill="1" applyBorder="1" applyAlignment="1" applyProtection="1">
      <alignment horizontal="center" vertical="center" wrapText="1"/>
    </xf>
    <xf numFmtId="0" fontId="11" fillId="7" borderId="0" xfId="4" applyFill="1" applyBorder="1" applyProtection="1"/>
    <xf numFmtId="0" fontId="32" fillId="5" borderId="2" xfId="1" applyFont="1" applyFill="1" applyBorder="1" applyAlignment="1" applyProtection="1">
      <alignment horizontal="center" vertical="center" wrapText="1"/>
    </xf>
    <xf numFmtId="0" fontId="25" fillId="5" borderId="2" xfId="1" applyFont="1" applyFill="1" applyBorder="1" applyAlignment="1" applyProtection="1">
      <alignment horizontal="center" vertical="center" wrapText="1"/>
    </xf>
    <xf numFmtId="1" fontId="25" fillId="5" borderId="2" xfId="1" applyNumberFormat="1" applyFont="1" applyFill="1" applyBorder="1" applyAlignment="1" applyProtection="1">
      <alignment horizontal="center" vertical="center" wrapText="1"/>
    </xf>
    <xf numFmtId="1" fontId="35" fillId="5" borderId="2" xfId="1" applyNumberFormat="1" applyFill="1" applyBorder="1" applyAlignment="1" applyProtection="1">
      <alignment horizontal="center" vertical="center" wrapText="1"/>
    </xf>
    <xf numFmtId="165" fontId="35" fillId="5" borderId="2" xfId="1" applyNumberFormat="1" applyFill="1" applyBorder="1" applyAlignment="1" applyProtection="1">
      <alignment horizontal="center" vertical="center" wrapText="1"/>
    </xf>
    <xf numFmtId="0" fontId="13" fillId="5" borderId="2" xfId="0" applyFont="1" applyFill="1" applyBorder="1" applyAlignment="1" applyProtection="1">
      <alignment horizontal="center" vertical="center" wrapText="1"/>
    </xf>
    <xf numFmtId="0" fontId="26" fillId="5" borderId="2" xfId="1" applyFont="1" applyFill="1" applyBorder="1" applyAlignment="1" applyProtection="1">
      <alignment horizontal="center" vertical="center" wrapText="1"/>
    </xf>
    <xf numFmtId="166" fontId="27" fillId="5" borderId="2" xfId="1" applyNumberFormat="1" applyFont="1" applyFill="1" applyBorder="1" applyAlignment="1" applyProtection="1">
      <alignment horizontal="center" vertical="center" wrapText="1"/>
    </xf>
    <xf numFmtId="0" fontId="4" fillId="5" borderId="2" xfId="1"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166" fontId="22" fillId="5" borderId="2" xfId="1" applyNumberFormat="1" applyFont="1" applyFill="1" applyBorder="1" applyAlignment="1" applyProtection="1">
      <alignment horizontal="center" vertical="center" wrapText="1"/>
    </xf>
    <xf numFmtId="0" fontId="34" fillId="5" borderId="2" xfId="1"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1" fontId="40" fillId="0" borderId="2" xfId="1" applyNumberFormat="1" applyFont="1" applyFill="1" applyBorder="1" applyAlignment="1" applyProtection="1">
      <alignment horizontal="center" vertical="center" wrapText="1"/>
      <protection locked="0"/>
    </xf>
    <xf numFmtId="0" fontId="0" fillId="0" borderId="0" xfId="0" applyProtection="1"/>
    <xf numFmtId="0" fontId="0" fillId="0" borderId="2" xfId="0" applyBorder="1" applyAlignment="1" applyProtection="1">
      <alignment horizontal="left" vertical="center" wrapText="1"/>
    </xf>
    <xf numFmtId="0" fontId="0" fillId="0" borderId="2" xfId="0" applyBorder="1" applyAlignment="1" applyProtection="1">
      <alignment horizontal="center" vertical="center" wrapText="1"/>
    </xf>
    <xf numFmtId="0" fontId="14" fillId="0" borderId="2" xfId="0" applyFont="1" applyBorder="1" applyAlignment="1" applyProtection="1">
      <alignment horizontal="left" vertical="center" wrapText="1"/>
    </xf>
    <xf numFmtId="0" fontId="0" fillId="0" borderId="2"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0" fillId="0" borderId="0" xfId="0" applyFill="1" applyBorder="1" applyAlignment="1" applyProtection="1">
      <alignment horizontal="center" vertical="center" wrapText="1"/>
    </xf>
    <xf numFmtId="0" fontId="9" fillId="0" borderId="2" xfId="1" applyFont="1" applyBorder="1" applyAlignment="1" applyProtection="1">
      <alignment horizontal="left" vertical="center" wrapText="1"/>
    </xf>
    <xf numFmtId="0" fontId="35" fillId="0" borderId="2" xfId="1" applyBorder="1" applyAlignment="1" applyProtection="1">
      <alignment horizontal="center" vertical="center" wrapText="1"/>
    </xf>
    <xf numFmtId="0" fontId="23" fillId="0" borderId="2" xfId="1" applyFont="1" applyBorder="1" applyAlignment="1" applyProtection="1">
      <alignment horizontal="left" vertical="center" wrapText="1"/>
    </xf>
    <xf numFmtId="0" fontId="0" fillId="3" borderId="0" xfId="0" applyFill="1" applyAlignment="1" applyProtection="1">
      <alignment horizontal="center"/>
      <protection locked="0"/>
    </xf>
    <xf numFmtId="0" fontId="47" fillId="0" borderId="0" xfId="0" applyFont="1" applyAlignment="1">
      <alignment horizontal="center" vertical="center"/>
    </xf>
    <xf numFmtId="0" fontId="47" fillId="2" borderId="0" xfId="0" applyFont="1" applyFill="1" applyAlignment="1">
      <alignment horizontal="center" vertical="center"/>
    </xf>
    <xf numFmtId="0" fontId="53" fillId="0" borderId="0" xfId="0" applyFont="1"/>
    <xf numFmtId="0" fontId="53" fillId="0" borderId="0" xfId="0" applyFont="1" applyAlignment="1">
      <alignment horizontal="center" vertical="center"/>
    </xf>
    <xf numFmtId="2" fontId="53" fillId="0" borderId="0" xfId="0" applyNumberFormat="1" applyFont="1" applyAlignment="1">
      <alignment horizontal="center" vertical="center"/>
    </xf>
    <xf numFmtId="0" fontId="53" fillId="0" borderId="0" xfId="0" applyFont="1" applyAlignment="1">
      <alignment horizontal="left" vertical="center"/>
    </xf>
    <xf numFmtId="0" fontId="46" fillId="0" borderId="0" xfId="0" applyFont="1"/>
    <xf numFmtId="0" fontId="46" fillId="0" borderId="0" xfId="0" applyFont="1" applyAlignment="1">
      <alignment horizontal="center" vertical="center"/>
    </xf>
    <xf numFmtId="0" fontId="47" fillId="0" borderId="0" xfId="0" applyFont="1"/>
    <xf numFmtId="0" fontId="23" fillId="5" borderId="2" xfId="1" applyNumberFormat="1" applyFont="1" applyFill="1" applyBorder="1" applyAlignment="1" applyProtection="1">
      <alignment horizontal="center" vertical="center" wrapText="1"/>
    </xf>
    <xf numFmtId="0" fontId="23" fillId="0" borderId="2" xfId="1" applyNumberFormat="1" applyFont="1" applyFill="1" applyBorder="1" applyAlignment="1" applyProtection="1">
      <alignment horizontal="center" vertical="center" wrapText="1"/>
      <protection locked="0"/>
    </xf>
    <xf numFmtId="0" fontId="2" fillId="5" borderId="2" xfId="1" applyFont="1" applyFill="1" applyBorder="1" applyAlignment="1" applyProtection="1">
      <alignment horizontal="center" vertical="center" wrapText="1"/>
    </xf>
    <xf numFmtId="0" fontId="0" fillId="0" borderId="4" xfId="0" applyBorder="1" applyAlignment="1" applyProtection="1">
      <alignment vertical="center" wrapText="1"/>
    </xf>
    <xf numFmtId="0" fontId="0" fillId="6" borderId="3" xfId="0" applyFill="1" applyBorder="1" applyAlignment="1" applyProtection="1">
      <alignment horizontal="center" vertical="center" wrapText="1"/>
    </xf>
    <xf numFmtId="0" fontId="0" fillId="6" borderId="4" xfId="0" applyFill="1" applyBorder="1" applyAlignment="1" applyProtection="1">
      <alignment vertical="center" wrapText="1"/>
    </xf>
    <xf numFmtId="0" fontId="0" fillId="5" borderId="3" xfId="0" applyFill="1" applyBorder="1" applyAlignment="1" applyProtection="1">
      <alignment horizontal="center" vertical="center" wrapText="1"/>
    </xf>
    <xf numFmtId="0" fontId="0" fillId="5" borderId="4" xfId="0" applyFill="1" applyBorder="1" applyAlignment="1" applyProtection="1">
      <alignment vertical="center" wrapText="1"/>
    </xf>
    <xf numFmtId="0" fontId="0" fillId="0" borderId="4" xfId="0" applyBorder="1" applyAlignment="1" applyProtection="1">
      <alignment vertical="center"/>
    </xf>
    <xf numFmtId="0" fontId="0" fillId="4" borderId="3" xfId="0" applyFill="1" applyBorder="1" applyAlignment="1" applyProtection="1">
      <alignment horizontal="center" vertical="center" wrapText="1"/>
    </xf>
    <xf numFmtId="0" fontId="0" fillId="4" borderId="4" xfId="0" applyFill="1" applyBorder="1" applyAlignment="1" applyProtection="1">
      <alignment vertical="center" wrapText="1"/>
    </xf>
    <xf numFmtId="0" fontId="0" fillId="6" borderId="4" xfId="0" applyFill="1" applyBorder="1" applyAlignment="1" applyProtection="1"/>
    <xf numFmtId="0" fontId="0" fillId="6" borderId="4" xfId="0" applyFont="1" applyFill="1" applyBorder="1" applyAlignment="1" applyProtection="1">
      <alignment horizontal="left" vertical="top" wrapText="1"/>
    </xf>
    <xf numFmtId="0" fontId="0" fillId="7" borderId="4" xfId="0" applyFill="1" applyBorder="1" applyAlignment="1" applyProtection="1"/>
    <xf numFmtId="0" fontId="0" fillId="7" borderId="4" xfId="0" applyFill="1" applyBorder="1" applyAlignment="1" applyProtection="1">
      <alignment vertical="center" wrapText="1"/>
    </xf>
    <xf numFmtId="0" fontId="11" fillId="7" borderId="4" xfId="4" applyFill="1" applyBorder="1" applyAlignment="1" applyProtection="1"/>
    <xf numFmtId="0" fontId="0" fillId="7" borderId="0" xfId="0" applyFont="1" applyFill="1" applyBorder="1" applyAlignment="1" applyProtection="1"/>
    <xf numFmtId="0" fontId="32" fillId="5" borderId="3" xfId="1" applyFont="1" applyFill="1" applyBorder="1" applyAlignment="1" applyProtection="1">
      <alignment horizontal="center" vertical="center" wrapText="1"/>
    </xf>
    <xf numFmtId="0" fontId="58" fillId="4" borderId="0" xfId="4" applyFont="1" applyFill="1" applyAlignment="1">
      <alignment horizontal="center" vertical="center" wrapText="1"/>
    </xf>
    <xf numFmtId="0" fontId="59" fillId="4" borderId="0" xfId="4" applyFont="1" applyFill="1" applyAlignment="1">
      <alignment horizontal="center" vertical="center" wrapText="1"/>
    </xf>
    <xf numFmtId="0" fontId="0" fillId="4" borderId="0" xfId="0" applyFont="1" applyFill="1"/>
    <xf numFmtId="0" fontId="0" fillId="0" borderId="0" xfId="0" applyFont="1" applyFill="1"/>
    <xf numFmtId="0" fontId="29" fillId="6" borderId="5" xfId="0" applyFont="1" applyFill="1" applyBorder="1" applyAlignment="1" applyProtection="1">
      <alignment horizontal="left"/>
    </xf>
    <xf numFmtId="0" fontId="29" fillId="6" borderId="6" xfId="0" applyFont="1" applyFill="1" applyBorder="1" applyAlignment="1" applyProtection="1">
      <alignment horizontal="left"/>
    </xf>
    <xf numFmtId="0" fontId="57" fillId="6" borderId="7" xfId="0" applyFont="1" applyFill="1" applyBorder="1" applyAlignment="1" applyProtection="1">
      <alignment horizontal="right"/>
    </xf>
    <xf numFmtId="0" fontId="29" fillId="6" borderId="8" xfId="0" applyFont="1" applyFill="1" applyBorder="1" applyAlignment="1" applyProtection="1">
      <alignment horizontal="left"/>
    </xf>
    <xf numFmtId="0" fontId="0" fillId="6" borderId="9" xfId="0" applyFill="1" applyBorder="1" applyAlignment="1" applyProtection="1"/>
    <xf numFmtId="0" fontId="0" fillId="6" borderId="8" xfId="0" applyFill="1" applyBorder="1" applyAlignment="1" applyProtection="1">
      <alignment horizontal="left"/>
    </xf>
    <xf numFmtId="0" fontId="0" fillId="6" borderId="9" xfId="0" applyFill="1" applyBorder="1" applyProtection="1"/>
    <xf numFmtId="0" fontId="0" fillId="6" borderId="8" xfId="0" applyFont="1" applyFill="1" applyBorder="1" applyAlignment="1" applyProtection="1">
      <alignment horizontal="left" vertical="top" wrapText="1"/>
    </xf>
    <xf numFmtId="0" fontId="0" fillId="6" borderId="8" xfId="0" applyFont="1" applyFill="1" applyBorder="1" applyAlignment="1" applyProtection="1">
      <alignment horizontal="left"/>
    </xf>
    <xf numFmtId="0" fontId="0" fillId="6" borderId="8" xfId="0" applyFont="1" applyFill="1" applyBorder="1" applyProtection="1"/>
    <xf numFmtId="0" fontId="31" fillId="6" borderId="10" xfId="0" applyFont="1" applyFill="1" applyBorder="1" applyAlignment="1" applyProtection="1">
      <alignment horizontal="left" vertical="center"/>
    </xf>
    <xf numFmtId="0" fontId="35" fillId="6" borderId="11" xfId="1" applyFill="1" applyBorder="1" applyProtection="1"/>
    <xf numFmtId="0" fontId="22" fillId="5" borderId="12"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14" fillId="5" borderId="12" xfId="0" applyFont="1" applyFill="1" applyBorder="1" applyProtection="1"/>
    <xf numFmtId="0" fontId="14" fillId="5" borderId="13" xfId="0" applyFont="1" applyFill="1" applyBorder="1" applyAlignment="1" applyProtection="1">
      <alignment horizontal="left" vertical="center" wrapText="1"/>
    </xf>
    <xf numFmtId="0" fontId="0" fillId="5" borderId="12" xfId="0" applyFill="1" applyBorder="1" applyProtection="1"/>
    <xf numFmtId="0" fontId="0" fillId="5" borderId="12" xfId="0" applyFill="1" applyBorder="1" applyAlignment="1" applyProtection="1">
      <alignment horizontal="left" vertical="center" wrapText="1"/>
    </xf>
    <xf numFmtId="0" fontId="13" fillId="5" borderId="12" xfId="0" applyFont="1" applyFill="1" applyBorder="1" applyAlignment="1" applyProtection="1">
      <alignment horizontal="left" vertical="center" wrapText="1"/>
    </xf>
    <xf numFmtId="17" fontId="14" fillId="5" borderId="13" xfId="0" applyNumberFormat="1" applyFont="1" applyFill="1" applyBorder="1" applyAlignment="1" applyProtection="1">
      <alignment horizontal="left" vertical="center" wrapText="1"/>
    </xf>
    <xf numFmtId="0" fontId="0" fillId="5" borderId="12" xfId="0" applyFont="1" applyFill="1" applyBorder="1" applyAlignment="1" applyProtection="1">
      <alignment horizontal="left" vertical="center" wrapText="1"/>
    </xf>
    <xf numFmtId="0" fontId="19" fillId="5" borderId="12" xfId="0" applyFont="1" applyFill="1" applyBorder="1" applyAlignment="1" applyProtection="1">
      <alignment horizontal="left" vertical="center" wrapText="1"/>
    </xf>
    <xf numFmtId="0" fontId="14" fillId="5" borderId="12" xfId="0" applyFont="1" applyFill="1" applyBorder="1" applyAlignment="1" applyProtection="1">
      <alignment horizontal="left" vertical="center" wrapText="1"/>
    </xf>
    <xf numFmtId="0" fontId="38" fillId="5" borderId="12"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0" fillId="5" borderId="13" xfId="0" applyFont="1" applyFill="1" applyBorder="1" applyAlignment="1" applyProtection="1">
      <alignment horizontal="left" vertical="center" wrapText="1"/>
    </xf>
    <xf numFmtId="0" fontId="28" fillId="5" borderId="8" xfId="0" applyFont="1" applyFill="1" applyBorder="1" applyAlignment="1" applyProtection="1">
      <alignment horizontal="left" vertical="center" wrapText="1"/>
    </xf>
    <xf numFmtId="0" fontId="0" fillId="5" borderId="9" xfId="0" applyFill="1" applyBorder="1" applyAlignment="1" applyProtection="1">
      <alignment vertical="center" wrapText="1"/>
    </xf>
    <xf numFmtId="0" fontId="30" fillId="5" borderId="8" xfId="1"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0" fontId="10" fillId="5" borderId="12" xfId="1" applyFont="1" applyFill="1" applyBorder="1" applyAlignment="1" applyProtection="1">
      <alignment horizontal="left" vertical="center" wrapText="1"/>
    </xf>
    <xf numFmtId="0" fontId="35" fillId="5" borderId="13" xfId="1" applyFill="1" applyBorder="1" applyAlignment="1" applyProtection="1">
      <alignment horizontal="left" vertical="center" wrapText="1"/>
    </xf>
    <xf numFmtId="0" fontId="40" fillId="5" borderId="12" xfId="1" applyFont="1" applyFill="1" applyBorder="1" applyAlignment="1" applyProtection="1">
      <alignment horizontal="left" vertical="center" wrapText="1"/>
    </xf>
    <xf numFmtId="0" fontId="40" fillId="5" borderId="13" xfId="1" applyFont="1" applyFill="1" applyBorder="1" applyAlignment="1" applyProtection="1">
      <alignment horizontal="left" vertical="center" wrapText="1"/>
    </xf>
    <xf numFmtId="0" fontId="7" fillId="5" borderId="12" xfId="1" applyFont="1" applyFill="1" applyBorder="1" applyAlignment="1" applyProtection="1">
      <alignment horizontal="left" vertical="center" wrapText="1"/>
    </xf>
    <xf numFmtId="0" fontId="23" fillId="5" borderId="13" xfId="1" applyFont="1" applyFill="1" applyBorder="1" applyAlignment="1" applyProtection="1">
      <alignment horizontal="left" vertical="center" wrapText="1"/>
    </xf>
    <xf numFmtId="0" fontId="35" fillId="7" borderId="8" xfId="1" applyFill="1" applyBorder="1" applyAlignment="1" applyProtection="1">
      <alignment horizontal="left" vertical="center" wrapText="1"/>
    </xf>
    <xf numFmtId="0" fontId="26" fillId="7" borderId="9" xfId="1" applyFont="1" applyFill="1" applyBorder="1" applyAlignment="1" applyProtection="1">
      <alignment horizontal="left" vertical="center" wrapText="1"/>
    </xf>
    <xf numFmtId="0" fontId="23" fillId="7" borderId="8" xfId="1" applyFont="1" applyFill="1" applyBorder="1" applyAlignment="1" applyProtection="1">
      <alignment horizontal="left" vertical="center" wrapText="1"/>
    </xf>
    <xf numFmtId="0" fontId="0" fillId="7" borderId="9" xfId="0" applyFill="1" applyBorder="1" applyAlignment="1" applyProtection="1">
      <alignment vertical="center" wrapText="1"/>
    </xf>
    <xf numFmtId="0" fontId="3" fillId="7" borderId="8" xfId="4" applyFont="1" applyFill="1" applyBorder="1" applyAlignment="1" applyProtection="1"/>
    <xf numFmtId="0" fontId="0" fillId="7" borderId="9" xfId="0" applyFill="1" applyBorder="1" applyAlignment="1" applyProtection="1"/>
    <xf numFmtId="0" fontId="36" fillId="7" borderId="8" xfId="4" applyFont="1" applyFill="1" applyBorder="1" applyAlignment="1" applyProtection="1"/>
    <xf numFmtId="0" fontId="3" fillId="7" borderId="8" xfId="4" applyFont="1" applyFill="1" applyBorder="1" applyProtection="1"/>
    <xf numFmtId="0" fontId="11" fillId="7" borderId="9" xfId="4" applyFill="1" applyBorder="1" applyProtection="1"/>
    <xf numFmtId="0" fontId="6" fillId="7" borderId="8" xfId="4" applyFont="1" applyFill="1" applyBorder="1" applyAlignment="1" applyProtection="1"/>
    <xf numFmtId="0" fontId="11" fillId="7" borderId="9" xfId="4" applyFill="1" applyBorder="1" applyAlignment="1" applyProtection="1"/>
    <xf numFmtId="0" fontId="12" fillId="5" borderId="12" xfId="1" applyFont="1" applyFill="1" applyBorder="1" applyAlignment="1" applyProtection="1">
      <alignment horizontal="left" vertical="center" wrapText="1"/>
    </xf>
    <xf numFmtId="0" fontId="12" fillId="5" borderId="13" xfId="1" applyFont="1" applyFill="1" applyBorder="1" applyAlignment="1" applyProtection="1">
      <alignment horizontal="left" vertical="center" wrapText="1"/>
    </xf>
    <xf numFmtId="0" fontId="26" fillId="7" borderId="10" xfId="1" applyFont="1" applyFill="1" applyBorder="1" applyAlignment="1" applyProtection="1">
      <alignment horizontal="left" vertical="center" wrapText="1"/>
    </xf>
    <xf numFmtId="0" fontId="26" fillId="7" borderId="11" xfId="1" applyFont="1" applyFill="1" applyBorder="1" applyAlignment="1" applyProtection="1">
      <alignment horizontal="left" vertical="center" wrapText="1"/>
    </xf>
    <xf numFmtId="0" fontId="36" fillId="7" borderId="10" xfId="4" applyFont="1" applyFill="1" applyBorder="1" applyAlignment="1" applyProtection="1"/>
    <xf numFmtId="0" fontId="0" fillId="7" borderId="11" xfId="0" applyFont="1" applyFill="1" applyBorder="1" applyAlignment="1" applyProtection="1"/>
    <xf numFmtId="0" fontId="7" fillId="7" borderId="10" xfId="4" applyFont="1" applyFill="1" applyBorder="1" applyProtection="1"/>
    <xf numFmtId="0" fontId="11" fillId="7" borderId="11" xfId="4" applyFill="1" applyBorder="1" applyProtection="1"/>
    <xf numFmtId="0" fontId="9" fillId="5" borderId="12" xfId="1" applyFont="1" applyFill="1" applyBorder="1" applyAlignment="1" applyProtection="1">
      <alignment horizontal="left" vertical="center" wrapText="1"/>
    </xf>
    <xf numFmtId="0" fontId="35" fillId="5" borderId="12" xfId="1" applyFill="1" applyBorder="1" applyAlignment="1" applyProtection="1">
      <alignment horizontal="left" vertical="center" wrapText="1"/>
    </xf>
    <xf numFmtId="0" fontId="24" fillId="5" borderId="13" xfId="1" applyFont="1" applyFill="1" applyBorder="1" applyAlignment="1" applyProtection="1">
      <alignment horizontal="left" vertical="center" wrapText="1"/>
    </xf>
    <xf numFmtId="0" fontId="32" fillId="5" borderId="12" xfId="1" applyFont="1" applyFill="1" applyBorder="1" applyAlignment="1" applyProtection="1">
      <alignment horizontal="left" vertical="center" wrapText="1"/>
    </xf>
    <xf numFmtId="0" fontId="39" fillId="5" borderId="13" xfId="1" applyFont="1" applyFill="1" applyBorder="1" applyAlignment="1" applyProtection="1">
      <alignment horizontal="left" vertical="center" wrapText="1"/>
    </xf>
    <xf numFmtId="0" fontId="25" fillId="5" borderId="12" xfId="1" applyFont="1" applyFill="1" applyBorder="1" applyAlignment="1" applyProtection="1">
      <alignment horizontal="left" vertical="center" wrapText="1"/>
    </xf>
    <xf numFmtId="0" fontId="0" fillId="0" borderId="9" xfId="0" applyBorder="1" applyAlignment="1" applyProtection="1">
      <alignment vertical="center" wrapText="1"/>
    </xf>
    <xf numFmtId="0" fontId="26" fillId="5" borderId="13" xfId="1" applyFont="1" applyFill="1" applyBorder="1" applyAlignment="1" applyProtection="1">
      <alignment horizontal="left" vertical="center" wrapText="1"/>
    </xf>
    <xf numFmtId="0" fontId="41" fillId="5" borderId="8" xfId="1" applyFont="1" applyFill="1" applyBorder="1" applyAlignment="1" applyProtection="1">
      <alignment horizontal="left" vertical="center" wrapText="1"/>
    </xf>
    <xf numFmtId="0" fontId="40" fillId="5" borderId="8" xfId="1" applyFont="1" applyFill="1" applyBorder="1" applyAlignment="1" applyProtection="1">
      <alignment horizontal="left" vertical="center" wrapText="1"/>
    </xf>
    <xf numFmtId="0" fontId="0" fillId="0" borderId="9" xfId="0" applyBorder="1" applyAlignment="1" applyProtection="1">
      <alignment vertical="center"/>
    </xf>
    <xf numFmtId="0" fontId="18" fillId="4" borderId="12" xfId="0" applyFont="1" applyFill="1" applyBorder="1" applyAlignment="1" applyProtection="1">
      <alignment horizontal="left" vertical="center" wrapText="1"/>
    </xf>
    <xf numFmtId="0" fontId="0" fillId="4" borderId="9" xfId="0" applyFill="1" applyBorder="1" applyAlignment="1" applyProtection="1">
      <alignment vertical="center" wrapText="1"/>
    </xf>
    <xf numFmtId="0" fontId="31" fillId="6" borderId="12" xfId="0" applyFont="1" applyFill="1" applyBorder="1" applyAlignment="1" applyProtection="1">
      <alignment horizontal="left" vertical="center" wrapText="1"/>
    </xf>
    <xf numFmtId="0" fontId="0" fillId="6" borderId="9" xfId="0" applyFill="1" applyBorder="1" applyAlignment="1" applyProtection="1">
      <alignment vertical="center" wrapText="1"/>
    </xf>
    <xf numFmtId="0" fontId="46" fillId="5" borderId="12" xfId="0" applyFont="1" applyFill="1" applyBorder="1" applyAlignment="1" applyProtection="1">
      <alignment horizontal="left" vertical="center" wrapText="1"/>
    </xf>
    <xf numFmtId="0" fontId="0" fillId="5" borderId="13" xfId="0" applyFill="1" applyBorder="1" applyAlignment="1" applyProtection="1">
      <alignment horizontal="left" vertical="center" wrapText="1"/>
    </xf>
    <xf numFmtId="0" fontId="22" fillId="5" borderId="12"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0" fontId="22" fillId="5" borderId="8" xfId="0" applyFont="1" applyFill="1" applyBorder="1" applyAlignment="1" applyProtection="1">
      <alignment horizontal="left" vertical="center" wrapText="1"/>
    </xf>
    <xf numFmtId="0" fontId="31" fillId="5" borderId="12" xfId="0" applyFont="1" applyFill="1" applyBorder="1" applyAlignment="1" applyProtection="1">
      <alignment horizontal="left" vertical="center" wrapText="1"/>
    </xf>
    <xf numFmtId="0" fontId="43" fillId="5" borderId="14" xfId="0" applyFont="1" applyFill="1" applyBorder="1" applyAlignment="1" applyProtection="1">
      <alignment horizontal="left" vertical="top" wrapText="1"/>
    </xf>
    <xf numFmtId="0" fontId="0" fillId="0" borderId="15" xfId="0" applyBorder="1" applyAlignment="1" applyProtection="1">
      <alignment wrapText="1"/>
    </xf>
    <xf numFmtId="0" fontId="0" fillId="0" borderId="16" xfId="0" applyBorder="1" applyAlignment="1" applyProtection="1">
      <alignment wrapText="1"/>
    </xf>
  </cellXfs>
  <cellStyles count="42">
    <cellStyle name="Normal" xfId="0" builtinId="0"/>
    <cellStyle name="Normal 2" xfId="1"/>
    <cellStyle name="Normal 2 2" xfId="4"/>
    <cellStyle name="Normal 2 2 2" xfId="7"/>
    <cellStyle name="Normal 2 2 2 2" xfId="15"/>
    <cellStyle name="Normal 2 2 2 2 2" xfId="41"/>
    <cellStyle name="Normal 2 2 2 2 3" xfId="28"/>
    <cellStyle name="Normal 2 2 2 3" xfId="34"/>
    <cellStyle name="Normal 2 2 2 4" xfId="21"/>
    <cellStyle name="Normal 2 2 3" xfId="12"/>
    <cellStyle name="Normal 2 2 3 2" xfId="38"/>
    <cellStyle name="Normal 2 2 3 3" xfId="25"/>
    <cellStyle name="Normal 2 2 4" xfId="31"/>
    <cellStyle name="Normal 2 2 5" xfId="18"/>
    <cellStyle name="Normal 2 3" xfId="5"/>
    <cellStyle name="Normal 2 3 2" xfId="13"/>
    <cellStyle name="Normal 2 3 2 2" xfId="39"/>
    <cellStyle name="Normal 2 3 2 3" xfId="26"/>
    <cellStyle name="Normal 2 3 3" xfId="32"/>
    <cellStyle name="Normal 2 3 4" xfId="19"/>
    <cellStyle name="Normal 2 4" xfId="10"/>
    <cellStyle name="Normal 2 4 2" xfId="36"/>
    <cellStyle name="Normal 2 4 3" xfId="23"/>
    <cellStyle name="Normal 2 5" xfId="29"/>
    <cellStyle name="Normal 2 6" xfId="16"/>
    <cellStyle name="Normal 3" xfId="3"/>
    <cellStyle name="Normal 4" xfId="2"/>
    <cellStyle name="Normal 4 2" xfId="6"/>
    <cellStyle name="Normal 4 2 2" xfId="14"/>
    <cellStyle name="Normal 4 2 2 2" xfId="40"/>
    <cellStyle name="Normal 4 2 2 3" xfId="27"/>
    <cellStyle name="Normal 4 2 3" xfId="33"/>
    <cellStyle name="Normal 4 2 4" xfId="20"/>
    <cellStyle name="Normal 4 3" xfId="11"/>
    <cellStyle name="Normal 4 3 2" xfId="37"/>
    <cellStyle name="Normal 4 3 3" xfId="24"/>
    <cellStyle name="Normal 4 4" xfId="30"/>
    <cellStyle name="Normal 4 5" xfId="17"/>
    <cellStyle name="Normal 5" xfId="9"/>
    <cellStyle name="Normal 6" xfId="8"/>
    <cellStyle name="Normal 6 2" xfId="35"/>
    <cellStyle name="Normal 6 3" xfId="22"/>
  </cellStyles>
  <dxfs count="11">
    <dxf>
      <font>
        <condense val="0"/>
        <extend val="0"/>
        <color rgb="FF9C0006"/>
      </font>
      <fill>
        <patternFill>
          <bgColor rgb="FFFFC7CE"/>
        </patternFill>
      </fill>
    </dxf>
    <dxf>
      <font>
        <condense val="0"/>
        <extend val="0"/>
        <color rgb="FF006100"/>
      </font>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 to Output</a:t>
            </a:r>
          </a:p>
        </c:rich>
      </c:tx>
      <c:layout/>
      <c:overlay val="1"/>
      <c:spPr>
        <a:noFill/>
        <a:ln w="25400">
          <a:noFill/>
        </a:ln>
      </c:spPr>
    </c:title>
    <c:autoTitleDeleted val="0"/>
    <c:plotArea>
      <c:layout>
        <c:manualLayout>
          <c:layoutTarget val="inner"/>
          <c:xMode val="edge"/>
          <c:yMode val="edge"/>
          <c:x val="0.10401583522989855"/>
          <c:y val="0.13570010686426609"/>
          <c:w val="0.83032603482704159"/>
          <c:h val="0.7351368927840598"/>
        </c:manualLayout>
      </c:layout>
      <c:scatterChart>
        <c:scatterStyle val="smoothMarker"/>
        <c:varyColors val="0"/>
        <c:ser>
          <c:idx val="0"/>
          <c:order val="0"/>
          <c:tx>
            <c:strRef>
              <c:f>'Control Loop'!$E$36</c:f>
              <c:strCache>
                <c:ptCount val="1"/>
                <c:pt idx="0">
                  <c:v>C/O Gain</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Loop'!$E$37:$E$1437</c:f>
              <c:numCache>
                <c:formatCode>General</c:formatCode>
                <c:ptCount val="1401"/>
                <c:pt idx="0">
                  <c:v>50.436673851678727</c:v>
                </c:pt>
                <c:pt idx="1">
                  <c:v>50.435715074063893</c:v>
                </c:pt>
                <c:pt idx="2">
                  <c:v>50.434734182718898</c:v>
                </c:pt>
                <c:pt idx="3">
                  <c:v>50.433730672769698</c:v>
                </c:pt>
                <c:pt idx="4">
                  <c:v>50.432704028056435</c:v>
                </c:pt>
                <c:pt idx="5">
                  <c:v>50.431653720892562</c:v>
                </c:pt>
                <c:pt idx="6">
                  <c:v>50.430579211819264</c:v>
                </c:pt>
                <c:pt idx="7">
                  <c:v>50.429479949354914</c:v>
                </c:pt>
                <c:pt idx="8">
                  <c:v>50.42835536974011</c:v>
                </c:pt>
                <c:pt idx="9">
                  <c:v>50.427204896677644</c:v>
                </c:pt>
                <c:pt idx="10">
                  <c:v>50.426027941068071</c:v>
                </c:pt>
                <c:pt idx="11">
                  <c:v>50.424823900739398</c:v>
                </c:pt>
                <c:pt idx="12">
                  <c:v>50.423592160173094</c:v>
                </c:pt>
                <c:pt idx="13">
                  <c:v>50.422332090223627</c:v>
                </c:pt>
                <c:pt idx="14">
                  <c:v>50.421043047834296</c:v>
                </c:pt>
                <c:pt idx="15">
                  <c:v>50.419724375746441</c:v>
                </c:pt>
                <c:pt idx="16">
                  <c:v>50.418375402204987</c:v>
                </c:pt>
                <c:pt idx="17">
                  <c:v>50.416995440657281</c:v>
                </c:pt>
                <c:pt idx="18">
                  <c:v>50.415583789447396</c:v>
                </c:pt>
                <c:pt idx="19">
                  <c:v>50.414139731505159</c:v>
                </c:pt>
                <c:pt idx="20">
                  <c:v>50.412662534029124</c:v>
                </c:pt>
                <c:pt idx="21">
                  <c:v>50.411151448164304</c:v>
                </c:pt>
                <c:pt idx="22">
                  <c:v>50.409605708675123</c:v>
                </c:pt>
                <c:pt idx="23">
                  <c:v>50.408024533611417</c:v>
                </c:pt>
                <c:pt idx="24">
                  <c:v>50.406407123969984</c:v>
                </c:pt>
                <c:pt idx="25">
                  <c:v>50.404752663350109</c:v>
                </c:pt>
                <c:pt idx="26">
                  <c:v>50.403060317603021</c:v>
                </c:pt>
                <c:pt idx="27">
                  <c:v>50.401329234476471</c:v>
                </c:pt>
                <c:pt idx="28">
                  <c:v>50.399558543252795</c:v>
                </c:pt>
                <c:pt idx="29">
                  <c:v>50.397747354381444</c:v>
                </c:pt>
                <c:pt idx="30">
                  <c:v>50.395894759106177</c:v>
                </c:pt>
                <c:pt idx="31">
                  <c:v>50.393999829085814</c:v>
                </c:pt>
                <c:pt idx="32">
                  <c:v>50.392061616009265</c:v>
                </c:pt>
                <c:pt idx="33">
                  <c:v>50.390079151205441</c:v>
                </c:pt>
                <c:pt idx="34">
                  <c:v>50.38805144524634</c:v>
                </c:pt>
                <c:pt idx="35">
                  <c:v>50.385977487545247</c:v>
                </c:pt>
                <c:pt idx="36">
                  <c:v>50.383856245948223</c:v>
                </c:pt>
                <c:pt idx="37">
                  <c:v>50.381686666320448</c:v>
                </c:pt>
                <c:pt idx="38">
                  <c:v>50.379467672126765</c:v>
                </c:pt>
                <c:pt idx="39">
                  <c:v>50.377198164006202</c:v>
                </c:pt>
                <c:pt idx="40">
                  <c:v>50.37487701934073</c:v>
                </c:pt>
                <c:pt idx="41">
                  <c:v>50.372503091818743</c:v>
                </c:pt>
                <c:pt idx="42">
                  <c:v>50.37007521099256</c:v>
                </c:pt>
                <c:pt idx="43">
                  <c:v>50.367592181830496</c:v>
                </c:pt>
                <c:pt idx="44">
                  <c:v>50.365052784263241</c:v>
                </c:pt>
                <c:pt idx="45">
                  <c:v>50.362455772725625</c:v>
                </c:pt>
                <c:pt idx="46">
                  <c:v>50.359799875691337</c:v>
                </c:pt>
                <c:pt idx="47">
                  <c:v>50.357083795204581</c:v>
                </c:pt>
                <c:pt idx="48">
                  <c:v>50.354306206404473</c:v>
                </c:pt>
                <c:pt idx="49">
                  <c:v>50.351465757046242</c:v>
                </c:pt>
                <c:pt idx="50">
                  <c:v>50.348561067015851</c:v>
                </c:pt>
                <c:pt idx="51">
                  <c:v>50.345590727841341</c:v>
                </c:pt>
                <c:pt idx="52">
                  <c:v>50.342553302198311</c:v>
                </c:pt>
                <c:pt idx="53">
                  <c:v>50.339447323411797</c:v>
                </c:pt>
                <c:pt idx="54">
                  <c:v>50.336271294953541</c:v>
                </c:pt>
                <c:pt idx="55">
                  <c:v>50.333023689934883</c:v>
                </c:pt>
                <c:pt idx="56">
                  <c:v>50.32970295059642</c:v>
                </c:pt>
                <c:pt idx="57">
                  <c:v>50.32630748779313</c:v>
                </c:pt>
                <c:pt idx="58">
                  <c:v>50.322835680476786</c:v>
                </c:pt>
                <c:pt idx="59">
                  <c:v>50.319285875174806</c:v>
                </c:pt>
                <c:pt idx="60">
                  <c:v>50.315656385466134</c:v>
                </c:pt>
                <c:pt idx="61">
                  <c:v>50.311945491454708</c:v>
                </c:pt>
                <c:pt idx="62">
                  <c:v>50.308151439240085</c:v>
                </c:pt>
                <c:pt idx="63">
                  <c:v>50.304272440386796</c:v>
                </c:pt>
                <c:pt idx="64">
                  <c:v>50.300306671391226</c:v>
                </c:pt>
                <c:pt idx="65">
                  <c:v>50.29625227314763</c:v>
                </c:pt>
                <c:pt idx="66">
                  <c:v>50.292107350412856</c:v>
                </c:pt>
                <c:pt idx="67">
                  <c:v>50.287869971270823</c:v>
                </c:pt>
                <c:pt idx="68">
                  <c:v>50.283538166596678</c:v>
                </c:pt>
                <c:pt idx="69">
                  <c:v>50.279109929521006</c:v>
                </c:pt>
                <c:pt idx="70">
                  <c:v>50.27458321489555</c:v>
                </c:pt>
                <c:pt idx="71">
                  <c:v>50.269955938759168</c:v>
                </c:pt>
                <c:pt idx="72">
                  <c:v>50.265225977806466</c:v>
                </c:pt>
                <c:pt idx="73">
                  <c:v>50.260391168858064</c:v>
                </c:pt>
                <c:pt idx="74">
                  <c:v>50.255449308334164</c:v>
                </c:pt>
                <c:pt idx="75">
                  <c:v>50.250398151731481</c:v>
                </c:pt>
                <c:pt idx="76">
                  <c:v>50.245235413103792</c:v>
                </c:pt>
                <c:pt idx="77">
                  <c:v>50.239958764548305</c:v>
                </c:pt>
                <c:pt idx="78">
                  <c:v>50.23456583569606</c:v>
                </c:pt>
                <c:pt idx="79">
                  <c:v>50.229054213209608</c:v>
                </c:pt>
                <c:pt idx="80">
                  <c:v>50.223421440286593</c:v>
                </c:pt>
                <c:pt idx="81">
                  <c:v>50.217665016171921</c:v>
                </c:pt>
                <c:pt idx="82">
                  <c:v>50.211782395677169</c:v>
                </c:pt>
                <c:pt idx="83">
                  <c:v>50.205770988710235</c:v>
                </c:pt>
                <c:pt idx="84">
                  <c:v>50.199628159814651</c:v>
                </c:pt>
                <c:pt idx="85">
                  <c:v>50.193351227719411</c:v>
                </c:pt>
                <c:pt idx="86">
                  <c:v>50.186937464901561</c:v>
                </c:pt>
                <c:pt idx="87">
                  <c:v>50.180384097160989</c:v>
                </c:pt>
                <c:pt idx="88">
                  <c:v>50.173688303209332</c:v>
                </c:pt>
                <c:pt idx="89">
                  <c:v>50.166847214273211</c:v>
                </c:pt>
                <c:pt idx="90">
                  <c:v>50.15985791371434</c:v>
                </c:pt>
                <c:pt idx="91">
                  <c:v>50.152717436665455</c:v>
                </c:pt>
                <c:pt idx="92">
                  <c:v>50.145422769685112</c:v>
                </c:pt>
                <c:pt idx="93">
                  <c:v>50.137970850431273</c:v>
                </c:pt>
                <c:pt idx="94">
                  <c:v>50.130358567355835</c:v>
                </c:pt>
                <c:pt idx="95">
                  <c:v>50.122582759420091</c:v>
                </c:pt>
                <c:pt idx="96">
                  <c:v>50.11464021583371</c:v>
                </c:pt>
                <c:pt idx="97">
                  <c:v>50.10652767581729</c:v>
                </c:pt>
                <c:pt idx="98">
                  <c:v>50.098241828390904</c:v>
                </c:pt>
                <c:pt idx="99">
                  <c:v>50.089779312188973</c:v>
                </c:pt>
                <c:pt idx="100">
                  <c:v>50.081136715303984</c:v>
                </c:pt>
                <c:pt idx="101">
                  <c:v>50.072310575158703</c:v>
                </c:pt>
                <c:pt idx="102">
                  <c:v>50.063297378410624</c:v>
                </c:pt>
                <c:pt idx="103">
                  <c:v>50.054093560887836</c:v>
                </c:pt>
                <c:pt idx="104">
                  <c:v>50.044695507559595</c:v>
                </c:pt>
                <c:pt idx="105">
                  <c:v>50.035099552541801</c:v>
                </c:pt>
                <c:pt idx="106">
                  <c:v>50.025301979139591</c:v>
                </c:pt>
                <c:pt idx="107">
                  <c:v>50.015299019928456</c:v>
                </c:pt>
                <c:pt idx="108">
                  <c:v>50.005086856875529</c:v>
                </c:pt>
                <c:pt idx="109">
                  <c:v>49.994661621502381</c:v>
                </c:pt>
                <c:pt idx="110">
                  <c:v>49.984019395090932</c:v>
                </c:pt>
                <c:pt idx="111">
                  <c:v>49.97315620893437</c:v>
                </c:pt>
                <c:pt idx="112">
                  <c:v>49.962068044634663</c:v>
                </c:pt>
                <c:pt idx="113">
                  <c:v>49.950750834447675</c:v>
                </c:pt>
                <c:pt idx="114">
                  <c:v>49.939200461678304</c:v>
                </c:pt>
                <c:pt idx="115">
                  <c:v>49.927412761127073</c:v>
                </c:pt>
                <c:pt idx="116">
                  <c:v>49.915383519589057</c:v>
                </c:pt>
                <c:pt idx="117">
                  <c:v>49.90310847640788</c:v>
                </c:pt>
                <c:pt idx="118">
                  <c:v>49.89058332408564</c:v>
                </c:pt>
                <c:pt idx="119">
                  <c:v>49.877803708950353</c:v>
                </c:pt>
                <c:pt idx="120">
                  <c:v>49.864765231883041</c:v>
                </c:pt>
                <c:pt idx="121">
                  <c:v>49.851463449105182</c:v>
                </c:pt>
                <c:pt idx="122">
                  <c:v>49.837893873028506</c:v>
                </c:pt>
                <c:pt idx="123">
                  <c:v>49.824051973169041</c:v>
                </c:pt>
                <c:pt idx="124">
                  <c:v>49.809933177125345</c:v>
                </c:pt>
                <c:pt idx="125">
                  <c:v>49.795532871624467</c:v>
                </c:pt>
                <c:pt idx="126">
                  <c:v>49.780846403634968</c:v>
                </c:pt>
                <c:pt idx="127">
                  <c:v>49.765869081548992</c:v>
                </c:pt>
                <c:pt idx="128">
                  <c:v>49.750596176435728</c:v>
                </c:pt>
                <c:pt idx="129">
                  <c:v>49.735022923364845</c:v>
                </c:pt>
                <c:pt idx="130">
                  <c:v>49.719144522804235</c:v>
                </c:pt>
                <c:pt idx="131">
                  <c:v>49.702956142089633</c:v>
                </c:pt>
                <c:pt idx="132">
                  <c:v>49.686452916969692</c:v>
                </c:pt>
                <c:pt idx="133">
                  <c:v>49.669629953226426</c:v>
                </c:pt>
                <c:pt idx="134">
                  <c:v>49.652482328370709</c:v>
                </c:pt>
                <c:pt idx="135">
                  <c:v>49.635005093415224</c:v>
                </c:pt>
                <c:pt idx="136">
                  <c:v>49.617193274723952</c:v>
                </c:pt>
                <c:pt idx="137">
                  <c:v>49.599041875938951</c:v>
                </c:pt>
                <c:pt idx="138">
                  <c:v>49.580545879985351</c:v>
                </c:pt>
                <c:pt idx="139">
                  <c:v>49.561700251153262</c:v>
                </c:pt>
                <c:pt idx="140">
                  <c:v>49.5424999372581</c:v>
                </c:pt>
                <c:pt idx="141">
                  <c:v>49.522939871877398</c:v>
                </c:pt>
                <c:pt idx="142">
                  <c:v>49.50301497666598</c:v>
                </c:pt>
                <c:pt idx="143">
                  <c:v>49.482720163746727</c:v>
                </c:pt>
                <c:pt idx="144">
                  <c:v>49.462050338177541</c:v>
                </c:pt>
                <c:pt idx="145">
                  <c:v>49.441000400493699</c:v>
                </c:pt>
                <c:pt idx="146">
                  <c:v>49.419565249324066</c:v>
                </c:pt>
                <c:pt idx="147">
                  <c:v>49.397739784079597</c:v>
                </c:pt>
                <c:pt idx="148">
                  <c:v>49.375518907714579</c:v>
                </c:pt>
                <c:pt idx="149">
                  <c:v>49.352897529556408</c:v>
                </c:pt>
                <c:pt idx="150">
                  <c:v>49.329870568204448</c:v>
                </c:pt>
                <c:pt idx="151">
                  <c:v>49.306432954494035</c:v>
                </c:pt>
                <c:pt idx="152">
                  <c:v>49.282579634525653</c:v>
                </c:pt>
                <c:pt idx="153">
                  <c:v>49.258305572754217</c:v>
                </c:pt>
                <c:pt idx="154">
                  <c:v>49.233605755138441</c:v>
                </c:pt>
                <c:pt idx="155">
                  <c:v>49.208475192346</c:v>
                </c:pt>
                <c:pt idx="156">
                  <c:v>49.182908923011475</c:v>
                </c:pt>
                <c:pt idx="157">
                  <c:v>49.156902017044473</c:v>
                </c:pt>
                <c:pt idx="158">
                  <c:v>49.130449578984582</c:v>
                </c:pt>
                <c:pt idx="159">
                  <c:v>49.103546751398646</c:v>
                </c:pt>
                <c:pt idx="160">
                  <c:v>49.076188718317056</c:v>
                </c:pt>
                <c:pt idx="161">
                  <c:v>49.048370708705775</c:v>
                </c:pt>
                <c:pt idx="162">
                  <c:v>49.020087999968069</c:v>
                </c:pt>
                <c:pt idx="163">
                  <c:v>48.991335921473713</c:v>
                </c:pt>
                <c:pt idx="164">
                  <c:v>48.962109858108917</c:v>
                </c:pt>
                <c:pt idx="165">
                  <c:v>48.932405253844053</c:v>
                </c:pt>
                <c:pt idx="166">
                  <c:v>48.902217615312523</c:v>
                </c:pt>
                <c:pt idx="167">
                  <c:v>48.871542515398076</c:v>
                </c:pt>
                <c:pt idx="168">
                  <c:v>48.840375596821531</c:v>
                </c:pt>
                <c:pt idx="169">
                  <c:v>48.80871257572614</c:v>
                </c:pt>
                <c:pt idx="170">
                  <c:v>48.776549245251701</c:v>
                </c:pt>
                <c:pt idx="171">
                  <c:v>48.743881479095208</c:v>
                </c:pt>
                <c:pt idx="172">
                  <c:v>48.710705235049616</c:v>
                </c:pt>
                <c:pt idx="173">
                  <c:v>48.677016558516968</c:v>
                </c:pt>
                <c:pt idx="174">
                  <c:v>48.642811585988795</c:v>
                </c:pt>
                <c:pt idx="175">
                  <c:v>48.608086548487663</c:v>
                </c:pt>
                <c:pt idx="176">
                  <c:v>48.57283777496469</c:v>
                </c:pt>
                <c:pt idx="177">
                  <c:v>48.537061695646315</c:v>
                </c:pt>
                <c:pt idx="178">
                  <c:v>48.500754845324636</c:v>
                </c:pt>
                <c:pt idx="179">
                  <c:v>48.463913866584619</c:v>
                </c:pt>
                <c:pt idx="180">
                  <c:v>48.426535512962666</c:v>
                </c:pt>
                <c:pt idx="181">
                  <c:v>48.388616652030827</c:v>
                </c:pt>
                <c:pt idx="182">
                  <c:v>48.350154268399798</c:v>
                </c:pt>
                <c:pt idx="183">
                  <c:v>48.311145466635409</c:v>
                </c:pt>
                <c:pt idx="184">
                  <c:v>48.271587474082821</c:v>
                </c:pt>
                <c:pt idx="185">
                  <c:v>48.231477643592399</c:v>
                </c:pt>
                <c:pt idx="186">
                  <c:v>48.190813456142642</c:v>
                </c:pt>
                <c:pt idx="187">
                  <c:v>48.149592523353213</c:v>
                </c:pt>
                <c:pt idx="188">
                  <c:v>48.107812589884588</c:v>
                </c:pt>
                <c:pt idx="189">
                  <c:v>48.065471535718004</c:v>
                </c:pt>
                <c:pt idx="190">
                  <c:v>48.022567378311784</c:v>
                </c:pt>
                <c:pt idx="191">
                  <c:v>47.979098274628527</c:v>
                </c:pt>
                <c:pt idx="192">
                  <c:v>47.93506252303019</c:v>
                </c:pt>
                <c:pt idx="193">
                  <c:v>47.89045856503531</c:v>
                </c:pt>
                <c:pt idx="194">
                  <c:v>47.845284986935745</c:v>
                </c:pt>
                <c:pt idx="195">
                  <c:v>47.799540521268909</c:v>
                </c:pt>
                <c:pt idx="196">
                  <c:v>47.753224048142883</c:v>
                </c:pt>
                <c:pt idx="197">
                  <c:v>47.706334596410031</c:v>
                </c:pt>
                <c:pt idx="198">
                  <c:v>47.658871344688237</c:v>
                </c:pt>
                <c:pt idx="199">
                  <c:v>47.61083362222638</c:v>
                </c:pt>
                <c:pt idx="200">
                  <c:v>47.562220909612634</c:v>
                </c:pt>
                <c:pt idx="201">
                  <c:v>47.513032839323579</c:v>
                </c:pt>
                <c:pt idx="202">
                  <c:v>47.463269196113067</c:v>
                </c:pt>
                <c:pt idx="203">
                  <c:v>47.41292991724066</c:v>
                </c:pt>
                <c:pt idx="204">
                  <c:v>47.362015092537547</c:v>
                </c:pt>
                <c:pt idx="205">
                  <c:v>47.310524964311618</c:v>
                </c:pt>
                <c:pt idx="206">
                  <c:v>47.258459927090428</c:v>
                </c:pt>
                <c:pt idx="207">
                  <c:v>47.205820527203393</c:v>
                </c:pt>
                <c:pt idx="208">
                  <c:v>47.152607462204287</c:v>
                </c:pt>
                <c:pt idx="209">
                  <c:v>47.098821580134342</c:v>
                </c:pt>
                <c:pt idx="210">
                  <c:v>47.04446387862945</c:v>
                </c:pt>
                <c:pt idx="211">
                  <c:v>46.98953550387094</c:v>
                </c:pt>
                <c:pt idx="212">
                  <c:v>46.934037749384707</c:v>
                </c:pt>
                <c:pt idx="213">
                  <c:v>46.877972054689849</c:v>
                </c:pt>
                <c:pt idx="214">
                  <c:v>46.821340003800174</c:v>
                </c:pt>
                <c:pt idx="215">
                  <c:v>46.764143323582104</c:v>
                </c:pt>
                <c:pt idx="216">
                  <c:v>46.706383881972222</c:v>
                </c:pt>
                <c:pt idx="217">
                  <c:v>46.648063686058769</c:v>
                </c:pt>
                <c:pt idx="218">
                  <c:v>46.589184880030601</c:v>
                </c:pt>
                <c:pt idx="219">
                  <c:v>46.529749742998689</c:v>
                </c:pt>
                <c:pt idx="220">
                  <c:v>46.469760686694102</c:v>
                </c:pt>
                <c:pt idx="221">
                  <c:v>46.409220253047891</c:v>
                </c:pt>
                <c:pt idx="222">
                  <c:v>46.348131111657793</c:v>
                </c:pt>
                <c:pt idx="223">
                  <c:v>46.286496057146806</c:v>
                </c:pt>
                <c:pt idx="224">
                  <c:v>46.224318006419047</c:v>
                </c:pt>
                <c:pt idx="225">
                  <c:v>46.16159999581857</c:v>
                </c:pt>
                <c:pt idx="226">
                  <c:v>46.098345178197143</c:v>
                </c:pt>
                <c:pt idx="227">
                  <c:v>46.03455681989584</c:v>
                </c:pt>
                <c:pt idx="228">
                  <c:v>45.97023829764769</c:v>
                </c:pt>
                <c:pt idx="229">
                  <c:v>45.905393095405856</c:v>
                </c:pt>
                <c:pt idx="230">
                  <c:v>45.840024801104661</c:v>
                </c:pt>
                <c:pt idx="231">
                  <c:v>45.774137103359038</c:v>
                </c:pt>
                <c:pt idx="232">
                  <c:v>45.707733788107603</c:v>
                </c:pt>
                <c:pt idx="233">
                  <c:v>45.640818735207404</c:v>
                </c:pt>
                <c:pt idx="234">
                  <c:v>45.57339591498441</c:v>
                </c:pt>
                <c:pt idx="235">
                  <c:v>45.50546938474676</c:v>
                </c:pt>
                <c:pt idx="236">
                  <c:v>45.43704328526708</c:v>
                </c:pt>
                <c:pt idx="237">
                  <c:v>45.368121837238824</c:v>
                </c:pt>
                <c:pt idx="238">
                  <c:v>45.298709337712751</c:v>
                </c:pt>
                <c:pt idx="239">
                  <c:v>45.228810156520282</c:v>
                </c:pt>
                <c:pt idx="240">
                  <c:v>45.158428732687895</c:v>
                </c:pt>
                <c:pt idx="241">
                  <c:v>45.087569570849134</c:v>
                </c:pt>
                <c:pt idx="242">
                  <c:v>45.016237237658636</c:v>
                </c:pt>
                <c:pt idx="243">
                  <c:v>44.944436358214759</c:v>
                </c:pt>
                <c:pt idx="244">
                  <c:v>44.872171612494746</c:v>
                </c:pt>
                <c:pt idx="245">
                  <c:v>44.799447731807795</c:v>
                </c:pt>
                <c:pt idx="246">
                  <c:v>44.726269495270486</c:v>
                </c:pt>
                <c:pt idx="247">
                  <c:v>44.652641726309533</c:v>
                </c:pt>
                <c:pt idx="248">
                  <c:v>44.578569289196665</c:v>
                </c:pt>
                <c:pt idx="249">
                  <c:v>44.504057085617895</c:v>
                </c:pt>
                <c:pt idx="250">
                  <c:v>44.429110051283857</c:v>
                </c:pt>
                <c:pt idx="251">
                  <c:v>44.353733152582755</c:v>
                </c:pt>
                <c:pt idx="252">
                  <c:v>44.277931383281206</c:v>
                </c:pt>
                <c:pt idx="253">
                  <c:v>44.201709761274763</c:v>
                </c:pt>
                <c:pt idx="254">
                  <c:v>44.125073325392457</c:v>
                </c:pt>
                <c:pt idx="255">
                  <c:v>44.04802713225871</c:v>
                </c:pt>
                <c:pt idx="256">
                  <c:v>43.970576253212897</c:v>
                </c:pt>
                <c:pt idx="257">
                  <c:v>43.892725771293357</c:v>
                </c:pt>
                <c:pt idx="258">
                  <c:v>43.814480778283084</c:v>
                </c:pt>
                <c:pt idx="259">
                  <c:v>43.735846371823982</c:v>
                </c:pt>
                <c:pt idx="260">
                  <c:v>43.656827652598537</c:v>
                </c:pt>
                <c:pt idx="261">
                  <c:v>43.577429721581495</c:v>
                </c:pt>
                <c:pt idx="262">
                  <c:v>43.497657677364089</c:v>
                </c:pt>
                <c:pt idx="263">
                  <c:v>43.417516613550724</c:v>
                </c:pt>
                <c:pt idx="264">
                  <c:v>43.337011616229674</c:v>
                </c:pt>
                <c:pt idx="265">
                  <c:v>43.256147761520012</c:v>
                </c:pt>
                <c:pt idx="266">
                  <c:v>43.174930113193355</c:v>
                </c:pt>
                <c:pt idx="267">
                  <c:v>43.09336372037329</c:v>
                </c:pt>
                <c:pt idx="268">
                  <c:v>43.011453615311659</c:v>
                </c:pt>
                <c:pt idx="269">
                  <c:v>42.929204811241952</c:v>
                </c:pt>
                <c:pt idx="270">
                  <c:v>42.846622300311168</c:v>
                </c:pt>
                <c:pt idx="271">
                  <c:v>42.763711051588558</c:v>
                </c:pt>
                <c:pt idx="272">
                  <c:v>42.680476009152514</c:v>
                </c:pt>
                <c:pt idx="273">
                  <c:v>42.596922090254516</c:v>
                </c:pt>
                <c:pt idx="274">
                  <c:v>42.513054183560179</c:v>
                </c:pt>
                <c:pt idx="275">
                  <c:v>42.428877147466252</c:v>
                </c:pt>
                <c:pt idx="276">
                  <c:v>42.34439580849434</c:v>
                </c:pt>
                <c:pt idx="277">
                  <c:v>42.259614959758963</c:v>
                </c:pt>
                <c:pt idx="278">
                  <c:v>42.174539359510263</c:v>
                </c:pt>
                <c:pt idx="279">
                  <c:v>42.089173729749859</c:v>
                </c:pt>
                <c:pt idx="280">
                  <c:v>42.003522754919146</c:v>
                </c:pt>
                <c:pt idx="281">
                  <c:v>41.917591080659484</c:v>
                </c:pt>
                <c:pt idx="282">
                  <c:v>41.831383312641357</c:v>
                </c:pt>
                <c:pt idx="283">
                  <c:v>41.744904015463611</c:v>
                </c:pt>
                <c:pt idx="284">
                  <c:v>41.658157711619488</c:v>
                </c:pt>
                <c:pt idx="285">
                  <c:v>41.57114888052967</c:v>
                </c:pt>
                <c:pt idx="286">
                  <c:v>41.483881957639511</c:v>
                </c:pt>
                <c:pt idx="287">
                  <c:v>41.396361333580614</c:v>
                </c:pt>
                <c:pt idx="288">
                  <c:v>41.308591353393098</c:v>
                </c:pt>
                <c:pt idx="289">
                  <c:v>41.220576315810519</c:v>
                </c:pt>
                <c:pt idx="290">
                  <c:v>41.132320472600895</c:v>
                </c:pt>
                <c:pt idx="291">
                  <c:v>41.043828027967791</c:v>
                </c:pt>
                <c:pt idx="292">
                  <c:v>40.955103138005818</c:v>
                </c:pt>
                <c:pt idx="293">
                  <c:v>40.866149910210467</c:v>
                </c:pt>
                <c:pt idx="294">
                  <c:v>40.776972403040837</c:v>
                </c:pt>
                <c:pt idx="295">
                  <c:v>40.687574625533458</c:v>
                </c:pt>
                <c:pt idx="296">
                  <c:v>40.597960536965196</c:v>
                </c:pt>
                <c:pt idx="297">
                  <c:v>40.508134046563661</c:v>
                </c:pt>
                <c:pt idx="298">
                  <c:v>40.418099013265135</c:v>
                </c:pt>
                <c:pt idx="299">
                  <c:v>40.327859245515086</c:v>
                </c:pt>
                <c:pt idx="300">
                  <c:v>40.237418501112934</c:v>
                </c:pt>
                <c:pt idx="301">
                  <c:v>40.146780487098177</c:v>
                </c:pt>
                <c:pt idx="302">
                  <c:v>40.055948859675453</c:v>
                </c:pt>
                <c:pt idx="303">
                  <c:v>39.964927224178446</c:v>
                </c:pt>
                <c:pt idx="304">
                  <c:v>39.873719135070509</c:v>
                </c:pt>
                <c:pt idx="305">
                  <c:v>39.782328095979985</c:v>
                </c:pt>
                <c:pt idx="306">
                  <c:v>39.690757559769708</c:v>
                </c:pt>
                <c:pt idx="307">
                  <c:v>39.599010928638229</c:v>
                </c:pt>
                <c:pt idx="308">
                  <c:v>39.507091554252085</c:v>
                </c:pt>
                <c:pt idx="309">
                  <c:v>39.415002737907436</c:v>
                </c:pt>
                <c:pt idx="310">
                  <c:v>39.322747730719001</c:v>
                </c:pt>
                <c:pt idx="311">
                  <c:v>39.230329733836456</c:v>
                </c:pt>
                <c:pt idx="312">
                  <c:v>39.137751898685416</c:v>
                </c:pt>
                <c:pt idx="313">
                  <c:v>39.045017327232365</c:v>
                </c:pt>
                <c:pt idx="314">
                  <c:v>38.952129072272783</c:v>
                </c:pt>
                <c:pt idx="315">
                  <c:v>38.859090137739855</c:v>
                </c:pt>
                <c:pt idx="316">
                  <c:v>38.765903479034108</c:v>
                </c:pt>
                <c:pt idx="317">
                  <c:v>38.672572003371251</c:v>
                </c:pt>
                <c:pt idx="318">
                  <c:v>38.579098570148936</c:v>
                </c:pt>
                <c:pt idx="319">
                  <c:v>38.485485991329497</c:v>
                </c:pt>
                <c:pt idx="320">
                  <c:v>38.391737031838154</c:v>
                </c:pt>
                <c:pt idx="321">
                  <c:v>38.297854409977205</c:v>
                </c:pt>
                <c:pt idx="322">
                  <c:v>38.203840797851811</c:v>
                </c:pt>
                <c:pt idx="323">
                  <c:v>38.109698821810554</c:v>
                </c:pt>
                <c:pt idx="324">
                  <c:v>38.015431062896063</c:v>
                </c:pt>
                <c:pt idx="325">
                  <c:v>37.921040057307131</c:v>
                </c:pt>
                <c:pt idx="326">
                  <c:v>37.826528296870741</c:v>
                </c:pt>
                <c:pt idx="327">
                  <c:v>37.731898229523189</c:v>
                </c:pt>
                <c:pt idx="328">
                  <c:v>37.637152259798889</c:v>
                </c:pt>
                <c:pt idx="329">
                  <c:v>37.54229274932743</c:v>
                </c:pt>
                <c:pt idx="330">
                  <c:v>37.447322017336901</c:v>
                </c:pt>
                <c:pt idx="331">
                  <c:v>37.352242341163034</c:v>
                </c:pt>
                <c:pt idx="332">
                  <c:v>37.257055956763836</c:v>
                </c:pt>
                <c:pt idx="333">
                  <c:v>37.161765059238846</c:v>
                </c:pt>
                <c:pt idx="334">
                  <c:v>37.06637180335224</c:v>
                </c:pt>
                <c:pt idx="335">
                  <c:v>36.970878304059404</c:v>
                </c:pt>
                <c:pt idx="336">
                  <c:v>36.875286637035821</c:v>
                </c:pt>
                <c:pt idx="337">
                  <c:v>36.779598839209022</c:v>
                </c:pt>
                <c:pt idx="338">
                  <c:v>36.683816909290925</c:v>
                </c:pt>
                <c:pt idx="339">
                  <c:v>36.58794280831296</c:v>
                </c:pt>
                <c:pt idx="340">
                  <c:v>36.491978460160169</c:v>
                </c:pt>
                <c:pt idx="341">
                  <c:v>36.395925752106557</c:v>
                </c:pt>
                <c:pt idx="342">
                  <c:v>36.299786535350044</c:v>
                </c:pt>
                <c:pt idx="343">
                  <c:v>36.203562625546319</c:v>
                </c:pt>
                <c:pt idx="344">
                  <c:v>36.107255803342305</c:v>
                </c:pt>
                <c:pt idx="345">
                  <c:v>36.010867814907634</c:v>
                </c:pt>
                <c:pt idx="346">
                  <c:v>35.914400372464591</c:v>
                </c:pt>
                <c:pt idx="347">
                  <c:v>35.817855154815582</c:v>
                </c:pt>
                <c:pt idx="348">
                  <c:v>35.721233807869055</c:v>
                </c:pt>
                <c:pt idx="349">
                  <c:v>35.624537945161805</c:v>
                </c:pt>
                <c:pt idx="350">
                  <c:v>35.527769148378511</c:v>
                </c:pt>
                <c:pt idx="351">
                  <c:v>35.430928967867843</c:v>
                </c:pt>
                <c:pt idx="352">
                  <c:v>35.334018923156009</c:v>
                </c:pt>
                <c:pt idx="353">
                  <c:v>35.237040503454942</c:v>
                </c:pt>
                <c:pt idx="354">
                  <c:v>35.139995168168014</c:v>
                </c:pt>
                <c:pt idx="355">
                  <c:v>35.042884347390668</c:v>
                </c:pt>
                <c:pt idx="356">
                  <c:v>34.94570944240693</c:v>
                </c:pt>
                <c:pt idx="357">
                  <c:v>34.848471826181694</c:v>
                </c:pt>
                <c:pt idx="358">
                  <c:v>34.751172843848067</c:v>
                </c:pt>
                <c:pt idx="359">
                  <c:v>34.653813813189707</c:v>
                </c:pt>
                <c:pt idx="360">
                  <c:v>34.556396025118538</c:v>
                </c:pt>
                <c:pt idx="361">
                  <c:v>34.458920744147306</c:v>
                </c:pt>
                <c:pt idx="362">
                  <c:v>34.361389208856743</c:v>
                </c:pt>
                <c:pt idx="363">
                  <c:v>34.263802632357667</c:v>
                </c:pt>
                <c:pt idx="364">
                  <c:v>34.166162202747707</c:v>
                </c:pt>
                <c:pt idx="365">
                  <c:v>34.068469083562086</c:v>
                </c:pt>
                <c:pt idx="366">
                  <c:v>33.970724414219582</c:v>
                </c:pt>
                <c:pt idx="367">
                  <c:v>33.872929310462354</c:v>
                </c:pt>
                <c:pt idx="368">
                  <c:v>33.775084864790188</c:v>
                </c:pt>
                <c:pt idx="369">
                  <c:v>33.677192146889325</c:v>
                </c:pt>
                <c:pt idx="370">
                  <c:v>33.579252204054931</c:v>
                </c:pt>
                <c:pt idx="371">
                  <c:v>33.481266061608665</c:v>
                </c:pt>
                <c:pt idx="372">
                  <c:v>33.383234723309542</c:v>
                </c:pt>
                <c:pt idx="373">
                  <c:v>33.285159171759446</c:v>
                </c:pt>
                <c:pt idx="374">
                  <c:v>33.187040368802705</c:v>
                </c:pt>
                <c:pt idx="375">
                  <c:v>33.088879255919977</c:v>
                </c:pt>
                <c:pt idx="376">
                  <c:v>32.990676754615762</c:v>
                </c:pt>
                <c:pt idx="377">
                  <c:v>32.892433766800607</c:v>
                </c:pt>
                <c:pt idx="378">
                  <c:v>32.794151175167393</c:v>
                </c:pt>
                <c:pt idx="379">
                  <c:v>32.695829843561263</c:v>
                </c:pt>
                <c:pt idx="380">
                  <c:v>32.597470617344342</c:v>
                </c:pt>
                <c:pt idx="381">
                  <c:v>32.499074323754485</c:v>
                </c:pt>
                <c:pt idx="382">
                  <c:v>32.400641772258041</c:v>
                </c:pt>
                <c:pt idx="383">
                  <c:v>32.302173754897076</c:v>
                </c:pt>
                <c:pt idx="384">
                  <c:v>32.203671046630831</c:v>
                </c:pt>
                <c:pt idx="385">
                  <c:v>32.105134405671336</c:v>
                </c:pt>
                <c:pt idx="386">
                  <c:v>32.006564573813606</c:v>
                </c:pt>
                <c:pt idx="387">
                  <c:v>31.907962276760145</c:v>
                </c:pt>
                <c:pt idx="388">
                  <c:v>31.809328224440051</c:v>
                </c:pt>
                <c:pt idx="389">
                  <c:v>31.710663111321931</c:v>
                </c:pt>
                <c:pt idx="390">
                  <c:v>31.611967616722193</c:v>
                </c:pt>
                <c:pt idx="391">
                  <c:v>31.513242405107611</c:v>
                </c:pt>
                <c:pt idx="392">
                  <c:v>31.414488126392083</c:v>
                </c:pt>
                <c:pt idx="393">
                  <c:v>31.315705416228823</c:v>
                </c:pt>
                <c:pt idx="394">
                  <c:v>31.216894896296516</c:v>
                </c:pt>
                <c:pt idx="395">
                  <c:v>31.118057174580724</c:v>
                </c:pt>
                <c:pt idx="396">
                  <c:v>31.019192845650331</c:v>
                </c:pt>
                <c:pt idx="397">
                  <c:v>30.920302490928172</c:v>
                </c:pt>
                <c:pt idx="398">
                  <c:v>30.821386678957062</c:v>
                </c:pt>
                <c:pt idx="399">
                  <c:v>30.722445965661077</c:v>
                </c:pt>
                <c:pt idx="400">
                  <c:v>30.623480894601332</c:v>
                </c:pt>
                <c:pt idx="401">
                  <c:v>30.524491997227141</c:v>
                </c:pt>
                <c:pt idx="402">
                  <c:v>30.425479793122854</c:v>
                </c:pt>
                <c:pt idx="403">
                  <c:v>30.326444790248814</c:v>
                </c:pt>
                <c:pt idx="404">
                  <c:v>30.22738748517898</c:v>
                </c:pt>
                <c:pt idx="405">
                  <c:v>30.128308363332984</c:v>
                </c:pt>
                <c:pt idx="406">
                  <c:v>30.029207899203676</c:v>
                </c:pt>
                <c:pt idx="407">
                  <c:v>29.930086556580644</c:v>
                </c:pt>
                <c:pt idx="408">
                  <c:v>29.830944788769177</c:v>
                </c:pt>
                <c:pt idx="409">
                  <c:v>29.731783038804565</c:v>
                </c:pt>
                <c:pt idx="410">
                  <c:v>29.632601739662352</c:v>
                </c:pt>
                <c:pt idx="411">
                  <c:v>29.533401314463802</c:v>
                </c:pt>
                <c:pt idx="412">
                  <c:v>29.434182176678544</c:v>
                </c:pt>
                <c:pt idx="413">
                  <c:v>29.334944730321428</c:v>
                </c:pt>
                <c:pt idx="414">
                  <c:v>29.235689370146261</c:v>
                </c:pt>
                <c:pt idx="415">
                  <c:v>29.136416481835454</c:v>
                </c:pt>
                <c:pt idx="416">
                  <c:v>29.037126442185279</c:v>
                </c:pt>
                <c:pt idx="417">
                  <c:v>28.937819619288291</c:v>
                </c:pt>
                <c:pt idx="418">
                  <c:v>28.838496372710686</c:v>
                </c:pt>
                <c:pt idx="419">
                  <c:v>28.739157053666467</c:v>
                </c:pt>
                <c:pt idx="420">
                  <c:v>28.639802005188024</c:v>
                </c:pt>
                <c:pt idx="421">
                  <c:v>28.540431562292991</c:v>
                </c:pt>
                <c:pt idx="422">
                  <c:v>28.441046052147399</c:v>
                </c:pt>
                <c:pt idx="423">
                  <c:v>28.341645794225293</c:v>
                </c:pt>
                <c:pt idx="424">
                  <c:v>28.242231100465077</c:v>
                </c:pt>
                <c:pt idx="425">
                  <c:v>28.142802275422515</c:v>
                </c:pt>
                <c:pt idx="426">
                  <c:v>28.043359616419686</c:v>
                </c:pt>
                <c:pt idx="427">
                  <c:v>27.943903413691487</c:v>
                </c:pt>
                <c:pt idx="428">
                  <c:v>27.84443395052897</c:v>
                </c:pt>
                <c:pt idx="429">
                  <c:v>27.744951503417855</c:v>
                </c:pt>
                <c:pt idx="430">
                  <c:v>27.645456342176335</c:v>
                </c:pt>
                <c:pt idx="431">
                  <c:v>27.545948730087932</c:v>
                </c:pt>
                <c:pt idx="432">
                  <c:v>27.446428924032084</c:v>
                </c:pt>
                <c:pt idx="433">
                  <c:v>27.346897174611851</c:v>
                </c:pt>
                <c:pt idx="434">
                  <c:v>27.247353726277762</c:v>
                </c:pt>
                <c:pt idx="435">
                  <c:v>27.147798817450372</c:v>
                </c:pt>
                <c:pt idx="436">
                  <c:v>27.048232680638172</c:v>
                </c:pt>
                <c:pt idx="437">
                  <c:v>26.948655542554452</c:v>
                </c:pt>
                <c:pt idx="438">
                  <c:v>26.849067624229548</c:v>
                </c:pt>
                <c:pt idx="439">
                  <c:v>26.749469141122454</c:v>
                </c:pt>
                <c:pt idx="440">
                  <c:v>26.649860303228156</c:v>
                </c:pt>
                <c:pt idx="441">
                  <c:v>26.550241315182777</c:v>
                </c:pt>
                <c:pt idx="442">
                  <c:v>26.450612376366578</c:v>
                </c:pt>
                <c:pt idx="443">
                  <c:v>26.350973681004326</c:v>
                </c:pt>
                <c:pt idx="444">
                  <c:v>26.251325418262631</c:v>
                </c:pt>
                <c:pt idx="445">
                  <c:v>26.151667772345313</c:v>
                </c:pt>
                <c:pt idx="446">
                  <c:v>26.052000922586348</c:v>
                </c:pt>
                <c:pt idx="447">
                  <c:v>25.952325043540426</c:v>
                </c:pt>
                <c:pt idx="448">
                  <c:v>25.852640305071027</c:v>
                </c:pt>
                <c:pt idx="449">
                  <c:v>25.75294687243629</c:v>
                </c:pt>
                <c:pt idx="450">
                  <c:v>25.653244906372791</c:v>
                </c:pt>
                <c:pt idx="451">
                  <c:v>25.553534563176719</c:v>
                </c:pt>
                <c:pt idx="452">
                  <c:v>25.453815994783653</c:v>
                </c:pt>
                <c:pt idx="453">
                  <c:v>25.354089348845015</c:v>
                </c:pt>
                <c:pt idx="454">
                  <c:v>25.254354768803275</c:v>
                </c:pt>
                <c:pt idx="455">
                  <c:v>25.154612393965504</c:v>
                </c:pt>
                <c:pt idx="456">
                  <c:v>25.0548623595732</c:v>
                </c:pt>
                <c:pt idx="457">
                  <c:v>24.955104796871773</c:v>
                </c:pt>
                <c:pt idx="458">
                  <c:v>24.855339833177478</c:v>
                </c:pt>
                <c:pt idx="459">
                  <c:v>24.755567591942125</c:v>
                </c:pt>
                <c:pt idx="460">
                  <c:v>24.655788192815997</c:v>
                </c:pt>
                <c:pt idx="461">
                  <c:v>24.556001751709275</c:v>
                </c:pt>
                <c:pt idx="462">
                  <c:v>24.456208380851084</c:v>
                </c:pt>
                <c:pt idx="463">
                  <c:v>24.356408188846856</c:v>
                </c:pt>
                <c:pt idx="464">
                  <c:v>24.256601280733918</c:v>
                </c:pt>
                <c:pt idx="465">
                  <c:v>24.15678775803552</c:v>
                </c:pt>
                <c:pt idx="466">
                  <c:v>24.05696771881232</c:v>
                </c:pt>
                <c:pt idx="467">
                  <c:v>23.957141257713531</c:v>
                </c:pt>
                <c:pt idx="468">
                  <c:v>23.857308466024477</c:v>
                </c:pt>
                <c:pt idx="469">
                  <c:v>23.757469431714338</c:v>
                </c:pt>
                <c:pt idx="470">
                  <c:v>23.657624239480867</c:v>
                </c:pt>
                <c:pt idx="471">
                  <c:v>23.557772970793756</c:v>
                </c:pt>
                <c:pt idx="472">
                  <c:v>23.457915703937434</c:v>
                </c:pt>
                <c:pt idx="473">
                  <c:v>23.358052514050115</c:v>
                </c:pt>
                <c:pt idx="474">
                  <c:v>23.258183473163612</c:v>
                </c:pt>
                <c:pt idx="475">
                  <c:v>23.158308650239846</c:v>
                </c:pt>
                <c:pt idx="476">
                  <c:v>23.058428111206407</c:v>
                </c:pt>
                <c:pt idx="477">
                  <c:v>22.958541918990992</c:v>
                </c:pt>
                <c:pt idx="478">
                  <c:v>22.858650133553514</c:v>
                </c:pt>
                <c:pt idx="479">
                  <c:v>22.758752811917155</c:v>
                </c:pt>
                <c:pt idx="480">
                  <c:v>22.658850008198065</c:v>
                </c:pt>
                <c:pt idx="481">
                  <c:v>22.558941773633006</c:v>
                </c:pt>
                <c:pt idx="482">
                  <c:v>22.459028156606394</c:v>
                </c:pt>
                <c:pt idx="483">
                  <c:v>22.359109202674887</c:v>
                </c:pt>
                <c:pt idx="484">
                  <c:v>22.259184954591362</c:v>
                </c:pt>
                <c:pt idx="485">
                  <c:v>22.1592554523267</c:v>
                </c:pt>
                <c:pt idx="486">
                  <c:v>22.059320733091262</c:v>
                </c:pt>
                <c:pt idx="487">
                  <c:v>21.959380831353691</c:v>
                </c:pt>
                <c:pt idx="488">
                  <c:v>21.85943577885876</c:v>
                </c:pt>
                <c:pt idx="489">
                  <c:v>21.759485604644819</c:v>
                </c:pt>
                <c:pt idx="490">
                  <c:v>21.659530335058026</c:v>
                </c:pt>
                <c:pt idx="491">
                  <c:v>21.55956999376658</c:v>
                </c:pt>
                <c:pt idx="492">
                  <c:v>21.459604601773307</c:v>
                </c:pt>
                <c:pt idx="493">
                  <c:v>21.359634177426319</c:v>
                </c:pt>
                <c:pt idx="494">
                  <c:v>21.259658736429422</c:v>
                </c:pt>
                <c:pt idx="495">
                  <c:v>21.159678291849477</c:v>
                </c:pt>
                <c:pt idx="496">
                  <c:v>21.059692854124613</c:v>
                </c:pt>
                <c:pt idx="497">
                  <c:v>20.959702431068806</c:v>
                </c:pt>
                <c:pt idx="498">
                  <c:v>20.859707027877086</c:v>
                </c:pt>
                <c:pt idx="499">
                  <c:v>20.759706647128091</c:v>
                </c:pt>
                <c:pt idx="500">
                  <c:v>20.659701288785456</c:v>
                </c:pt>
                <c:pt idx="501">
                  <c:v>20.55969095019897</c:v>
                </c:pt>
                <c:pt idx="502">
                  <c:v>20.45967562610279</c:v>
                </c:pt>
                <c:pt idx="503">
                  <c:v>20.359655308613725</c:v>
                </c:pt>
                <c:pt idx="504">
                  <c:v>20.259629987227012</c:v>
                </c:pt>
                <c:pt idx="505">
                  <c:v>20.159599648811415</c:v>
                </c:pt>
                <c:pt idx="506">
                  <c:v>20.059564277603414</c:v>
                </c:pt>
                <c:pt idx="507">
                  <c:v>19.959523855198718</c:v>
                </c:pt>
                <c:pt idx="508">
                  <c:v>19.859478360543953</c:v>
                </c:pt>
                <c:pt idx="509">
                  <c:v>19.759427769925878</c:v>
                </c:pt>
                <c:pt idx="510">
                  <c:v>19.659372056959864</c:v>
                </c:pt>
                <c:pt idx="511">
                  <c:v>19.55931119257653</c:v>
                </c:pt>
                <c:pt idx="512">
                  <c:v>19.459245145007845</c:v>
                </c:pt>
                <c:pt idx="513">
                  <c:v>19.359173879770811</c:v>
                </c:pt>
                <c:pt idx="514">
                  <c:v>19.259097359650667</c:v>
                </c:pt>
                <c:pt idx="515">
                  <c:v>19.159015544682227</c:v>
                </c:pt>
                <c:pt idx="516">
                  <c:v>19.058928392129953</c:v>
                </c:pt>
                <c:pt idx="517">
                  <c:v>18.958835856466571</c:v>
                </c:pt>
                <c:pt idx="518">
                  <c:v>18.858737889350586</c:v>
                </c:pt>
                <c:pt idx="519">
                  <c:v>18.758634439601909</c:v>
                </c:pt>
                <c:pt idx="520">
                  <c:v>18.658525453176587</c:v>
                </c:pt>
                <c:pt idx="521">
                  <c:v>18.558410873139636</c:v>
                </c:pt>
                <c:pt idx="522">
                  <c:v>18.458290639636694</c:v>
                </c:pt>
                <c:pt idx="523">
                  <c:v>18.358164689864438</c:v>
                </c:pt>
                <c:pt idx="524">
                  <c:v>18.258032958038527</c:v>
                </c:pt>
                <c:pt idx="525">
                  <c:v>18.157895375361853</c:v>
                </c:pt>
                <c:pt idx="526">
                  <c:v>18.057751869989403</c:v>
                </c:pt>
                <c:pt idx="527">
                  <c:v>17.957602366992749</c:v>
                </c:pt>
                <c:pt idx="528">
                  <c:v>17.857446788323145</c:v>
                </c:pt>
                <c:pt idx="529">
                  <c:v>17.757285052772033</c:v>
                </c:pt>
                <c:pt idx="530">
                  <c:v>17.657117075931083</c:v>
                </c:pt>
                <c:pt idx="531">
                  <c:v>17.556942770150357</c:v>
                </c:pt>
                <c:pt idx="532">
                  <c:v>17.456762044494337</c:v>
                </c:pt>
                <c:pt idx="533">
                  <c:v>17.356574804697299</c:v>
                </c:pt>
                <c:pt idx="534">
                  <c:v>17.256380953116459</c:v>
                </c:pt>
                <c:pt idx="535">
                  <c:v>17.156180388683296</c:v>
                </c:pt>
                <c:pt idx="536">
                  <c:v>17.055973006854035</c:v>
                </c:pt>
                <c:pt idx="537">
                  <c:v>16.955758699557737</c:v>
                </c:pt>
                <c:pt idx="538">
                  <c:v>16.855537355142943</c:v>
                </c:pt>
                <c:pt idx="539">
                  <c:v>16.755308858322561</c:v>
                </c:pt>
                <c:pt idx="540">
                  <c:v>16.655073090117401</c:v>
                </c:pt>
                <c:pt idx="541">
                  <c:v>16.554829927797101</c:v>
                </c:pt>
                <c:pt idx="542">
                  <c:v>16.454579244820199</c:v>
                </c:pt>
                <c:pt idx="543">
                  <c:v>16.354320910772024</c:v>
                </c:pt>
                <c:pt idx="544">
                  <c:v>16.254054791300593</c:v>
                </c:pt>
                <c:pt idx="545">
                  <c:v>16.153780748050906</c:v>
                </c:pt>
                <c:pt idx="546">
                  <c:v>16.053498638597191</c:v>
                </c:pt>
                <c:pt idx="547">
                  <c:v>15.953208316373919</c:v>
                </c:pt>
                <c:pt idx="548">
                  <c:v>15.852909630603691</c:v>
                </c:pt>
                <c:pt idx="549">
                  <c:v>15.752602426224144</c:v>
                </c:pt>
                <c:pt idx="550">
                  <c:v>15.652286543812934</c:v>
                </c:pt>
                <c:pt idx="551">
                  <c:v>15.551961819509613</c:v>
                </c:pt>
                <c:pt idx="552">
                  <c:v>15.451628084937441</c:v>
                </c:pt>
                <c:pt idx="553">
                  <c:v>15.351285167120988</c:v>
                </c:pt>
                <c:pt idx="554">
                  <c:v>15.250932888403065</c:v>
                </c:pt>
                <c:pt idx="555">
                  <c:v>15.150571066359461</c:v>
                </c:pt>
                <c:pt idx="556">
                  <c:v>15.050199513710737</c:v>
                </c:pt>
                <c:pt idx="557">
                  <c:v>14.949818038232971</c:v>
                </c:pt>
                <c:pt idx="558">
                  <c:v>14.84942644266523</c:v>
                </c:pt>
                <c:pt idx="559">
                  <c:v>14.749024524615695</c:v>
                </c:pt>
                <c:pt idx="560">
                  <c:v>14.648612076465268</c:v>
                </c:pt>
                <c:pt idx="561">
                  <c:v>14.54818888526856</c:v>
                </c:pt>
                <c:pt idx="562">
                  <c:v>14.447754732653024</c:v>
                </c:pt>
                <c:pt idx="563">
                  <c:v>14.347309394715857</c:v>
                </c:pt>
                <c:pt idx="564">
                  <c:v>14.246852641917769</c:v>
                </c:pt>
                <c:pt idx="565">
                  <c:v>14.146384238975518</c:v>
                </c:pt>
                <c:pt idx="566">
                  <c:v>14.045903944750979</c:v>
                </c:pt>
                <c:pt idx="567">
                  <c:v>13.945411512138277</c:v>
                </c:pt>
                <c:pt idx="568">
                  <c:v>13.844906687948448</c:v>
                </c:pt>
                <c:pt idx="569">
                  <c:v>13.744389212791488</c:v>
                </c:pt>
                <c:pt idx="570">
                  <c:v>13.643858820956034</c:v>
                </c:pt>
                <c:pt idx="571">
                  <c:v>13.543315240285946</c:v>
                </c:pt>
                <c:pt idx="572">
                  <c:v>13.442758192055027</c:v>
                </c:pt>
                <c:pt idx="573">
                  <c:v>13.342187390838715</c:v>
                </c:pt>
                <c:pt idx="574">
                  <c:v>13.241602544383076</c:v>
                </c:pt>
                <c:pt idx="575">
                  <c:v>13.141003353471046</c:v>
                </c:pt>
                <c:pt idx="576">
                  <c:v>13.040389511786525</c:v>
                </c:pt>
                <c:pt idx="577">
                  <c:v>12.93976070577534</c:v>
                </c:pt>
                <c:pt idx="578">
                  <c:v>12.839116614502675</c:v>
                </c:pt>
                <c:pt idx="579">
                  <c:v>12.738456909509495</c:v>
                </c:pt>
                <c:pt idx="580">
                  <c:v>12.637781254664308</c:v>
                </c:pt>
                <c:pt idx="581">
                  <c:v>12.537089306013359</c:v>
                </c:pt>
                <c:pt idx="582">
                  <c:v>12.436380711627065</c:v>
                </c:pt>
                <c:pt idx="583">
                  <c:v>12.335655111444455</c:v>
                </c:pt>
                <c:pt idx="584">
                  <c:v>12.234912137113806</c:v>
                </c:pt>
                <c:pt idx="585">
                  <c:v>12.134151411830764</c:v>
                </c:pt>
                <c:pt idx="586">
                  <c:v>12.033372550173457</c:v>
                </c:pt>
                <c:pt idx="587">
                  <c:v>11.932575157934995</c:v>
                </c:pt>
                <c:pt idx="588">
                  <c:v>11.83175883195184</c:v>
                </c:pt>
                <c:pt idx="589">
                  <c:v>11.730923159930718</c:v>
                </c:pt>
                <c:pt idx="590">
                  <c:v>11.630067720271096</c:v>
                </c:pt>
                <c:pt idx="591">
                  <c:v>11.529192081885459</c:v>
                </c:pt>
                <c:pt idx="592">
                  <c:v>11.428295804016045</c:v>
                </c:pt>
                <c:pt idx="593">
                  <c:v>11.327378436049214</c:v>
                </c:pt>
                <c:pt idx="594">
                  <c:v>11.226439517325691</c:v>
                </c:pt>
                <c:pt idx="595">
                  <c:v>11.125478576948309</c:v>
                </c:pt>
                <c:pt idx="596">
                  <c:v>11.024495133587237</c:v>
                </c:pt>
                <c:pt idx="597">
                  <c:v>10.92348869528039</c:v>
                </c:pt>
                <c:pt idx="598">
                  <c:v>10.822458759233299</c:v>
                </c:pt>
                <c:pt idx="599">
                  <c:v>10.721404811612999</c:v>
                </c:pt>
                <c:pt idx="600">
                  <c:v>10.620326327341353</c:v>
                </c:pt>
                <c:pt idx="601">
                  <c:v>10.519222769883649</c:v>
                </c:pt>
                <c:pt idx="602">
                  <c:v>10.418093591034916</c:v>
                </c:pt>
                <c:pt idx="603">
                  <c:v>10.316938230703103</c:v>
                </c:pt>
                <c:pt idx="604">
                  <c:v>10.215756116689118</c:v>
                </c:pt>
                <c:pt idx="605">
                  <c:v>10.114546664463692</c:v>
                </c:pt>
                <c:pt idx="606">
                  <c:v>10.013309276941884</c:v>
                </c:pt>
                <c:pt idx="607">
                  <c:v>9.9120433442537941</c:v>
                </c:pt>
                <c:pt idx="608">
                  <c:v>9.8107482435132347</c:v>
                </c:pt>
                <c:pt idx="609">
                  <c:v>9.7094233385830329</c:v>
                </c:pt>
                <c:pt idx="610">
                  <c:v>9.608067979837605</c:v>
                </c:pt>
                <c:pt idx="611">
                  <c:v>9.5066815039229695</c:v>
                </c:pt>
                <c:pt idx="612">
                  <c:v>9.4052632335140434</c:v>
                </c:pt>
                <c:pt idx="613">
                  <c:v>9.3038124770689876</c:v>
                </c:pt>
                <c:pt idx="614">
                  <c:v>9.2023285285811678</c:v>
                </c:pt>
                <c:pt idx="615">
                  <c:v>9.1008106673290072</c:v>
                </c:pt>
                <c:pt idx="616">
                  <c:v>8.9992581576232293</c:v>
                </c:pt>
                <c:pt idx="617">
                  <c:v>8.8976702485512345</c:v>
                </c:pt>
                <c:pt idx="618">
                  <c:v>8.79604617372026</c:v>
                </c:pt>
                <c:pt idx="619">
                  <c:v>8.694385150997757</c:v>
                </c:pt>
                <c:pt idx="620">
                  <c:v>8.5926863822501076</c:v>
                </c:pt>
                <c:pt idx="621">
                  <c:v>8.4909490530791647</c:v>
                </c:pt>
                <c:pt idx="622">
                  <c:v>8.3891723325577523</c:v>
                </c:pt>
                <c:pt idx="623">
                  <c:v>8.2873553729627307</c:v>
                </c:pt>
                <c:pt idx="624">
                  <c:v>8.185497309507241</c:v>
                </c:pt>
                <c:pt idx="625">
                  <c:v>8.0835972600715973</c:v>
                </c:pt>
                <c:pt idx="626">
                  <c:v>7.9816543249327374</c:v>
                </c:pt>
                <c:pt idx="627">
                  <c:v>7.8796675864935146</c:v>
                </c:pt>
                <c:pt idx="628">
                  <c:v>7.7776361090104835</c:v>
                </c:pt>
                <c:pt idx="629">
                  <c:v>7.6755589383215295</c:v>
                </c:pt>
                <c:pt idx="630">
                  <c:v>7.5734351015734749</c:v>
                </c:pt>
                <c:pt idx="631">
                  <c:v>7.4712636069490701</c:v>
                </c:pt>
                <c:pt idx="632">
                  <c:v>7.3690434433949461</c:v>
                </c:pt>
                <c:pt idx="633">
                  <c:v>7.266773580349362</c:v>
                </c:pt>
                <c:pt idx="634">
                  <c:v>7.1644529674705506</c:v>
                </c:pt>
                <c:pt idx="635">
                  <c:v>7.0620805343673982</c:v>
                </c:pt>
                <c:pt idx="636">
                  <c:v>6.9596551903294923</c:v>
                </c:pt>
                <c:pt idx="637">
                  <c:v>6.8571758240607181</c:v>
                </c:pt>
                <c:pt idx="638">
                  <c:v>6.7546413034134414</c:v>
                </c:pt>
                <c:pt idx="639">
                  <c:v>6.6520504751258152</c:v>
                </c:pt>
                <c:pt idx="640">
                  <c:v>6.5494021645610605</c:v>
                </c:pt>
                <c:pt idx="641">
                  <c:v>6.4466951754510706</c:v>
                </c:pt>
                <c:pt idx="642">
                  <c:v>6.3439282896422995</c:v>
                </c:pt>
                <c:pt idx="643">
                  <c:v>6.2411002668458524</c:v>
                </c:pt>
                <c:pt idx="644">
                  <c:v>6.1382098443924349</c:v>
                </c:pt>
                <c:pt idx="645">
                  <c:v>6.0352557369918429</c:v>
                </c:pt>
                <c:pt idx="646">
                  <c:v>5.9322366364973709</c:v>
                </c:pt>
                <c:pt idx="647">
                  <c:v>5.8291512116767938</c:v>
                </c:pt>
                <c:pt idx="648">
                  <c:v>5.7259981079887465</c:v>
                </c:pt>
                <c:pt idx="649">
                  <c:v>5.6227759473670602</c:v>
                </c:pt>
                <c:pt idx="650">
                  <c:v>5.519483328011713</c:v>
                </c:pt>
                <c:pt idx="651">
                  <c:v>5.4161188241883202</c:v>
                </c:pt>
                <c:pt idx="652">
                  <c:v>5.3126809860354456</c:v>
                </c:pt>
                <c:pt idx="653">
                  <c:v>5.2091683393831634</c:v>
                </c:pt>
                <c:pt idx="654">
                  <c:v>5.1055793855784124</c:v>
                </c:pt>
                <c:pt idx="655">
                  <c:v>5.0019126013245518</c:v>
                </c:pt>
                <c:pt idx="656">
                  <c:v>4.8981664385296417</c:v>
                </c:pt>
                <c:pt idx="657">
                  <c:v>4.7943393241676064</c:v>
                </c:pt>
                <c:pt idx="658">
                  <c:v>4.6904296601529651</c:v>
                </c:pt>
                <c:pt idx="659">
                  <c:v>4.5864358232281148</c:v>
                </c:pt>
                <c:pt idx="660">
                  <c:v>4.4823561648653305</c:v>
                </c:pt>
                <c:pt idx="661">
                  <c:v>4.3781890111849862</c:v>
                </c:pt>
                <c:pt idx="662">
                  <c:v>4.2739326628882628</c:v>
                </c:pt>
                <c:pt idx="663">
                  <c:v>4.1695853952083555</c:v>
                </c:pt>
                <c:pt idx="664">
                  <c:v>4.0651454578784989</c:v>
                </c:pt>
                <c:pt idx="665">
                  <c:v>3.9606110751197949</c:v>
                </c:pt>
                <c:pt idx="666">
                  <c:v>3.8559804456483562</c:v>
                </c:pt>
                <c:pt idx="667">
                  <c:v>3.7512517427030061</c:v>
                </c:pt>
                <c:pt idx="668">
                  <c:v>3.646423114095688</c:v>
                </c:pt>
                <c:pt idx="669">
                  <c:v>3.5414926822835069</c:v>
                </c:pt>
                <c:pt idx="670">
                  <c:v>3.4364585444659475</c:v>
                </c:pt>
                <c:pt idx="671">
                  <c:v>3.3313187727064939</c:v>
                </c:pt>
                <c:pt idx="672">
                  <c:v>3.2260714140797573</c:v>
                </c:pt>
                <c:pt idx="673">
                  <c:v>3.1207144908471545</c:v>
                </c:pt>
                <c:pt idx="674">
                  <c:v>3.0152460006597264</c:v>
                </c:pt>
                <c:pt idx="675">
                  <c:v>2.9096639167915939</c:v>
                </c:pt>
                <c:pt idx="676">
                  <c:v>2.8039661884027995</c:v>
                </c:pt>
                <c:pt idx="677">
                  <c:v>2.698150740835441</c:v>
                </c:pt>
                <c:pt idx="678">
                  <c:v>2.5922154759420679</c:v>
                </c:pt>
                <c:pt idx="679">
                  <c:v>2.4861582724484435</c:v>
                </c:pt>
                <c:pt idx="680">
                  <c:v>2.3799769863528262</c:v>
                </c:pt>
                <c:pt idx="681">
                  <c:v>2.2736694513604392</c:v>
                </c:pt>
                <c:pt idx="682">
                  <c:v>2.1672334793580128</c:v>
                </c:pt>
                <c:pt idx="683">
                  <c:v>2.0606668609256871</c:v>
                </c:pt>
                <c:pt idx="684">
                  <c:v>1.9539673658915426</c:v>
                </c:pt>
                <c:pt idx="685">
                  <c:v>1.8471327439261553</c:v>
                </c:pt>
                <c:pt idx="686">
                  <c:v>1.7401607251816351</c:v>
                </c:pt>
                <c:pt idx="687">
                  <c:v>1.6330490209744641</c:v>
                </c:pt>
                <c:pt idx="688">
                  <c:v>1.5257953245140918</c:v>
                </c:pt>
                <c:pt idx="689">
                  <c:v>1.4183973116786763</c:v>
                </c:pt>
                <c:pt idx="690">
                  <c:v>1.3108526418383541</c:v>
                </c:pt>
                <c:pt idx="691">
                  <c:v>1.2031589587283591</c:v>
                </c:pt>
                <c:pt idx="692">
                  <c:v>1.0953138913726741</c:v>
                </c:pt>
                <c:pt idx="693">
                  <c:v>0.98731505505846762</c:v>
                </c:pt>
                <c:pt idx="694">
                  <c:v>0.87916005236471073</c:v>
                </c:pt>
                <c:pt idx="695">
                  <c:v>0.77084647424295205</c:v>
                </c:pt>
                <c:pt idx="696">
                  <c:v>0.66237190115435585</c:v>
                </c:pt>
                <c:pt idx="697">
                  <c:v>0.55373390426191849</c:v>
                </c:pt>
                <c:pt idx="698">
                  <c:v>0.44493004667943969</c:v>
                </c:pt>
                <c:pt idx="699">
                  <c:v>0.33595788477799821</c:v>
                </c:pt>
                <c:pt idx="700">
                  <c:v>0.22681496955208608</c:v>
                </c:pt>
                <c:pt idx="701">
                  <c:v>0.11749884804293698</c:v>
                </c:pt>
                <c:pt idx="702">
                  <c:v>8.0070648234128999E-3</c:v>
                </c:pt>
                <c:pt idx="703">
                  <c:v>-0.10166283645710847</c:v>
                </c:pt>
                <c:pt idx="704">
                  <c:v>-0.21151331146738642</c:v>
                </c:pt>
                <c:pt idx="705">
                  <c:v>-0.32154681352675152</c:v>
                </c:pt>
                <c:pt idx="706">
                  <c:v>-0.43176579187699671</c:v>
                </c:pt>
                <c:pt idx="707">
                  <c:v>-0.54217268989072287</c:v>
                </c:pt>
                <c:pt idx="708">
                  <c:v>-0.65276994321999293</c:v>
                </c:pt>
                <c:pt idx="709">
                  <c:v>-0.76355997788067853</c:v>
                </c:pt>
                <c:pt idx="710">
                  <c:v>-0.87454520827700977</c:v>
                </c:pt>
                <c:pt idx="711">
                  <c:v>-0.98572803516363372</c:v>
                </c:pt>
                <c:pt idx="712">
                  <c:v>-1.0971108435468044</c:v>
                </c:pt>
                <c:pt idx="713">
                  <c:v>-1.208696000526218</c:v>
                </c:pt>
                <c:pt idx="714">
                  <c:v>-1.3204858530751264</c:v>
                </c:pt>
                <c:pt idx="715">
                  <c:v>-1.4324827257640758</c:v>
                </c:pt>
                <c:pt idx="716">
                  <c:v>-1.5446889184258514</c:v>
                </c:pt>
                <c:pt idx="717">
                  <c:v>-1.6571067037636342</c:v>
                </c:pt>
                <c:pt idx="718">
                  <c:v>-1.7697383249054286</c:v>
                </c:pt>
                <c:pt idx="719">
                  <c:v>-1.8825859929044495</c:v>
                </c:pt>
                <c:pt idx="720">
                  <c:v>-1.9956518841883382</c:v>
                </c:pt>
                <c:pt idx="721">
                  <c:v>-2.1089381379589209</c:v>
                </c:pt>
                <c:pt idx="722">
                  <c:v>-2.2224468535448714</c:v>
                </c:pt>
                <c:pt idx="723">
                  <c:v>-2.3361800877094367</c:v>
                </c:pt>
                <c:pt idx="724">
                  <c:v>-2.4501398519168691</c:v>
                </c:pt>
                <c:pt idx="725">
                  <c:v>-2.5643281095580921</c:v>
                </c:pt>
                <c:pt idx="726">
                  <c:v>-2.6787467731427124</c:v>
                </c:pt>
                <c:pt idx="727">
                  <c:v>-2.7933977014557367</c:v>
                </c:pt>
                <c:pt idx="728">
                  <c:v>-2.9082826966868573</c:v>
                </c:pt>
                <c:pt idx="729">
                  <c:v>-3.0234035015338327</c:v>
                </c:pt>
                <c:pt idx="730">
                  <c:v>-3.1387617962839816</c:v>
                </c:pt>
                <c:pt idx="731">
                  <c:v>-3.2543591958796552</c:v>
                </c:pt>
                <c:pt idx="732">
                  <c:v>-3.3701972469692927</c:v>
                </c:pt>
                <c:pt idx="733">
                  <c:v>-3.4862774249525135</c:v>
                </c:pt>
                <c:pt idx="734">
                  <c:v>-3.6026011310203176</c:v>
                </c:pt>
                <c:pt idx="735">
                  <c:v>-3.7191696891983161</c:v>
                </c:pt>
                <c:pt idx="736">
                  <c:v>-3.8359843433970968</c:v>
                </c:pt>
                <c:pt idx="737">
                  <c:v>-3.9530462544752614</c:v>
                </c:pt>
                <c:pt idx="738">
                  <c:v>-4.0703564973215691</c:v>
                </c:pt>
                <c:pt idx="739">
                  <c:v>-4.1879160579615151</c:v>
                </c:pt>
                <c:pt idx="740">
                  <c:v>-4.3057258306944606</c:v>
                </c:pt>
                <c:pt idx="741">
                  <c:v>-4.423786615267943</c:v>
                </c:pt>
                <c:pt idx="742">
                  <c:v>-4.5420991140957225</c:v>
                </c:pt>
                <c:pt idx="743">
                  <c:v>-4.6606639295260619</c:v>
                </c:pt>
                <c:pt idx="744">
                  <c:v>-4.7794815611664268</c:v>
                </c:pt>
                <c:pt idx="745">
                  <c:v>-4.8985524032723822</c:v>
                </c:pt>
                <c:pt idx="746">
                  <c:v>-5.0178767422075001</c:v>
                </c:pt>
                <c:pt idx="747">
                  <c:v>-5.1374547539807489</c:v>
                </c:pt>
                <c:pt idx="748">
                  <c:v>-5.2572865018693484</c:v>
                </c:pt>
                <c:pt idx="749">
                  <c:v>-5.3773719341339117</c:v>
                </c:pt>
                <c:pt idx="750">
                  <c:v>-5.4977108818330436</c:v>
                </c:pt>
                <c:pt idx="751">
                  <c:v>-5.6183030567448977</c:v>
                </c:pt>
                <c:pt idx="752">
                  <c:v>-5.7391480494031679</c:v>
                </c:pt>
                <c:pt idx="753">
                  <c:v>-5.8602453272541979</c:v>
                </c:pt>
                <c:pt idx="754">
                  <c:v>-5.9815942329428395</c:v>
                </c:pt>
                <c:pt idx="755">
                  <c:v>-6.1031939827341342</c:v>
                </c:pt>
                <c:pt idx="756">
                  <c:v>-6.225043665078096</c:v>
                </c:pt>
                <c:pt idx="757">
                  <c:v>-6.3471422393240209</c:v>
                </c:pt>
                <c:pt idx="758">
                  <c:v>-6.4694885345910613</c:v>
                </c:pt>
                <c:pt idx="759">
                  <c:v>-6.59208124880276</c:v>
                </c:pt>
                <c:pt idx="760">
                  <c:v>-6.7149189478902986</c:v>
                </c:pt>
                <c:pt idx="761">
                  <c:v>-6.8380000651722215</c:v>
                </c:pt>
                <c:pt idx="762">
                  <c:v>-6.9613229009156026</c:v>
                </c:pt>
                <c:pt idx="763">
                  <c:v>-7.0848856220841805</c:v>
                </c:pt>
                <c:pt idx="764">
                  <c:v>-7.2086862622802066</c:v>
                </c:pt>
                <c:pt idx="765">
                  <c:v>-7.3327227218832114</c:v>
                </c:pt>
                <c:pt idx="766">
                  <c:v>-7.4569927683917925</c:v>
                </c:pt>
                <c:pt idx="767">
                  <c:v>-7.5814940369718462</c:v>
                </c:pt>
                <c:pt idx="768">
                  <c:v>-7.7062240312162782</c:v>
                </c:pt>
                <c:pt idx="769">
                  <c:v>-7.8311801241176626</c:v>
                </c:pt>
                <c:pt idx="770">
                  <c:v>-7.9563595592602034</c:v>
                </c:pt>
                <c:pt idx="771">
                  <c:v>-8.0817594522296439</c:v>
                </c:pt>
                <c:pt idx="772">
                  <c:v>-8.2073767922464569</c:v>
                </c:pt>
                <c:pt idx="773">
                  <c:v>-8.3332084440230965</c:v>
                </c:pt>
                <c:pt idx="774">
                  <c:v>-8.4592511498444551</c:v>
                </c:pt>
                <c:pt idx="775">
                  <c:v>-8.5855015318757069</c:v>
                </c:pt>
                <c:pt idx="776">
                  <c:v>-8.7119560946948091</c:v>
                </c:pt>
                <c:pt idx="777">
                  <c:v>-8.8386112280495173</c:v>
                </c:pt>
                <c:pt idx="778">
                  <c:v>-8.9654632098392781</c:v>
                </c:pt>
                <c:pt idx="779">
                  <c:v>-9.0925082093192966</c:v>
                </c:pt>
                <c:pt idx="780">
                  <c:v>-9.2197422905241986</c:v>
                </c:pt>
                <c:pt idx="781">
                  <c:v>-9.3471614159094916</c:v>
                </c:pt>
                <c:pt idx="782">
                  <c:v>-9.4747614502072093</c:v>
                </c:pt>
                <c:pt idx="783">
                  <c:v>-9.6025381644910865</c:v>
                </c:pt>
                <c:pt idx="784">
                  <c:v>-9.7304872404477791</c:v>
                </c:pt>
                <c:pt idx="785">
                  <c:v>-9.8586042748486111</c:v>
                </c:pt>
                <c:pt idx="786">
                  <c:v>-9.9868847842152277</c:v>
                </c:pt>
                <c:pt idx="787">
                  <c:v>-10.115324209675611</c:v>
                </c:pt>
                <c:pt idx="788">
                  <c:v>-10.243917921999993</c:v>
                </c:pt>
                <c:pt idx="789">
                  <c:v>-10.372661226813101</c:v>
                </c:pt>
                <c:pt idx="790">
                  <c:v>-10.501549369972006</c:v>
                </c:pt>
                <c:pt idx="791">
                  <c:v>-10.630577543103579</c:v>
                </c:pt>
                <c:pt idx="792">
                  <c:v>-10.759740889290537</c:v>
                </c:pt>
                <c:pt idx="793">
                  <c:v>-10.8890345088994</c:v>
                </c:pt>
                <c:pt idx="794">
                  <c:v>-11.018453465538339</c:v>
                </c:pt>
                <c:pt idx="795">
                  <c:v>-11.147992792136797</c:v>
                </c:pt>
                <c:pt idx="796">
                  <c:v>-11.277647497134957</c:v>
                </c:pt>
                <c:pt idx="797">
                  <c:v>-11.407412570773459</c:v>
                </c:pt>
                <c:pt idx="798">
                  <c:v>-11.537282991471294</c:v>
                </c:pt>
                <c:pt idx="799">
                  <c:v>-11.667253732281965</c:v>
                </c:pt>
                <c:pt idx="800">
                  <c:v>-11.797319767414148</c:v>
                </c:pt>
                <c:pt idx="801">
                  <c:v>-11.927476078807061</c:v>
                </c:pt>
                <c:pt idx="802">
                  <c:v>-12.057717662747542</c:v>
                </c:pt>
                <c:pt idx="803">
                  <c:v>-12.188039536516778</c:v>
                </c:pt>
                <c:pt idx="804">
                  <c:v>-12.318436745054351</c:v>
                </c:pt>
                <c:pt idx="805">
                  <c:v>-12.448904367627458</c:v>
                </c:pt>
                <c:pt idx="806">
                  <c:v>-12.579437524493036</c:v>
                </c:pt>
                <c:pt idx="807">
                  <c:v>-12.710031383539739</c:v>
                </c:pt>
                <c:pt idx="808">
                  <c:v>-12.840681166897646</c:v>
                </c:pt>
                <c:pt idx="809">
                  <c:v>-12.971382157505243</c:v>
                </c:pt>
                <c:pt idx="810">
                  <c:v>-13.102129705617205</c:v>
                </c:pt>
                <c:pt idx="811">
                  <c:v>-13.232919235245443</c:v>
                </c:pt>
                <c:pt idx="812">
                  <c:v>-13.363746250519332</c:v>
                </c:pt>
                <c:pt idx="813">
                  <c:v>-13.494606341953645</c:v>
                </c:pt>
                <c:pt idx="814">
                  <c:v>-13.625495192612229</c:v>
                </c:pt>
                <c:pt idx="815">
                  <c:v>-13.756408584158384</c:v>
                </c:pt>
                <c:pt idx="816">
                  <c:v>-13.887342402778305</c:v>
                </c:pt>
                <c:pt idx="817">
                  <c:v>-14.018292644968763</c:v>
                </c:pt>
                <c:pt idx="818">
                  <c:v>-14.149255423179572</c:v>
                </c:pt>
                <c:pt idx="819">
                  <c:v>-14.280226971298289</c:v>
                </c:pt>
                <c:pt idx="820">
                  <c:v>-14.411203649970794</c:v>
                </c:pt>
                <c:pt idx="821">
                  <c:v>-14.542181951747338</c:v>
                </c:pt>
                <c:pt idx="822">
                  <c:v>-14.673158506044865</c:v>
                </c:pt>
                <c:pt idx="823">
                  <c:v>-14.804130083919858</c:v>
                </c:pt>
                <c:pt idx="824">
                  <c:v>-14.935093602642217</c:v>
                </c:pt>
                <c:pt idx="825">
                  <c:v>-15.066046130063221</c:v>
                </c:pt>
                <c:pt idx="826">
                  <c:v>-15.196984888772304</c:v>
                </c:pt>
                <c:pt idx="827">
                  <c:v>-15.327907260035886</c:v>
                </c:pt>
                <c:pt idx="828">
                  <c:v>-15.458810787512238</c:v>
                </c:pt>
                <c:pt idx="829">
                  <c:v>-15.589693180738616</c:v>
                </c:pt>
                <c:pt idx="830">
                  <c:v>-15.720552318385542</c:v>
                </c:pt>
                <c:pt idx="831">
                  <c:v>-15.851386251274072</c:v>
                </c:pt>
                <c:pt idx="832">
                  <c:v>-15.982193205153976</c:v>
                </c:pt>
                <c:pt idx="833">
                  <c:v>-16.112971583238057</c:v>
                </c:pt>
                <c:pt idx="834">
                  <c:v>-16.243719968492805</c:v>
                </c:pt>
                <c:pt idx="835">
                  <c:v>-16.37443712568124</c:v>
                </c:pt>
                <c:pt idx="836">
                  <c:v>-16.505122003158302</c:v>
                </c:pt>
                <c:pt idx="837">
                  <c:v>-16.635773734417651</c:v>
                </c:pt>
                <c:pt idx="838">
                  <c:v>-16.766391639388821</c:v>
                </c:pt>
                <c:pt idx="839">
                  <c:v>-16.896975225487314</c:v>
                </c:pt>
                <c:pt idx="840">
                  <c:v>-17.02752418841456</c:v>
                </c:pt>
                <c:pt idx="841">
                  <c:v>-17.158038412712418</c:v>
                </c:pt>
                <c:pt idx="842">
                  <c:v>-17.288517972072949</c:v>
                </c:pt>
                <c:pt idx="843">
                  <c:v>-17.418963129402762</c:v>
                </c:pt>
                <c:pt idx="844">
                  <c:v>-17.549374336648864</c:v>
                </c:pt>
                <c:pt idx="845">
                  <c:v>-17.679752234384644</c:v>
                </c:pt>
                <c:pt idx="846">
                  <c:v>-17.810097651161836</c:v>
                </c:pt>
                <c:pt idx="847">
                  <c:v>-17.940411602630238</c:v>
                </c:pt>
                <c:pt idx="848">
                  <c:v>-18.070695290429573</c:v>
                </c:pt>
                <c:pt idx="849">
                  <c:v>-18.20095010085776</c:v>
                </c:pt>
                <c:pt idx="850">
                  <c:v>-18.331177603318995</c:v>
                </c:pt>
                <c:pt idx="851">
                  <c:v>-18.461379548557119</c:v>
                </c:pt>
                <c:pt idx="852">
                  <c:v>-18.591557866678187</c:v>
                </c:pt>
                <c:pt idx="853">
                  <c:v>-18.721714664967539</c:v>
                </c:pt>
                <c:pt idx="854">
                  <c:v>-18.851852225506537</c:v>
                </c:pt>
                <c:pt idx="855">
                  <c:v>-18.981973002593481</c:v>
                </c:pt>
                <c:pt idx="856">
                  <c:v>-19.112079619975479</c:v>
                </c:pt>
                <c:pt idx="857">
                  <c:v>-19.242174867894704</c:v>
                </c:pt>
                <c:pt idx="858">
                  <c:v>-19.372261699956297</c:v>
                </c:pt>
                <c:pt idx="859">
                  <c:v>-19.502343229823094</c:v>
                </c:pt>
                <c:pt idx="860">
                  <c:v>-19.632422727741577</c:v>
                </c:pt>
                <c:pt idx="861">
                  <c:v>-19.762503616906997</c:v>
                </c:pt>
                <c:pt idx="862">
                  <c:v>-19.892589469671002</c:v>
                </c:pt>
                <c:pt idx="863">
                  <c:v>-20.022684003599437</c:v>
                </c:pt>
                <c:pt idx="864">
                  <c:v>-20.152791077384048</c:v>
                </c:pt>
                <c:pt idx="865">
                  <c:v>-20.282914686615996</c:v>
                </c:pt>
                <c:pt idx="866">
                  <c:v>-20.413058959424543</c:v>
                </c:pt>
                <c:pt idx="867">
                  <c:v>-20.543228151987897</c:v>
                </c:pt>
                <c:pt idx="868">
                  <c:v>-20.673426643921555</c:v>
                </c:pt>
                <c:pt idx="869">
                  <c:v>-20.803658933548444</c:v>
                </c:pt>
                <c:pt idx="870">
                  <c:v>-20.933929633058344</c:v>
                </c:pt>
                <c:pt idx="871">
                  <c:v>-21.064243463559549</c:v>
                </c:pt>
                <c:pt idx="872">
                  <c:v>-21.194605250029397</c:v>
                </c:pt>
                <c:pt idx="873">
                  <c:v>-21.325019916168756</c:v>
                </c:pt>
                <c:pt idx="874">
                  <c:v>-21.455492479164413</c:v>
                </c:pt>
                <c:pt idx="875">
                  <c:v>-21.586028044365886</c:v>
                </c:pt>
                <c:pt idx="876">
                  <c:v>-21.716631799879977</c:v>
                </c:pt>
                <c:pt idx="877">
                  <c:v>-21.847309011088932</c:v>
                </c:pt>
                <c:pt idx="878">
                  <c:v>-21.978065015096409</c:v>
                </c:pt>
                <c:pt idx="879">
                  <c:v>-22.108905215105622</c:v>
                </c:pt>
                <c:pt idx="880">
                  <c:v>-22.239835074735133</c:v>
                </c:pt>
                <c:pt idx="881">
                  <c:v>-22.370860112275402</c:v>
                </c:pt>
                <c:pt idx="882">
                  <c:v>-22.501985894891536</c:v>
                </c:pt>
                <c:pt idx="883">
                  <c:v>-22.633218032776504</c:v>
                </c:pt>
                <c:pt idx="884">
                  <c:v>-22.764562173258291</c:v>
                </c:pt>
                <c:pt idx="885">
                  <c:v>-22.896023994866205</c:v>
                </c:pt>
                <c:pt idx="886">
                  <c:v>-23.027609201359635</c:v>
                </c:pt>
                <c:pt idx="887">
                  <c:v>-23.159323515724704</c:v>
                </c:pt>
                <c:pt idx="888">
                  <c:v>-23.291172674141034</c:v>
                </c:pt>
                <c:pt idx="889">
                  <c:v>-23.423162419924957</c:v>
                </c:pt>
                <c:pt idx="890">
                  <c:v>-23.555298497451847</c:v>
                </c:pt>
                <c:pt idx="891">
                  <c:v>-23.687586646061838</c:v>
                </c:pt>
                <c:pt idx="892">
                  <c:v>-23.820032593953911</c:v>
                </c:pt>
                <c:pt idx="893">
                  <c:v>-23.952642052071475</c:v>
                </c:pt>
                <c:pt idx="894">
                  <c:v>-24.085420707984721</c:v>
                </c:pt>
                <c:pt idx="895">
                  <c:v>-24.218374219773288</c:v>
                </c:pt>
                <c:pt idx="896">
                  <c:v>-24.351508209913277</c:v>
                </c:pt>
                <c:pt idx="897">
                  <c:v>-24.484828259173987</c:v>
                </c:pt>
                <c:pt idx="898">
                  <c:v>-24.618339900527783</c:v>
                </c:pt>
                <c:pt idx="899">
                  <c:v>-24.75204861307834</c:v>
                </c:pt>
                <c:pt idx="900">
                  <c:v>-24.885959816011216</c:v>
                </c:pt>
                <c:pt idx="901">
                  <c:v>-25.020078862571197</c:v>
                </c:pt>
                <c:pt idx="902">
                  <c:v>-25.154411034072336</c:v>
                </c:pt>
                <c:pt idx="903">
                  <c:v>-25.288961533943635</c:v>
                </c:pt>
                <c:pt idx="904">
                  <c:v>-25.423735481817307</c:v>
                </c:pt>
                <c:pt idx="905">
                  <c:v>-25.558737907661762</c:v>
                </c:pt>
                <c:pt idx="906">
                  <c:v>-25.69397374596759</c:v>
                </c:pt>
                <c:pt idx="907">
                  <c:v>-25.829447829988823</c:v>
                </c:pt>
                <c:pt idx="908">
                  <c:v>-25.965164886046352</c:v>
                </c:pt>
                <c:pt idx="909">
                  <c:v>-26.101129527897839</c:v>
                </c:pt>
                <c:pt idx="910">
                  <c:v>-26.23734625117963</c:v>
                </c:pt>
                <c:pt idx="911">
                  <c:v>-26.37381942792652</c:v>
                </c:pt>
                <c:pt idx="912">
                  <c:v>-26.510553301173687</c:v>
                </c:pt>
                <c:pt idx="913">
                  <c:v>-26.647551979647123</c:v>
                </c:pt>
                <c:pt idx="914">
                  <c:v>-26.784819432548286</c:v>
                </c:pt>
                <c:pt idx="915">
                  <c:v>-26.922359484437138</c:v>
                </c:pt>
                <c:pt idx="916">
                  <c:v>-27.060175810220478</c:v>
                </c:pt>
                <c:pt idx="917">
                  <c:v>-27.198271930250737</c:v>
                </c:pt>
                <c:pt idx="918">
                  <c:v>-27.336651205539955</c:v>
                </c:pt>
                <c:pt idx="919">
                  <c:v>-27.47531683309618</c:v>
                </c:pt>
                <c:pt idx="920">
                  <c:v>-27.614271841385595</c:v>
                </c:pt>
                <c:pt idx="921">
                  <c:v>-27.753519085928012</c:v>
                </c:pt>
                <c:pt idx="922">
                  <c:v>-27.89306124502934</c:v>
                </c:pt>
                <c:pt idx="923">
                  <c:v>-28.03290081565757</c:v>
                </c:pt>
                <c:pt idx="924">
                  <c:v>-28.173040109467088</c:v>
                </c:pt>
                <c:pt idx="925">
                  <c:v>-28.313481248975862</c:v>
                </c:pt>
                <c:pt idx="926">
                  <c:v>-28.454226163901982</c:v>
                </c:pt>
                <c:pt idx="927">
                  <c:v>-28.595276587663029</c:v>
                </c:pt>
                <c:pt idx="928">
                  <c:v>-28.736634054043463</c:v>
                </c:pt>
                <c:pt idx="929">
                  <c:v>-28.878299894035401</c:v>
                </c:pt>
                <c:pt idx="930">
                  <c:v>-29.020275232855948</c:v>
                </c:pt>
                <c:pt idx="931">
                  <c:v>-29.162560987146094</c:v>
                </c:pt>
                <c:pt idx="932">
                  <c:v>-29.30515786235518</c:v>
                </c:pt>
                <c:pt idx="933">
                  <c:v>-29.448066350314281</c:v>
                </c:pt>
                <c:pt idx="934">
                  <c:v>-29.591286727003045</c:v>
                </c:pt>
                <c:pt idx="935">
                  <c:v>-29.734819050511774</c:v>
                </c:pt>
                <c:pt idx="936">
                  <c:v>-29.878663159203406</c:v>
                </c:pt>
                <c:pt idx="937">
                  <c:v>-30.022818670077619</c:v>
                </c:pt>
                <c:pt idx="938">
                  <c:v>-30.167284977339115</c:v>
                </c:pt>
                <c:pt idx="939">
                  <c:v>-30.31206125117318</c:v>
                </c:pt>
                <c:pt idx="940">
                  <c:v>-30.457146436729854</c:v>
                </c:pt>
                <c:pt idx="941">
                  <c:v>-30.602539253319105</c:v>
                </c:pt>
                <c:pt idx="942">
                  <c:v>-30.748238193817343</c:v>
                </c:pt>
                <c:pt idx="943">
                  <c:v>-30.894241524287441</c:v>
                </c:pt>
                <c:pt idx="944">
                  <c:v>-31.040547283812451</c:v>
                </c:pt>
                <c:pt idx="945">
                  <c:v>-31.187153284543339</c:v>
                </c:pt>
                <c:pt idx="946">
                  <c:v>-31.334057111961616</c:v>
                </c:pt>
                <c:pt idx="947">
                  <c:v>-31.481256125355415</c:v>
                </c:pt>
                <c:pt idx="948">
                  <c:v>-31.628747458510261</c:v>
                </c:pt>
                <c:pt idx="949">
                  <c:v>-31.776528020611792</c:v>
                </c:pt>
                <c:pt idx="950">
                  <c:v>-31.924594497361337</c:v>
                </c:pt>
                <c:pt idx="951">
                  <c:v>-32.072943352301067</c:v>
                </c:pt>
                <c:pt idx="952">
                  <c:v>-32.221570828348391</c:v>
                </c:pt>
                <c:pt idx="953">
                  <c:v>-32.370472949537053</c:v>
                </c:pt>
                <c:pt idx="954">
                  <c:v>-32.51964552296284</c:v>
                </c:pt>
                <c:pt idx="955">
                  <c:v>-32.669084140930835</c:v>
                </c:pt>
                <c:pt idx="956">
                  <c:v>-32.81878418330254</c:v>
                </c:pt>
                <c:pt idx="957">
                  <c:v>-32.968740820038477</c:v>
                </c:pt>
                <c:pt idx="958">
                  <c:v>-33.118949013934269</c:v>
                </c:pt>
                <c:pt idx="959">
                  <c:v>-33.269403523545421</c:v>
                </c:pt>
                <c:pt idx="960">
                  <c:v>-33.420098906298115</c:v>
                </c:pt>
                <c:pt idx="961">
                  <c:v>-33.571029521781661</c:v>
                </c:pt>
                <c:pt idx="962">
                  <c:v>-33.722189535218121</c:v>
                </c:pt>
                <c:pt idx="963">
                  <c:v>-33.873572921105499</c:v>
                </c:pt>
                <c:pt idx="964">
                  <c:v>-34.025173467029532</c:v>
                </c:pt>
                <c:pt idx="965">
                  <c:v>-34.176984777639298</c:v>
                </c:pt>
                <c:pt idx="966">
                  <c:v>-34.329000278782509</c:v>
                </c:pt>
                <c:pt idx="967">
                  <c:v>-34.481213221794917</c:v>
                </c:pt>
                <c:pt idx="968">
                  <c:v>-34.633616687939146</c:v>
                </c:pt>
                <c:pt idx="969">
                  <c:v>-34.786203592987647</c:v>
                </c:pt>
                <c:pt idx="970">
                  <c:v>-34.938966691945268</c:v>
                </c:pt>
                <c:pt idx="971">
                  <c:v>-35.091898583904346</c:v>
                </c:pt>
                <c:pt idx="972">
                  <c:v>-35.244991717029464</c:v>
                </c:pt>
                <c:pt idx="973">
                  <c:v>-35.398238393664407</c:v>
                </c:pt>
                <c:pt idx="974">
                  <c:v>-35.551630775556504</c:v>
                </c:pt>
                <c:pt idx="975">
                  <c:v>-35.705160889193657</c:v>
                </c:pt>
                <c:pt idx="976">
                  <c:v>-35.858820631247141</c:v>
                </c:pt>
                <c:pt idx="977">
                  <c:v>-36.01260177411546</c:v>
                </c:pt>
                <c:pt idx="978">
                  <c:v>-36.166495971563961</c:v>
                </c:pt>
                <c:pt idx="979">
                  <c:v>-36.32049476445372</c:v>
                </c:pt>
                <c:pt idx="980">
                  <c:v>-36.474589586555027</c:v>
                </c:pt>
                <c:pt idx="981">
                  <c:v>-36.628771770439279</c:v>
                </c:pt>
                <c:pt idx="982">
                  <c:v>-36.783032553444357</c:v>
                </c:pt>
                <c:pt idx="983">
                  <c:v>-36.937363083707282</c:v>
                </c:pt>
                <c:pt idx="984">
                  <c:v>-37.091754426259207</c:v>
                </c:pt>
                <c:pt idx="985">
                  <c:v>-37.246197569176978</c:v>
                </c:pt>
                <c:pt idx="986">
                  <c:v>-37.400683429785644</c:v>
                </c:pt>
                <c:pt idx="987">
                  <c:v>-37.555202860907173</c:v>
                </c:pt>
                <c:pt idx="988">
                  <c:v>-37.709746657148891</c:v>
                </c:pt>
                <c:pt idx="989">
                  <c:v>-37.864305561227212</c:v>
                </c:pt>
                <c:pt idx="990">
                  <c:v>-38.018870270320548</c:v>
                </c:pt>
                <c:pt idx="991">
                  <c:v>-38.173431442447104</c:v>
                </c:pt>
                <c:pt idx="992">
                  <c:v>-38.327979702860155</c:v>
                </c:pt>
                <c:pt idx="993">
                  <c:v>-38.482505650458407</c:v>
                </c:pt>
                <c:pt idx="994">
                  <c:v>-38.636999864203261</c:v>
                </c:pt>
                <c:pt idx="995">
                  <c:v>-38.791452909540006</c:v>
                </c:pt>
                <c:pt idx="996">
                  <c:v>-38.945855344815598</c:v>
                </c:pt>
                <c:pt idx="997">
                  <c:v>-39.100197727689753</c:v>
                </c:pt>
                <c:pt idx="998">
                  <c:v>-39.254470621532619</c:v>
                </c:pt>
                <c:pt idx="999">
                  <c:v>-39.408664601804155</c:v>
                </c:pt>
                <c:pt idx="1000">
                  <c:v>-39.562770262410353</c:v>
                </c:pt>
                <c:pt idx="1001">
                  <c:v>-39.716778222030683</c:v>
                </c:pt>
                <c:pt idx="1002">
                  <c:v>-39.870679130411027</c:v>
                </c:pt>
                <c:pt idx="1003">
                  <c:v>-40.024463674618211</c:v>
                </c:pt>
                <c:pt idx="1004">
                  <c:v>-40.178122585249234</c:v>
                </c:pt>
                <c:pt idx="1005">
                  <c:v>-40.331646642590428</c:v>
                </c:pt>
                <c:pt idx="1006">
                  <c:v>-40.485026682722435</c:v>
                </c:pt>
                <c:pt idx="1007">
                  <c:v>-40.638253603563463</c:v>
                </c:pt>
                <c:pt idx="1008">
                  <c:v>-40.791318370847584</c:v>
                </c:pt>
                <c:pt idx="1009">
                  <c:v>-40.944212024031359</c:v>
                </c:pt>
                <c:pt idx="1010">
                  <c:v>-41.096925682124059</c:v>
                </c:pt>
                <c:pt idx="1011">
                  <c:v>-41.249450549436474</c:v>
                </c:pt>
                <c:pt idx="1012">
                  <c:v>-41.401777921242001</c:v>
                </c:pt>
                <c:pt idx="1013">
                  <c:v>-41.553899189345344</c:v>
                </c:pt>
                <c:pt idx="1014">
                  <c:v>-41.705805847554132</c:v>
                </c:pt>
                <c:pt idx="1015">
                  <c:v>-41.857489497046679</c:v>
                </c:pt>
                <c:pt idx="1016">
                  <c:v>-42.008941851631917</c:v>
                </c:pt>
                <c:pt idx="1017">
                  <c:v>-42.160154742895557</c:v>
                </c:pt>
                <c:pt idx="1018">
                  <c:v>-42.311120125228491</c:v>
                </c:pt>
                <c:pt idx="1019">
                  <c:v>-42.46183008073001</c:v>
                </c:pt>
                <c:pt idx="1020">
                  <c:v>-42.612276823983571</c:v>
                </c:pt>
                <c:pt idx="1021">
                  <c:v>-42.762452706698411</c:v>
                </c:pt>
                <c:pt idx="1022">
                  <c:v>-42.912350222211799</c:v>
                </c:pt>
                <c:pt idx="1023">
                  <c:v>-43.061962009849651</c:v>
                </c:pt>
                <c:pt idx="1024">
                  <c:v>-43.211280859136885</c:v>
                </c:pt>
                <c:pt idx="1025">
                  <c:v>-43.360299713857238</c:v>
                </c:pt>
                <c:pt idx="1026">
                  <c:v>-43.509011675955016</c:v>
                </c:pt>
                <c:pt idx="1027">
                  <c:v>-43.65741000927548</c:v>
                </c:pt>
                <c:pt idx="1028">
                  <c:v>-43.805488143140693</c:v>
                </c:pt>
                <c:pt idx="1029">
                  <c:v>-43.953239675755789</c:v>
                </c:pt>
                <c:pt idx="1030">
                  <c:v>-44.10065837744186</c:v>
                </c:pt>
                <c:pt idx="1031">
                  <c:v>-44.247738193693024</c:v>
                </c:pt>
                <c:pt idx="1032">
                  <c:v>-44.394473248054126</c:v>
                </c:pt>
                <c:pt idx="1033">
                  <c:v>-44.540857844813779</c:v>
                </c:pt>
                <c:pt idx="1034">
                  <c:v>-44.686886471514626</c:v>
                </c:pt>
                <c:pt idx="1035">
                  <c:v>-44.832553801272688</c:v>
                </c:pt>
                <c:pt idx="1036">
                  <c:v>-44.977854694908139</c:v>
                </c:pt>
                <c:pt idx="1037">
                  <c:v>-45.122784202882627</c:v>
                </c:pt>
                <c:pt idx="1038">
                  <c:v>-45.267337567043057</c:v>
                </c:pt>
                <c:pt idx="1039">
                  <c:v>-45.411510222169028</c:v>
                </c:pt>
                <c:pt idx="1040">
                  <c:v>-45.555297797324236</c:v>
                </c:pt>
                <c:pt idx="1041">
                  <c:v>-45.698696117009412</c:v>
                </c:pt>
                <c:pt idx="1042">
                  <c:v>-45.841701202118365</c:v>
                </c:pt>
                <c:pt idx="1043">
                  <c:v>-45.984309270695277</c:v>
                </c:pt>
                <c:pt idx="1044">
                  <c:v>-46.126516738493351</c:v>
                </c:pt>
                <c:pt idx="1045">
                  <c:v>-46.268320219337149</c:v>
                </c:pt>
                <c:pt idx="1046">
                  <c:v>-46.409716525287401</c:v>
                </c:pt>
                <c:pt idx="1047">
                  <c:v>-46.550702666610746</c:v>
                </c:pt>
                <c:pt idx="1048">
                  <c:v>-46.691275851555389</c:v>
                </c:pt>
                <c:pt idx="1049">
                  <c:v>-46.831433485934461</c:v>
                </c:pt>
                <c:pt idx="1050">
                  <c:v>-46.971173172520182</c:v>
                </c:pt>
                <c:pt idx="1051">
                  <c:v>-47.110492710249815</c:v>
                </c:pt>
                <c:pt idx="1052">
                  <c:v>-47.249390093247442</c:v>
                </c:pt>
                <c:pt idx="1053">
                  <c:v>-47.387863509664648</c:v>
                </c:pt>
                <c:pt idx="1054">
                  <c:v>-47.525911340343157</c:v>
                </c:pt>
                <c:pt idx="1055">
                  <c:v>-47.663532157303067</c:v>
                </c:pt>
                <c:pt idx="1056">
                  <c:v>-47.800724722061467</c:v>
                </c:pt>
                <c:pt idx="1057">
                  <c:v>-47.937487983785445</c:v>
                </c:pt>
                <c:pt idx="1058">
                  <c:v>-48.073821077283597</c:v>
                </c:pt>
                <c:pt idx="1059">
                  <c:v>-48.209723320841874</c:v>
                </c:pt>
                <c:pt idx="1060">
                  <c:v>-48.345194213907718</c:v>
                </c:pt>
                <c:pt idx="1061">
                  <c:v>-48.480233434629447</c:v>
                </c:pt>
                <c:pt idx="1062">
                  <c:v>-48.614840837254512</c:v>
                </c:pt>
                <c:pt idx="1063">
                  <c:v>-48.749016449394311</c:v>
                </c:pt>
                <c:pt idx="1064">
                  <c:v>-48.882760469159209</c:v>
                </c:pt>
                <c:pt idx="1065">
                  <c:v>-49.016073262172561</c:v>
                </c:pt>
                <c:pt idx="1066">
                  <c:v>-49.148955358468015</c:v>
                </c:pt>
                <c:pt idx="1067">
                  <c:v>-49.28140744927677</c:v>
                </c:pt>
                <c:pt idx="1068">
                  <c:v>-49.413430383711521</c:v>
                </c:pt>
                <c:pt idx="1069">
                  <c:v>-49.545025165354645</c:v>
                </c:pt>
                <c:pt idx="1070">
                  <c:v>-49.676192948754391</c:v>
                </c:pt>
                <c:pt idx="1071">
                  <c:v>-49.806935035839722</c:v>
                </c:pt>
                <c:pt idx="1072">
                  <c:v>-49.937252872256373</c:v>
                </c:pt>
                <c:pt idx="1073">
                  <c:v>-50.067148043634674</c:v>
                </c:pt>
                <c:pt idx="1074">
                  <c:v>-50.196622271792926</c:v>
                </c:pt>
                <c:pt idx="1075">
                  <c:v>-50.325677410884417</c:v>
                </c:pt>
                <c:pt idx="1076">
                  <c:v>-50.454315443494906</c:v>
                </c:pt>
                <c:pt idx="1077">
                  <c:v>-50.582538476696442</c:v>
                </c:pt>
                <c:pt idx="1078">
                  <c:v>-50.710348738064852</c:v>
                </c:pt>
                <c:pt idx="1079">
                  <c:v>-50.837748571665891</c:v>
                </c:pt>
                <c:pt idx="1080">
                  <c:v>-50.964740434019483</c:v>
                </c:pt>
                <c:pt idx="1081">
                  <c:v>-51.09132689004425</c:v>
                </c:pt>
                <c:pt idx="1082">
                  <c:v>-51.217510608992001</c:v>
                </c:pt>
                <c:pt idx="1083">
                  <c:v>-51.343294360375495</c:v>
                </c:pt>
                <c:pt idx="1084">
                  <c:v>-51.468681009897935</c:v>
                </c:pt>
                <c:pt idx="1085">
                  <c:v>-51.593673515387437</c:v>
                </c:pt>
                <c:pt idx="1086">
                  <c:v>-51.71827492274376</c:v>
                </c:pt>
                <c:pt idx="1087">
                  <c:v>-51.842488361900791</c:v>
                </c:pt>
                <c:pt idx="1088">
                  <c:v>-51.966317042812918</c:v>
                </c:pt>
                <c:pt idx="1089">
                  <c:v>-52.08976425146615</c:v>
                </c:pt>
                <c:pt idx="1090">
                  <c:v>-52.212833345923713</c:v>
                </c:pt>
                <c:pt idx="1091">
                  <c:v>-52.335527752404893</c:v>
                </c:pt>
                <c:pt idx="1092">
                  <c:v>-52.457850961407388</c:v>
                </c:pt>
                <c:pt idx="1093">
                  <c:v>-52.579806523872108</c:v>
                </c:pt>
                <c:pt idx="1094">
                  <c:v>-52.701398047398563</c:v>
                </c:pt>
                <c:pt idx="1095">
                  <c:v>-52.822629192511393</c:v>
                </c:pt>
                <c:pt idx="1096">
                  <c:v>-52.943503668982984</c:v>
                </c:pt>
                <c:pt idx="1097">
                  <c:v>-53.064025232215634</c:v>
                </c:pt>
                <c:pt idx="1098">
                  <c:v>-53.184197679685752</c:v>
                </c:pt>
                <c:pt idx="1099">
                  <c:v>-53.304024847452283</c:v>
                </c:pt>
                <c:pt idx="1100">
                  <c:v>-53.423510606733117</c:v>
                </c:pt>
                <c:pt idx="1101">
                  <c:v>-53.542658860552265</c:v>
                </c:pt>
                <c:pt idx="1102">
                  <c:v>-53.661473540457592</c:v>
                </c:pt>
                <c:pt idx="1103">
                  <c:v>-53.779958603312735</c:v>
                </c:pt>
                <c:pt idx="1104">
                  <c:v>-53.898118028166742</c:v>
                </c:pt>
                <c:pt idx="1105">
                  <c:v>-54.015955813197962</c:v>
                </c:pt>
                <c:pt idx="1106">
                  <c:v>-54.133475972738779</c:v>
                </c:pt>
                <c:pt idx="1107">
                  <c:v>-54.250682534379344</c:v>
                </c:pt>
                <c:pt idx="1108">
                  <c:v>-54.367579536151716</c:v>
                </c:pt>
                <c:pt idx="1109">
                  <c:v>-54.484171023796677</c:v>
                </c:pt>
                <c:pt idx="1110">
                  <c:v>-54.600461048110496</c:v>
                </c:pt>
                <c:pt idx="1111">
                  <c:v>-54.716453662376608</c:v>
                </c:pt>
                <c:pt idx="1112">
                  <c:v>-54.832152919878887</c:v>
                </c:pt>
                <c:pt idx="1113">
                  <c:v>-54.947562871497425</c:v>
                </c:pt>
                <c:pt idx="1114">
                  <c:v>-55.062687563388131</c:v>
                </c:pt>
                <c:pt idx="1115">
                  <c:v>-55.177531034744717</c:v>
                </c:pt>
                <c:pt idx="1116">
                  <c:v>-55.292097315642678</c:v>
                </c:pt>
                <c:pt idx="1117">
                  <c:v>-55.406390424966141</c:v>
                </c:pt>
                <c:pt idx="1118">
                  <c:v>-55.520414368414571</c:v>
                </c:pt>
                <c:pt idx="1119">
                  <c:v>-55.634173136592089</c:v>
                </c:pt>
                <c:pt idx="1120">
                  <c:v>-55.747670703174933</c:v>
                </c:pt>
                <c:pt idx="1121">
                  <c:v>-55.860911023159758</c:v>
                </c:pt>
                <c:pt idx="1122">
                  <c:v>-55.973898031188007</c:v>
                </c:pt>
                <c:pt idx="1123">
                  <c:v>-56.086635639949243</c:v>
                </c:pt>
                <c:pt idx="1124">
                  <c:v>-56.199127738658667</c:v>
                </c:pt>
                <c:pt idx="1125">
                  <c:v>-56.311378191610672</c:v>
                </c:pt>
                <c:pt idx="1126">
                  <c:v>-56.423390836804749</c:v>
                </c:pt>
                <c:pt idx="1127">
                  <c:v>-56.53516948464403</c:v>
                </c:pt>
                <c:pt idx="1128">
                  <c:v>-56.646717916703857</c:v>
                </c:pt>
                <c:pt idx="1129">
                  <c:v>-56.758039884570337</c:v>
                </c:pt>
                <c:pt idx="1130">
                  <c:v>-56.869139108745834</c:v>
                </c:pt>
                <c:pt idx="1131">
                  <c:v>-56.980019277620748</c:v>
                </c:pt>
                <c:pt idx="1132">
                  <c:v>-57.090684046509978</c:v>
                </c:pt>
                <c:pt idx="1133">
                  <c:v>-57.201137036752414</c:v>
                </c:pt>
                <c:pt idx="1134">
                  <c:v>-57.311381834871995</c:v>
                </c:pt>
                <c:pt idx="1135">
                  <c:v>-57.421421991797395</c:v>
                </c:pt>
                <c:pt idx="1136">
                  <c:v>-57.531261022141187</c:v>
                </c:pt>
                <c:pt idx="1137">
                  <c:v>-57.640902403534817</c:v>
                </c:pt>
                <c:pt idx="1138">
                  <c:v>-57.750349576017399</c:v>
                </c:pt>
                <c:pt idx="1139">
                  <c:v>-57.859605941479522</c:v>
                </c:pt>
                <c:pt idx="1140">
                  <c:v>-57.968674863156551</c:v>
                </c:pt>
                <c:pt idx="1141">
                  <c:v>-58.077559665172622</c:v>
                </c:pt>
                <c:pt idx="1142">
                  <c:v>-58.186263632132764</c:v>
                </c:pt>
                <c:pt idx="1143">
                  <c:v>-58.29479000876055</c:v>
                </c:pt>
                <c:pt idx="1144">
                  <c:v>-58.403141999581678</c:v>
                </c:pt>
                <c:pt idx="1145">
                  <c:v>-58.511322768649535</c:v>
                </c:pt>
                <c:pt idx="1146">
                  <c:v>-58.619335439313502</c:v>
                </c:pt>
                <c:pt idx="1147">
                  <c:v>-58.727183094025925</c:v>
                </c:pt>
                <c:pt idx="1148">
                  <c:v>-58.834868774188429</c:v>
                </c:pt>
                <c:pt idx="1149">
                  <c:v>-58.942395480034946</c:v>
                </c:pt>
                <c:pt idx="1150">
                  <c:v>-59.04976617054924</c:v>
                </c:pt>
                <c:pt idx="1151">
                  <c:v>-59.15698376341733</c:v>
                </c:pt>
                <c:pt idx="1152">
                  <c:v>-59.264051135011698</c:v>
                </c:pt>
                <c:pt idx="1153">
                  <c:v>-59.370971120406594</c:v>
                </c:pt>
                <c:pt idx="1154">
                  <c:v>-59.477746513422446</c:v>
                </c:pt>
                <c:pt idx="1155">
                  <c:v>-59.584380066699431</c:v>
                </c:pt>
                <c:pt idx="1156">
                  <c:v>-59.690874491796293</c:v>
                </c:pt>
                <c:pt idx="1157">
                  <c:v>-59.797232459316248</c:v>
                </c:pt>
                <c:pt idx="1158">
                  <c:v>-59.903456599056199</c:v>
                </c:pt>
                <c:pt idx="1159">
                  <c:v>-60.009549500178679</c:v>
                </c:pt>
                <c:pt idx="1160">
                  <c:v>-60.115513711406479</c:v>
                </c:pt>
                <c:pt idx="1161">
                  <c:v>-60.221351741236937</c:v>
                </c:pt>
                <c:pt idx="1162">
                  <c:v>-60.327066058176186</c:v>
                </c:pt>
                <c:pt idx="1163">
                  <c:v>-60.432659090991301</c:v>
                </c:pt>
                <c:pt idx="1164">
                  <c:v>-60.538133228980072</c:v>
                </c:pt>
                <c:pt idx="1165">
                  <c:v>-60.643490822256439</c:v>
                </c:pt>
                <c:pt idx="1166">
                  <c:v>-60.748734182052132</c:v>
                </c:pt>
                <c:pt idx="1167">
                  <c:v>-60.85386558103054</c:v>
                </c:pt>
                <c:pt idx="1168">
                  <c:v>-60.958887253616261</c:v>
                </c:pt>
                <c:pt idx="1169">
                  <c:v>-61.063801396334689</c:v>
                </c:pt>
                <c:pt idx="1170">
                  <c:v>-61.168610168164747</c:v>
                </c:pt>
                <c:pt idx="1171">
                  <c:v>-61.273315690901114</c:v>
                </c:pt>
                <c:pt idx="1172">
                  <c:v>-61.377920049526651</c:v>
                </c:pt>
                <c:pt idx="1173">
                  <c:v>-61.482425292593987</c:v>
                </c:pt>
                <c:pt idx="1174">
                  <c:v>-61.586833432614483</c:v>
                </c:pt>
                <c:pt idx="1175">
                  <c:v>-61.691146446455853</c:v>
                </c:pt>
                <c:pt idx="1176">
                  <c:v>-61.795366275745721</c:v>
                </c:pt>
                <c:pt idx="1177">
                  <c:v>-61.899494827280883</c:v>
                </c:pt>
                <c:pt idx="1178">
                  <c:v>-62.003533973443794</c:v>
                </c:pt>
                <c:pt idx="1179">
                  <c:v>-62.107485552621512</c:v>
                </c:pt>
                <c:pt idx="1180">
                  <c:v>-62.211351369630961</c:v>
                </c:pt>
                <c:pt idx="1181">
                  <c:v>-62.315133196146363</c:v>
                </c:pt>
                <c:pt idx="1182">
                  <c:v>-62.418832771131122</c:v>
                </c:pt>
                <c:pt idx="1183">
                  <c:v>-62.522451801270932</c:v>
                </c:pt>
                <c:pt idx="1184">
                  <c:v>-62.625991961410101</c:v>
                </c:pt>
                <c:pt idx="1185">
                  <c:v>-62.729454894989097</c:v>
                </c:pt>
                <c:pt idx="1186">
                  <c:v>-62.832842214483222</c:v>
                </c:pt>
                <c:pt idx="1187">
                  <c:v>-62.936155501842485</c:v>
                </c:pt>
                <c:pt idx="1188">
                  <c:v>-63.039396308931373</c:v>
                </c:pt>
                <c:pt idx="1189">
                  <c:v>-63.142566157968709</c:v>
                </c:pt>
                <c:pt idx="1190">
                  <c:v>-63.245666541967836</c:v>
                </c:pt>
                <c:pt idx="1191">
                  <c:v>-63.348698925174823</c:v>
                </c:pt>
                <c:pt idx="1192">
                  <c:v>-63.451664743506761</c:v>
                </c:pt>
                <c:pt idx="1193">
                  <c:v>-63.554565404988644</c:v>
                </c:pt>
                <c:pt idx="1194">
                  <c:v>-63.657402290187406</c:v>
                </c:pt>
                <c:pt idx="1195">
                  <c:v>-63.760176752645819</c:v>
                </c:pt>
                <c:pt idx="1196">
                  <c:v>-63.862890119313185</c:v>
                </c:pt>
                <c:pt idx="1197">
                  <c:v>-63.965543690973504</c:v>
                </c:pt>
                <c:pt idx="1198">
                  <c:v>-64.068138742671763</c:v>
                </c:pt>
                <c:pt idx="1199">
                  <c:v>-64.170676524136951</c:v>
                </c:pt>
                <c:pt idx="1200">
                  <c:v>-64.273158260201924</c:v>
                </c:pt>
                <c:pt idx="1201">
                  <c:v>-64.37558515122025</c:v>
                </c:pt>
                <c:pt idx="1202">
                  <c:v>-64.477958373480064</c:v>
                </c:pt>
                <c:pt idx="1203">
                  <c:v>-64.580279079613263</c:v>
                </c:pt>
                <c:pt idx="1204">
                  <c:v>-64.682548399002854</c:v>
                </c:pt>
                <c:pt idx="1205">
                  <c:v>-64.784767438183962</c:v>
                </c:pt>
                <c:pt idx="1206">
                  <c:v>-64.886937281243661</c:v>
                </c:pt>
                <c:pt idx="1207">
                  <c:v>-64.98905899021436</c:v>
                </c:pt>
                <c:pt idx="1208">
                  <c:v>-65.091133605465018</c:v>
                </c:pt>
                <c:pt idx="1209">
                  <c:v>-65.193162146086195</c:v>
                </c:pt>
                <c:pt idx="1210">
                  <c:v>-65.295145610272414</c:v>
                </c:pt>
                <c:pt idx="1211">
                  <c:v>-65.397084975699215</c:v>
                </c:pt>
                <c:pt idx="1212">
                  <c:v>-65.498981199895695</c:v>
                </c:pt>
                <c:pt idx="1213">
                  <c:v>-65.600835220613121</c:v>
                </c:pt>
                <c:pt idx="1214">
                  <c:v>-65.702647956187974</c:v>
                </c:pt>
                <c:pt idx="1215">
                  <c:v>-65.804420305901559</c:v>
                </c:pt>
                <c:pt idx="1216">
                  <c:v>-65.90615315033385</c:v>
                </c:pt>
                <c:pt idx="1217">
                  <c:v>-66.007847351712897</c:v>
                </c:pt>
                <c:pt idx="1218">
                  <c:v>-66.109503754260231</c:v>
                </c:pt>
                <c:pt idx="1219">
                  <c:v>-66.211123184530138</c:v>
                </c:pt>
                <c:pt idx="1220">
                  <c:v>-66.312706451745413</c:v>
                </c:pt>
                <c:pt idx="1221">
                  <c:v>-66.414254348127429</c:v>
                </c:pt>
                <c:pt idx="1222">
                  <c:v>-66.515767649222084</c:v>
                </c:pt>
                <c:pt idx="1223">
                  <c:v>-66.61724711422022</c:v>
                </c:pt>
                <c:pt idx="1224">
                  <c:v>-66.718693486274034</c:v>
                </c:pt>
                <c:pt idx="1225">
                  <c:v>-66.820107492807864</c:v>
                </c:pt>
                <c:pt idx="1226">
                  <c:v>-66.921489845825008</c:v>
                </c:pt>
                <c:pt idx="1227">
                  <c:v>-67.022841242208926</c:v>
                </c:pt>
                <c:pt idx="1228">
                  <c:v>-67.124162364020293</c:v>
                </c:pt>
                <c:pt idx="1229">
                  <c:v>-67.225453878789551</c:v>
                </c:pt>
                <c:pt idx="1230">
                  <c:v>-67.32671643980359</c:v>
                </c:pt>
                <c:pt idx="1231">
                  <c:v>-67.427950686388968</c:v>
                </c:pt>
                <c:pt idx="1232">
                  <c:v>-67.529157244189747</c:v>
                </c:pt>
                <c:pt idx="1233">
                  <c:v>-67.630336725441353</c:v>
                </c:pt>
                <c:pt idx="1234">
                  <c:v>-67.731489729238774</c:v>
                </c:pt>
                <c:pt idx="1235">
                  <c:v>-67.832616841801553</c:v>
                </c:pt>
                <c:pt idx="1236">
                  <c:v>-67.933718636733133</c:v>
                </c:pt>
                <c:pt idx="1237">
                  <c:v>-68.0347956752763</c:v>
                </c:pt>
                <c:pt idx="1238">
                  <c:v>-68.13584850656423</c:v>
                </c:pt>
                <c:pt idx="1239">
                  <c:v>-68.236877667866352</c:v>
                </c:pt>
                <c:pt idx="1240">
                  <c:v>-68.33788368483161</c:v>
                </c:pt>
                <c:pt idx="1241">
                  <c:v>-68.438867071724999</c:v>
                </c:pt>
                <c:pt idx="1242">
                  <c:v>-68.539828331662008</c:v>
                </c:pt>
                <c:pt idx="1243">
                  <c:v>-68.64076795683782</c:v>
                </c:pt>
                <c:pt idx="1244">
                  <c:v>-68.741686428752061</c:v>
                </c:pt>
                <c:pt idx="1245">
                  <c:v>-68.842584218430659</c:v>
                </c:pt>
                <c:pt idx="1246">
                  <c:v>-68.943461786642359</c:v>
                </c:pt>
                <c:pt idx="1247">
                  <c:v>-69.044319584111577</c:v>
                </c:pt>
                <c:pt idx="1248">
                  <c:v>-69.145158051728032</c:v>
                </c:pt>
                <c:pt idx="1249">
                  <c:v>-69.245977620751304</c:v>
                </c:pt>
                <c:pt idx="1250">
                  <c:v>-69.346778713012995</c:v>
                </c:pt>
                <c:pt idx="1251">
                  <c:v>-69.447561741112793</c:v>
                </c:pt>
                <c:pt idx="1252">
                  <c:v>-69.548327108613876</c:v>
                </c:pt>
                <c:pt idx="1253">
                  <c:v>-69.649075210231985</c:v>
                </c:pt>
                <c:pt idx="1254">
                  <c:v>-69.749806432021671</c:v>
                </c:pt>
                <c:pt idx="1255">
                  <c:v>-69.850521151560088</c:v>
                </c:pt>
                <c:pt idx="1256">
                  <c:v>-69.95121973812509</c:v>
                </c:pt>
                <c:pt idx="1257">
                  <c:v>-70.051902552872235</c:v>
                </c:pt>
                <c:pt idx="1258">
                  <c:v>-70.152569949006164</c:v>
                </c:pt>
                <c:pt idx="1259">
                  <c:v>-70.253222271950165</c:v>
                </c:pt>
                <c:pt idx="1260">
                  <c:v>-70.353859859511672</c:v>
                </c:pt>
                <c:pt idx="1261">
                  <c:v>-70.454483042044885</c:v>
                </c:pt>
                <c:pt idx="1262">
                  <c:v>-70.555092142609539</c:v>
                </c:pt>
                <c:pt idx="1263">
                  <c:v>-70.655687477127643</c:v>
                </c:pt>
                <c:pt idx="1264">
                  <c:v>-70.756269354535547</c:v>
                </c:pt>
                <c:pt idx="1265">
                  <c:v>-70.856838076934395</c:v>
                </c:pt>
                <c:pt idx="1266">
                  <c:v>-70.957393939737031</c:v>
                </c:pt>
                <c:pt idx="1267">
                  <c:v>-71.057937231811479</c:v>
                </c:pt>
                <c:pt idx="1268">
                  <c:v>-71.158468235621868</c:v>
                </c:pt>
                <c:pt idx="1269">
                  <c:v>-71.258987227367768</c:v>
                </c:pt>
                <c:pt idx="1270">
                  <c:v>-71.359494477117266</c:v>
                </c:pt>
                <c:pt idx="1271">
                  <c:v>-71.459990248942148</c:v>
                </c:pt>
                <c:pt idx="1272">
                  <c:v>-71.560474801045714</c:v>
                </c:pt>
                <c:pt idx="1273">
                  <c:v>-71.660948385891018</c:v>
                </c:pt>
                <c:pt idx="1274">
                  <c:v>-71.761411250324855</c:v>
                </c:pt>
                <c:pt idx="1275">
                  <c:v>-71.861863635700288</c:v>
                </c:pt>
                <c:pt idx="1276">
                  <c:v>-71.962305777996193</c:v>
                </c:pt>
                <c:pt idx="1277">
                  <c:v>-72.062737907933553</c:v>
                </c:pt>
                <c:pt idx="1278">
                  <c:v>-72.163160251090787</c:v>
                </c:pt>
                <c:pt idx="1279">
                  <c:v>-72.263573028015827</c:v>
                </c:pt>
                <c:pt idx="1280">
                  <c:v>-72.363976454335315</c:v>
                </c:pt>
                <c:pt idx="1281">
                  <c:v>-72.46437074086333</c:v>
                </c:pt>
                <c:pt idx="1282">
                  <c:v>-72.564756093705853</c:v>
                </c:pt>
                <c:pt idx="1283">
                  <c:v>-72.665132714364063</c:v>
                </c:pt>
                <c:pt idx="1284">
                  <c:v>-72.765500799835493</c:v>
                </c:pt>
                <c:pt idx="1285">
                  <c:v>-72.865860542712653</c:v>
                </c:pt>
                <c:pt idx="1286">
                  <c:v>-72.966212131279619</c:v>
                </c:pt>
                <c:pt idx="1287">
                  <c:v>-73.066555749607218</c:v>
                </c:pt>
                <c:pt idx="1288">
                  <c:v>-73.166891577645345</c:v>
                </c:pt>
                <c:pt idx="1289">
                  <c:v>-73.26721979131348</c:v>
                </c:pt>
                <c:pt idx="1290">
                  <c:v>-73.367540562590463</c:v>
                </c:pt>
                <c:pt idx="1291">
                  <c:v>-73.467854059599716</c:v>
                </c:pt>
                <c:pt idx="1292">
                  <c:v>-73.56816044669597</c:v>
                </c:pt>
                <c:pt idx="1293">
                  <c:v>-73.668459884547616</c:v>
                </c:pt>
                <c:pt idx="1294">
                  <c:v>-73.768752530218094</c:v>
                </c:pt>
                <c:pt idx="1295">
                  <c:v>-73.869038537246055</c:v>
                </c:pt>
                <c:pt idx="1296">
                  <c:v>-73.969318055723107</c:v>
                </c:pt>
                <c:pt idx="1297">
                  <c:v>-74.069591232370215</c:v>
                </c:pt>
                <c:pt idx="1298">
                  <c:v>-74.169858210612119</c:v>
                </c:pt>
                <c:pt idx="1299">
                  <c:v>-74.270119130650684</c:v>
                </c:pt>
                <c:pt idx="1300">
                  <c:v>-74.370374129536501</c:v>
                </c:pt>
                <c:pt idx="1301">
                  <c:v>-74.470623341238337</c:v>
                </c:pt>
                <c:pt idx="1302">
                  <c:v>-74.57086689671236</c:v>
                </c:pt>
                <c:pt idx="1303">
                  <c:v>-74.671104923968031</c:v>
                </c:pt>
                <c:pt idx="1304">
                  <c:v>-74.771337548134809</c:v>
                </c:pt>
                <c:pt idx="1305">
                  <c:v>-74.871564891525139</c:v>
                </c:pt>
                <c:pt idx="1306">
                  <c:v>-74.971787073697854</c:v>
                </c:pt>
                <c:pt idx="1307">
                  <c:v>-75.072004211519271</c:v>
                </c:pt>
                <c:pt idx="1308">
                  <c:v>-75.172216419223304</c:v>
                </c:pt>
                <c:pt idx="1309">
                  <c:v>-75.272423808469739</c:v>
                </c:pt>
                <c:pt idx="1310">
                  <c:v>-75.372626488402062</c:v>
                </c:pt>
                <c:pt idx="1311">
                  <c:v>-75.472824565703689</c:v>
                </c:pt>
                <c:pt idx="1312">
                  <c:v>-75.573018144652366</c:v>
                </c:pt>
                <c:pt idx="1313">
                  <c:v>-75.673207327174637</c:v>
                </c:pt>
                <c:pt idx="1314">
                  <c:v>-75.773392212897292</c:v>
                </c:pt>
                <c:pt idx="1315">
                  <c:v>-75.873572899199942</c:v>
                </c:pt>
                <c:pt idx="1316">
                  <c:v>-75.973749481264633</c:v>
                </c:pt>
                <c:pt idx="1317">
                  <c:v>-76.073922052125042</c:v>
                </c:pt>
                <c:pt idx="1318">
                  <c:v>-76.174090702714864</c:v>
                </c:pt>
                <c:pt idx="1319">
                  <c:v>-76.274255521914384</c:v>
                </c:pt>
                <c:pt idx="1320">
                  <c:v>-76.374416596596802</c:v>
                </c:pt>
                <c:pt idx="1321">
                  <c:v>-76.474574011672928</c:v>
                </c:pt>
                <c:pt idx="1322">
                  <c:v>-76.574727850135744</c:v>
                </c:pt>
                <c:pt idx="1323">
                  <c:v>-76.674878193102529</c:v>
                </c:pt>
                <c:pt idx="1324">
                  <c:v>-76.775025119857844</c:v>
                </c:pt>
                <c:pt idx="1325">
                  <c:v>-76.875168707893764</c:v>
                </c:pt>
                <c:pt idx="1326">
                  <c:v>-76.975309032950904</c:v>
                </c:pt>
                <c:pt idx="1327">
                  <c:v>-77.075446169057344</c:v>
                </c:pt>
                <c:pt idx="1328">
                  <c:v>-77.17558018856694</c:v>
                </c:pt>
                <c:pt idx="1329">
                  <c:v>-77.275711162197496</c:v>
                </c:pt>
                <c:pt idx="1330">
                  <c:v>-77.375839159066757</c:v>
                </c:pt>
                <c:pt idx="1331">
                  <c:v>-77.475964246729177</c:v>
                </c:pt>
                <c:pt idx="1332">
                  <c:v>-77.576086491210575</c:v>
                </c:pt>
                <c:pt idx="1333">
                  <c:v>-77.676205957042285</c:v>
                </c:pt>
                <c:pt idx="1334">
                  <c:v>-77.776322707295733</c:v>
                </c:pt>
                <c:pt idx="1335">
                  <c:v>-77.876436803614212</c:v>
                </c:pt>
                <c:pt idx="1336">
                  <c:v>-77.97654830624586</c:v>
                </c:pt>
                <c:pt idx="1337">
                  <c:v>-78.076657274074506</c:v>
                </c:pt>
                <c:pt idx="1338">
                  <c:v>-78.176763764650644</c:v>
                </c:pt>
                <c:pt idx="1339">
                  <c:v>-78.276867834221264</c:v>
                </c:pt>
                <c:pt idx="1340">
                  <c:v>-78.376969537759862</c:v>
                </c:pt>
                <c:pt idx="1341">
                  <c:v>-78.477068928994328</c:v>
                </c:pt>
                <c:pt idx="1342">
                  <c:v>-78.577166060435474</c:v>
                </c:pt>
                <c:pt idx="1343">
                  <c:v>-78.677260983404153</c:v>
                </c:pt>
                <c:pt idx="1344">
                  <c:v>-78.777353748058673</c:v>
                </c:pt>
                <c:pt idx="1345">
                  <c:v>-78.877444403420583</c:v>
                </c:pt>
                <c:pt idx="1346">
                  <c:v>-78.977532997400161</c:v>
                </c:pt>
                <c:pt idx="1347">
                  <c:v>-79.077619576822045</c:v>
                </c:pt>
                <c:pt idx="1348">
                  <c:v>-79.177704187449308</c:v>
                </c:pt>
                <c:pt idx="1349">
                  <c:v>-79.27778687400756</c:v>
                </c:pt>
                <c:pt idx="1350">
                  <c:v>-79.377867680208212</c:v>
                </c:pt>
                <c:pt idx="1351">
                  <c:v>-79.477946648771777</c:v>
                </c:pt>
                <c:pt idx="1352">
                  <c:v>-79.578023821449875</c:v>
                </c:pt>
                <c:pt idx="1353">
                  <c:v>-79.678099239047128</c:v>
                </c:pt>
                <c:pt idx="1354">
                  <c:v>-79.778172941443003</c:v>
                </c:pt>
                <c:pt idx="1355">
                  <c:v>-79.878244967612119</c:v>
                </c:pt>
                <c:pt idx="1356">
                  <c:v>-79.97831535564525</c:v>
                </c:pt>
                <c:pt idx="1357">
                  <c:v>-80.078384142768684</c:v>
                </c:pt>
                <c:pt idx="1358">
                  <c:v>-80.178451365364481</c:v>
                </c:pt>
                <c:pt idx="1359">
                  <c:v>-80.278517058988839</c:v>
                </c:pt>
                <c:pt idx="1360">
                  <c:v>-80.378581258391435</c:v>
                </c:pt>
                <c:pt idx="1361">
                  <c:v>-80.478643997533354</c:v>
                </c:pt>
                <c:pt idx="1362">
                  <c:v>-80.578705309604885</c:v>
                </c:pt>
                <c:pt idx="1363">
                  <c:v>-80.678765227042945</c:v>
                </c:pt>
                <c:pt idx="1364">
                  <c:v>-80.778823781548397</c:v>
                </c:pt>
                <c:pt idx="1365">
                  <c:v>-80.878881004102325</c:v>
                </c:pt>
                <c:pt idx="1366">
                  <c:v>-80.978936924982804</c:v>
                </c:pt>
                <c:pt idx="1367">
                  <c:v>-81.078991573780158</c:v>
                </c:pt>
                <c:pt idx="1368">
                  <c:v>-81.179044979413263</c:v>
                </c:pt>
                <c:pt idx="1369">
                  <c:v>-81.279097170144311</c:v>
                </c:pt>
                <c:pt idx="1370">
                  <c:v>-81.379148173593578</c:v>
                </c:pt>
                <c:pt idx="1371">
                  <c:v>-81.479198016754353</c:v>
                </c:pt>
                <c:pt idx="1372">
                  <c:v>-81.579246726006986</c:v>
                </c:pt>
                <c:pt idx="1373">
                  <c:v>-81.679294327132595</c:v>
                </c:pt>
                <c:pt idx="1374">
                  <c:v>-81.779340845326971</c:v>
                </c:pt>
                <c:pt idx="1375">
                  <c:v>-81.879386305213274</c:v>
                </c:pt>
                <c:pt idx="1376">
                  <c:v>-81.979430730855952</c:v>
                </c:pt>
                <c:pt idx="1377">
                  <c:v>-82.079474145772352</c:v>
                </c:pt>
                <c:pt idx="1378">
                  <c:v>-82.179516572945829</c:v>
                </c:pt>
                <c:pt idx="1379">
                  <c:v>-82.279558034837592</c:v>
                </c:pt>
                <c:pt idx="1380">
                  <c:v>-82.379598553398665</c:v>
                </c:pt>
                <c:pt idx="1381">
                  <c:v>-82.479638150081257</c:v>
                </c:pt>
                <c:pt idx="1382">
                  <c:v>-82.579676845850287</c:v>
                </c:pt>
                <c:pt idx="1383">
                  <c:v>-82.679714661194254</c:v>
                </c:pt>
                <c:pt idx="1384">
                  <c:v>-82.779751616136167</c:v>
                </c:pt>
                <c:pt idx="1385">
                  <c:v>-82.879787730244132</c:v>
                </c:pt>
                <c:pt idx="1386">
                  <c:v>-82.979823022641398</c:v>
                </c:pt>
                <c:pt idx="1387">
                  <c:v>-83.079857512016858</c:v>
                </c:pt>
                <c:pt idx="1388">
                  <c:v>-83.179891216634573</c:v>
                </c:pt>
                <c:pt idx="1389">
                  <c:v>-83.279924154343675</c:v>
                </c:pt>
                <c:pt idx="1390">
                  <c:v>-83.379956342587477</c:v>
                </c:pt>
                <c:pt idx="1391">
                  <c:v>-83.479987798412921</c:v>
                </c:pt>
                <c:pt idx="1392">
                  <c:v>-83.580018538479436</c:v>
                </c:pt>
                <c:pt idx="1393">
                  <c:v>-83.680048579068</c:v>
                </c:pt>
                <c:pt idx="1394">
                  <c:v>-83.780077936089157</c:v>
                </c:pt>
                <c:pt idx="1395">
                  <c:v>-83.880106625092154</c:v>
                </c:pt>
                <c:pt idx="1396">
                  <c:v>-83.980134661272615</c:v>
                </c:pt>
                <c:pt idx="1397">
                  <c:v>-84.080162059480642</c:v>
                </c:pt>
                <c:pt idx="1398">
                  <c:v>-84.180188834228943</c:v>
                </c:pt>
                <c:pt idx="1399">
                  <c:v>-84.280214999700263</c:v>
                </c:pt>
                <c:pt idx="1400">
                  <c:v>-84.380240569754761</c:v>
                </c:pt>
              </c:numCache>
            </c:numRef>
          </c:yVal>
          <c:smooth val="1"/>
        </c:ser>
        <c:dLbls>
          <c:showLegendKey val="0"/>
          <c:showVal val="0"/>
          <c:showCatName val="0"/>
          <c:showSerName val="0"/>
          <c:showPercent val="0"/>
          <c:showBubbleSize val="0"/>
        </c:dLbls>
        <c:axId val="133911616"/>
        <c:axId val="133912192"/>
      </c:scatterChart>
      <c:scatterChart>
        <c:scatterStyle val="smoothMarker"/>
        <c:varyColors val="0"/>
        <c:ser>
          <c:idx val="1"/>
          <c:order val="1"/>
          <c:tx>
            <c:strRef>
              <c:f>'Control Loop'!$F$36</c:f>
              <c:strCache>
                <c:ptCount val="1"/>
                <c:pt idx="0">
                  <c:v>C/O Phase</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Loop'!$F$37:$F$1437</c:f>
              <c:numCache>
                <c:formatCode>General</c:formatCode>
                <c:ptCount val="1401"/>
                <c:pt idx="0">
                  <c:v>-5.5916957247404762</c:v>
                </c:pt>
                <c:pt idx="1">
                  <c:v>-5.6560280794375606</c:v>
                </c:pt>
                <c:pt idx="2">
                  <c:v>-5.7210908489977665</c:v>
                </c:pt>
                <c:pt idx="3">
                  <c:v>-5.7868919877964</c:v>
                </c:pt>
                <c:pt idx="4">
                  <c:v>-5.8534395250219351</c:v>
                </c:pt>
                <c:pt idx="5">
                  <c:v>-5.920741564957372</c:v>
                </c:pt>
                <c:pt idx="6">
                  <c:v>-5.9888062872460504</c:v>
                </c:pt>
                <c:pt idx="7">
                  <c:v>-6.0576419471409295</c:v>
                </c:pt>
                <c:pt idx="8">
                  <c:v>-6.1272568757357027</c:v>
                </c:pt>
                <c:pt idx="9">
                  <c:v>-6.1976594801778599</c:v>
                </c:pt>
                <c:pt idx="10">
                  <c:v>-6.2688582438627609</c:v>
                </c:pt>
                <c:pt idx="11">
                  <c:v>-6.3408617266072325</c:v>
                </c:pt>
                <c:pt idx="12">
                  <c:v>-6.4136785648021348</c:v>
                </c:pt>
                <c:pt idx="13">
                  <c:v>-6.4873174715431974</c:v>
                </c:pt>
                <c:pt idx="14">
                  <c:v>-6.5617872367388559</c:v>
                </c:pt>
                <c:pt idx="15">
                  <c:v>-6.6370967271933203</c:v>
                </c:pt>
                <c:pt idx="16">
                  <c:v>-6.7132548866661956</c:v>
                </c:pt>
                <c:pt idx="17">
                  <c:v>-6.7902707359043504</c:v>
                </c:pt>
                <c:pt idx="18">
                  <c:v>-6.8681533726476847</c:v>
                </c:pt>
                <c:pt idx="19">
                  <c:v>-6.946911971606375</c:v>
                </c:pt>
                <c:pt idx="20">
                  <c:v>-7.0265557844077806</c:v>
                </c:pt>
                <c:pt idx="21">
                  <c:v>-7.1070941395142357</c:v>
                </c:pt>
                <c:pt idx="22">
                  <c:v>-7.1885364421071793</c:v>
                </c:pt>
                <c:pt idx="23">
                  <c:v>-7.2708921739393597</c:v>
                </c:pt>
                <c:pt idx="24">
                  <c:v>-7.3541708931517515</c:v>
                </c:pt>
                <c:pt idx="25">
                  <c:v>-7.4383822340550108</c:v>
                </c:pt>
                <c:pt idx="26">
                  <c:v>-7.5235359068732537</c:v>
                </c:pt>
                <c:pt idx="27">
                  <c:v>-7.6096416974494918</c:v>
                </c:pt>
                <c:pt idx="28">
                  <c:v>-7.6967094669106979</c:v>
                </c:pt>
                <c:pt idx="29">
                  <c:v>-7.7847491512912983</c:v>
                </c:pt>
                <c:pt idx="30">
                  <c:v>-7.873770761113164</c:v>
                </c:pt>
                <c:pt idx="31">
                  <c:v>-7.96378438092139</c:v>
                </c:pt>
                <c:pt idx="32">
                  <c:v>-8.0548001687728998</c:v>
                </c:pt>
                <c:pt idx="33">
                  <c:v>-8.1468283556773446</c:v>
                </c:pt>
                <c:pt idx="34">
                  <c:v>-8.2398792449884031</c:v>
                </c:pt>
                <c:pt idx="35">
                  <c:v>-8.3339632117424447</c:v>
                </c:pt>
                <c:pt idx="36">
                  <c:v>-8.4290907019455457</c:v>
                </c:pt>
                <c:pt idx="37">
                  <c:v>-8.5252722318036618</c:v>
                </c:pt>
                <c:pt idx="38">
                  <c:v>-8.6225183868962318</c:v>
                </c:pt>
                <c:pt idx="39">
                  <c:v>-8.7208398212912535</c:v>
                </c:pt>
                <c:pt idx="40">
                  <c:v>-8.8202472565984884</c:v>
                </c:pt>
                <c:pt idx="41">
                  <c:v>-8.9207514809600958</c:v>
                </c:pt>
                <c:pt idx="42">
                  <c:v>-9.0223633479760892</c:v>
                </c:pt>
                <c:pt idx="43">
                  <c:v>-9.1250937755623465</c:v>
                </c:pt>
                <c:pt idx="44">
                  <c:v>-9.2289537447399628</c:v>
                </c:pt>
                <c:pt idx="45">
                  <c:v>-9.3339542983515393</c:v>
                </c:pt>
                <c:pt idx="46">
                  <c:v>-9.440106539705166</c:v>
                </c:pt>
                <c:pt idx="47">
                  <c:v>-9.5474216311415887</c:v>
                </c:pt>
                <c:pt idx="48">
                  <c:v>-9.6559107925226826</c:v>
                </c:pt>
                <c:pt idx="49">
                  <c:v>-9.7655852996396408</c:v>
                </c:pt>
                <c:pt idx="50">
                  <c:v>-9.876456482537483</c:v>
                </c:pt>
                <c:pt idx="51">
                  <c:v>-9.9885357237538006</c:v>
                </c:pt>
                <c:pt idx="52">
                  <c:v>-10.101834456469897</c:v>
                </c:pt>
                <c:pt idx="53">
                  <c:v>-10.216364162570025</c:v>
                </c:pt>
                <c:pt idx="54">
                  <c:v>-10.332136370608323</c:v>
                </c:pt>
                <c:pt idx="55">
                  <c:v>-10.44916265367937</c:v>
                </c:pt>
                <c:pt idx="56">
                  <c:v>-10.56745462718958</c:v>
                </c:pt>
                <c:pt idx="57">
                  <c:v>-10.687023946528058</c:v>
                </c:pt>
                <c:pt idx="58">
                  <c:v>-10.807882304632979</c:v>
                </c:pt>
                <c:pt idx="59">
                  <c:v>-10.930041429450897</c:v>
                </c:pt>
                <c:pt idx="60">
                  <c:v>-11.053513081286923</c:v>
                </c:pt>
                <c:pt idx="61">
                  <c:v>-11.178309050041884</c:v>
                </c:pt>
                <c:pt idx="62">
                  <c:v>-11.304441152334444</c:v>
                </c:pt>
                <c:pt idx="63">
                  <c:v>-11.431921228505523</c:v>
                </c:pt>
                <c:pt idx="64">
                  <c:v>-11.560761139500316</c:v>
                </c:pt>
                <c:pt idx="65">
                  <c:v>-11.690972763627713</c:v>
                </c:pt>
                <c:pt idx="66">
                  <c:v>-11.822567993192129</c:v>
                </c:pt>
                <c:pt idx="67">
                  <c:v>-11.955558730995634</c:v>
                </c:pt>
                <c:pt idx="68">
                  <c:v>-12.089956886707444</c:v>
                </c:pt>
                <c:pt idx="69">
                  <c:v>-12.22577437309708</c:v>
                </c:pt>
                <c:pt idx="70">
                  <c:v>-12.36302310213008</c:v>
                </c:pt>
                <c:pt idx="71">
                  <c:v>-12.501714980921118</c:v>
                </c:pt>
                <c:pt idx="72">
                  <c:v>-12.641861907542872</c:v>
                </c:pt>
                <c:pt idx="73">
                  <c:v>-12.783475766687703</c:v>
                </c:pt>
                <c:pt idx="74">
                  <c:v>-12.926568425179052</c:v>
                </c:pt>
                <c:pt idx="75">
                  <c:v>-13.071151727329697</c:v>
                </c:pt>
                <c:pt idx="76">
                  <c:v>-13.217237490144203</c:v>
                </c:pt>
                <c:pt idx="77">
                  <c:v>-13.364837498362121</c:v>
                </c:pt>
                <c:pt idx="78">
                  <c:v>-13.513963499340738</c:v>
                </c:pt>
                <c:pt idx="79">
                  <c:v>-13.664627197773225</c:v>
                </c:pt>
                <c:pt idx="80">
                  <c:v>-13.816840250240002</c:v>
                </c:pt>
                <c:pt idx="81">
                  <c:v>-13.970614259591239</c:v>
                </c:pt>
                <c:pt idx="82">
                  <c:v>-14.125960769158004</c:v>
                </c:pt>
                <c:pt idx="83">
                  <c:v>-14.282891256788272</c:v>
                </c:pt>
                <c:pt idx="84">
                  <c:v>-14.441417128708556</c:v>
                </c:pt>
                <c:pt idx="85">
                  <c:v>-14.601549713205426</c:v>
                </c:pt>
                <c:pt idx="86">
                  <c:v>-14.763300254127918</c:v>
                </c:pt>
                <c:pt idx="87">
                  <c:v>-14.926679904206974</c:v>
                </c:pt>
                <c:pt idx="88">
                  <c:v>-15.09169971819111</c:v>
                </c:pt>
                <c:pt idx="89">
                  <c:v>-15.258370645796358</c:v>
                </c:pt>
                <c:pt idx="90">
                  <c:v>-15.426703524469668</c:v>
                </c:pt>
                <c:pt idx="91">
                  <c:v>-15.596709071963772</c:v>
                </c:pt>
                <c:pt idx="92">
                  <c:v>-15.768397878721636</c:v>
                </c:pt>
                <c:pt idx="93">
                  <c:v>-15.941780400073345</c:v>
                </c:pt>
                <c:pt idx="94">
                  <c:v>-16.116866948239206</c:v>
                </c:pt>
                <c:pt idx="95">
                  <c:v>-16.293667684143678</c:v>
                </c:pt>
                <c:pt idx="96">
                  <c:v>-16.472192609037208</c:v>
                </c:pt>
                <c:pt idx="97">
                  <c:v>-16.65245155592654</c:v>
                </c:pt>
                <c:pt idx="98">
                  <c:v>-16.834454180815136</c:v>
                </c:pt>
                <c:pt idx="99">
                  <c:v>-17.01820995375185</c:v>
                </c:pt>
                <c:pt idx="100">
                  <c:v>-17.203728149692022</c:v>
                </c:pt>
                <c:pt idx="101">
                  <c:v>-17.391017839169198</c:v>
                </c:pt>
                <c:pt idx="102">
                  <c:v>-17.580087878782017</c:v>
                </c:pt>
                <c:pt idx="103">
                  <c:v>-17.770946901495059</c:v>
                </c:pt>
                <c:pt idx="104">
                  <c:v>-17.963603306759641</c:v>
                </c:pt>
                <c:pt idx="105">
                  <c:v>-18.158065250454381</c:v>
                </c:pt>
                <c:pt idx="106">
                  <c:v>-18.354340634649759</c:v>
                </c:pt>
                <c:pt idx="107">
                  <c:v>-18.552437097200734</c:v>
                </c:pt>
                <c:pt idx="108">
                  <c:v>-18.752362001170813</c:v>
                </c:pt>
                <c:pt idx="109">
                  <c:v>-18.954122424092642</c:v>
                </c:pt>
                <c:pt idx="110">
                  <c:v>-19.157725147068778</c:v>
                </c:pt>
                <c:pt idx="111">
                  <c:v>-19.363176643720291</c:v>
                </c:pt>
                <c:pt idx="112">
                  <c:v>-19.570483068986757</c:v>
                </c:pt>
                <c:pt idx="113">
                  <c:v>-19.779650247786325</c:v>
                </c:pt>
                <c:pt idx="114">
                  <c:v>-19.990683663540153</c:v>
                </c:pt>
                <c:pt idx="115">
                  <c:v>-20.203588446573715</c:v>
                </c:pt>
                <c:pt idx="116">
                  <c:v>-20.418369362395385</c:v>
                </c:pt>
                <c:pt idx="117">
                  <c:v>-20.63503079986987</c:v>
                </c:pt>
                <c:pt idx="118">
                  <c:v>-20.85357675928844</c:v>
                </c:pt>
                <c:pt idx="119">
                  <c:v>-21.074010840350052</c:v>
                </c:pt>
                <c:pt idx="120">
                  <c:v>-21.296336230063176</c:v>
                </c:pt>
                <c:pt idx="121">
                  <c:v>-21.520555690578906</c:v>
                </c:pt>
                <c:pt idx="122">
                  <c:v>-21.746671546965938</c:v>
                </c:pt>
                <c:pt idx="123">
                  <c:v>-21.974685674943146</c:v>
                </c:pt>
                <c:pt idx="124">
                  <c:v>-22.204599488580662</c:v>
                </c:pt>
                <c:pt idx="125">
                  <c:v>-22.436413927982127</c:v>
                </c:pt>
                <c:pt idx="126">
                  <c:v>-22.670129446966083</c:v>
                </c:pt>
                <c:pt idx="127">
                  <c:v>-22.905746000757688</c:v>
                </c:pt>
                <c:pt idx="128">
                  <c:v>-23.143263033708664</c:v>
                </c:pt>
                <c:pt idx="129">
                  <c:v>-23.382679467062115</c:v>
                </c:pt>
                <c:pt idx="130">
                  <c:v>-23.623993686778558</c:v>
                </c:pt>
                <c:pt idx="131">
                  <c:v>-23.867203531439436</c:v>
                </c:pt>
                <c:pt idx="132">
                  <c:v>-24.11230628024941</c:v>
                </c:pt>
                <c:pt idx="133">
                  <c:v>-24.359298641154332</c:v>
                </c:pt>
                <c:pt idx="134">
                  <c:v>-24.608176739094809</c:v>
                </c:pt>
                <c:pt idx="135">
                  <c:v>-24.858936104415193</c:v>
                </c:pt>
                <c:pt idx="136">
                  <c:v>-25.111571661450576</c:v>
                </c:pt>
                <c:pt idx="137">
                  <c:v>-25.3660777173097</c:v>
                </c:pt>
                <c:pt idx="138">
                  <c:v>-25.622447950878467</c:v>
                </c:pt>
                <c:pt idx="139">
                  <c:v>-25.880675402065211</c:v>
                </c:pt>
                <c:pt idx="140">
                  <c:v>-26.140752461310271</c:v>
                </c:pt>
                <c:pt idx="141">
                  <c:v>-26.402670859383534</c:v>
                </c:pt>
                <c:pt idx="142">
                  <c:v>-26.666421657492496</c:v>
                </c:pt>
                <c:pt idx="143">
                  <c:v>-26.931995237726447</c:v>
                </c:pt>
                <c:pt idx="144">
                  <c:v>-27.199381293858796</c:v>
                </c:pt>
                <c:pt idx="145">
                  <c:v>-27.468568822534561</c:v>
                </c:pt>
                <c:pt idx="146">
                  <c:v>-27.739546114863121</c:v>
                </c:pt>
                <c:pt idx="147">
                  <c:v>-28.012300748448403</c:v>
                </c:pt>
                <c:pt idx="148">
                  <c:v>-28.286819579873402</c:v>
                </c:pt>
                <c:pt idx="149">
                  <c:v>-28.563088737668576</c:v>
                </c:pt>
                <c:pt idx="150">
                  <c:v>-28.841093615788377</c:v>
                </c:pt>
                <c:pt idx="151">
                  <c:v>-29.120818867619381</c:v>
                </c:pt>
                <c:pt idx="152">
                  <c:v>-29.402248400545698</c:v>
                </c:pt>
                <c:pt idx="153">
                  <c:v>-29.685365371095322</c:v>
                </c:pt>
                <c:pt idx="154">
                  <c:v>-29.970152180691908</c:v>
                </c:pt>
                <c:pt idx="155">
                  <c:v>-30.256590472034731</c:v>
                </c:pt>
                <c:pt idx="156">
                  <c:v>-30.544661126130496</c:v>
                </c:pt>
                <c:pt idx="157">
                  <c:v>-30.834344260001604</c:v>
                </c:pt>
                <c:pt idx="158">
                  <c:v>-31.125619225086236</c:v>
                </c:pt>
                <c:pt idx="159">
                  <c:v>-31.41846460636037</c:v>
                </c:pt>
                <c:pt idx="160">
                  <c:v>-31.712858222195003</c:v>
                </c:pt>
                <c:pt idx="161">
                  <c:v>-32.008777124970884</c:v>
                </c:pt>
                <c:pt idx="162">
                  <c:v>-32.306197602469844</c:v>
                </c:pt>
                <c:pt idx="163">
                  <c:v>-32.605095180058626</c:v>
                </c:pt>
                <c:pt idx="164">
                  <c:v>-32.905444623681227</c:v>
                </c:pt>
                <c:pt idx="165">
                  <c:v>-33.20721994367711</c:v>
                </c:pt>
                <c:pt idx="166">
                  <c:v>-33.510394399437409</c:v>
                </c:pt>
                <c:pt idx="167">
                  <c:v>-33.814940504909529</c:v>
                </c:pt>
                <c:pt idx="168">
                  <c:v>-34.120830034965074</c:v>
                </c:pt>
                <c:pt idx="169">
                  <c:v>-34.428034032637974</c:v>
                </c:pt>
                <c:pt idx="170">
                  <c:v>-34.736522817238949</c:v>
                </c:pt>
                <c:pt idx="171">
                  <c:v>-35.046265993357203</c:v>
                </c:pt>
                <c:pt idx="172">
                  <c:v>-35.35723246074707</c:v>
                </c:pt>
                <c:pt idx="173">
                  <c:v>-35.669390425108006</c:v>
                </c:pt>
                <c:pt idx="174">
                  <c:v>-35.982707409753957</c:v>
                </c:pt>
                <c:pt idx="175">
                  <c:v>-36.297150268174143</c:v>
                </c:pt>
                <c:pt idx="176">
                  <c:v>-36.612685197479443</c:v>
                </c:pt>
                <c:pt idx="177">
                  <c:v>-36.929277752728574</c:v>
                </c:pt>
                <c:pt idx="178">
                  <c:v>-37.246892862131055</c:v>
                </c:pt>
                <c:pt idx="179">
                  <c:v>-37.565494843111502</c:v>
                </c:pt>
                <c:pt idx="180">
                  <c:v>-37.88504741922771</c:v>
                </c:pt>
                <c:pt idx="181">
                  <c:v>-38.2055137379283</c:v>
                </c:pt>
                <c:pt idx="182">
                  <c:v>-38.526856389132021</c:v>
                </c:pt>
                <c:pt idx="183">
                  <c:v>-38.849037424613343</c:v>
                </c:pt>
                <c:pt idx="184">
                  <c:v>-39.172018378175231</c:v>
                </c:pt>
                <c:pt idx="185">
                  <c:v>-39.495760286582019</c:v>
                </c:pt>
                <c:pt idx="186">
                  <c:v>-39.820223711234775</c:v>
                </c:pt>
                <c:pt idx="187">
                  <c:v>-40.145368760559109</c:v>
                </c:pt>
                <c:pt idx="188">
                  <c:v>-40.471155113079163</c:v>
                </c:pt>
                <c:pt idx="189">
                  <c:v>-40.797542041146833</c:v>
                </c:pt>
                <c:pt idx="190">
                  <c:v>-41.124488435296982</c:v>
                </c:pt>
                <c:pt idx="191">
                  <c:v>-41.451952829191242</c:v>
                </c:pt>
                <c:pt idx="192">
                  <c:v>-41.779893425120306</c:v>
                </c:pt>
                <c:pt idx="193">
                  <c:v>-42.108268120023979</c:v>
                </c:pt>
                <c:pt idx="194">
                  <c:v>-42.437034531992623</c:v>
                </c:pt>
                <c:pt idx="195">
                  <c:v>-42.766150027211971</c:v>
                </c:pt>
                <c:pt idx="196">
                  <c:v>-43.095571747306018</c:v>
                </c:pt>
                <c:pt idx="197">
                  <c:v>-43.425256637041912</c:v>
                </c:pt>
                <c:pt idx="198">
                  <c:v>-43.75516147234903</c:v>
                </c:pt>
                <c:pt idx="199">
                  <c:v>-44.085242888610274</c:v>
                </c:pt>
                <c:pt idx="200">
                  <c:v>-44.415457409181329</c:v>
                </c:pt>
                <c:pt idx="201">
                  <c:v>-44.745761474091118</c:v>
                </c:pt>
                <c:pt idx="202">
                  <c:v>-45.076111468877848</c:v>
                </c:pt>
                <c:pt idx="203">
                  <c:v>-45.406463753515055</c:v>
                </c:pt>
                <c:pt idx="204">
                  <c:v>-45.736774691380468</c:v>
                </c:pt>
                <c:pt idx="205">
                  <c:v>-46.06700067822019</c:v>
                </c:pt>
                <c:pt idx="206">
                  <c:v>-46.39709817106155</c:v>
                </c:pt>
                <c:pt idx="207">
                  <c:v>-46.727023717030768</c:v>
                </c:pt>
                <c:pt idx="208">
                  <c:v>-47.056733982023893</c:v>
                </c:pt>
                <c:pt idx="209">
                  <c:v>-47.386185779190292</c:v>
                </c:pt>
                <c:pt idx="210">
                  <c:v>-47.71533609717941</c:v>
                </c:pt>
                <c:pt idx="211">
                  <c:v>-48.044142128108916</c:v>
                </c:pt>
                <c:pt idx="212">
                  <c:v>-48.372561295209273</c:v>
                </c:pt>
                <c:pt idx="213">
                  <c:v>-48.700551280101614</c:v>
                </c:pt>
                <c:pt idx="214">
                  <c:v>-49.028070049666546</c:v>
                </c:pt>
                <c:pt idx="215">
                  <c:v>-49.355075882466551</c:v>
                </c:pt>
                <c:pt idx="216">
                  <c:v>-49.681527394678817</c:v>
                </c:pt>
                <c:pt idx="217">
                  <c:v>-50.007383565502558</c:v>
                </c:pt>
                <c:pt idx="218">
                  <c:v>-50.332603762003146</c:v>
                </c:pt>
                <c:pt idx="219">
                  <c:v>-50.657147763362261</c:v>
                </c:pt>
                <c:pt idx="220">
                  <c:v>-50.980975784495044</c:v>
                </c:pt>
                <c:pt idx="221">
                  <c:v>-51.304048499008843</c:v>
                </c:pt>
                <c:pt idx="222">
                  <c:v>-51.626327061466945</c:v>
                </c:pt>
                <c:pt idx="223">
                  <c:v>-51.947773128939879</c:v>
                </c:pt>
                <c:pt idx="224">
                  <c:v>-52.268348881808237</c:v>
                </c:pt>
                <c:pt idx="225">
                  <c:v>-52.588017043800491</c:v>
                </c:pt>
                <c:pt idx="226">
                  <c:v>-52.906740901240894</c:v>
                </c:pt>
                <c:pt idx="227">
                  <c:v>-53.224484321488845</c:v>
                </c:pt>
                <c:pt idx="228">
                  <c:v>-53.541211770552728</c:v>
                </c:pt>
                <c:pt idx="229">
                  <c:v>-53.856888329862535</c:v>
                </c:pt>
                <c:pt idx="230">
                  <c:v>-54.171479712186752</c:v>
                </c:pt>
                <c:pt idx="231">
                  <c:v>-54.484952276684083</c:v>
                </c:pt>
                <c:pt idx="232">
                  <c:v>-54.79727304308178</c:v>
                </c:pt>
                <c:pt idx="233">
                  <c:v>-55.108409704967464</c:v>
                </c:pt>
                <c:pt idx="234">
                  <c:v>-55.418330642201759</c:v>
                </c:pt>
                <c:pt idx="235">
                  <c:v>-55.727004932432358</c:v>
                </c:pt>
                <c:pt idx="236">
                  <c:v>-56.034402361722066</c:v>
                </c:pt>
                <c:pt idx="237">
                  <c:v>-56.340493434286799</c:v>
                </c:pt>
                <c:pt idx="238">
                  <c:v>-56.645249381343476</c:v>
                </c:pt>
                <c:pt idx="239">
                  <c:v>-56.948642169076706</c:v>
                </c:pt>
                <c:pt idx="240">
                  <c:v>-57.250644505729298</c:v>
                </c:pt>
                <c:pt idx="241">
                  <c:v>-57.551229847821844</c:v>
                </c:pt>
                <c:pt idx="242">
                  <c:v>-57.8503724055169</c:v>
                </c:pt>
                <c:pt idx="243">
                  <c:v>-58.148047147129965</c:v>
                </c:pt>
                <c:pt idx="244">
                  <c:v>-58.444229802809097</c:v>
                </c:pt>
                <c:pt idx="245">
                  <c:v>-58.738896867392867</c:v>
                </c:pt>
                <c:pt idx="246">
                  <c:v>-59.032025602458972</c:v>
                </c:pt>
                <c:pt idx="247">
                  <c:v>-59.323594037585785</c:v>
                </c:pt>
                <c:pt idx="248">
                  <c:v>-59.613580970841404</c:v>
                </c:pt>
                <c:pt idx="249">
                  <c:v>-59.901965968516734</c:v>
                </c:pt>
                <c:pt idx="250">
                  <c:v>-60.188729364128868</c:v>
                </c:pt>
                <c:pt idx="251">
                  <c:v>-60.473852256706344</c:v>
                </c:pt>
                <c:pt idx="252">
                  <c:v>-60.757316508385927</c:v>
                </c:pt>
                <c:pt idx="253">
                  <c:v>-61.039104741338001</c:v>
                </c:pt>
                <c:pt idx="254">
                  <c:v>-61.319200334042698</c:v>
                </c:pt>
                <c:pt idx="255">
                  <c:v>-61.59758741694592</c:v>
                </c:pt>
                <c:pt idx="256">
                  <c:v>-61.874250867509829</c:v>
                </c:pt>
                <c:pt idx="257">
                  <c:v>-62.149176304690819</c:v>
                </c:pt>
                <c:pt idx="258">
                  <c:v>-62.422350082862152</c:v>
                </c:pt>
                <c:pt idx="259">
                  <c:v>-62.693759285211861</c:v>
                </c:pt>
                <c:pt idx="260">
                  <c:v>-62.96339171663471</c:v>
                </c:pt>
                <c:pt idx="261">
                  <c:v>-63.231235896148696</c:v>
                </c:pt>
                <c:pt idx="262">
                  <c:v>-63.497281048856024</c:v>
                </c:pt>
                <c:pt idx="263">
                  <c:v>-63.761517097478524</c:v>
                </c:pt>
                <c:pt idx="264">
                  <c:v>-64.023934653487089</c:v>
                </c:pt>
                <c:pt idx="265">
                  <c:v>-64.284525007852437</c:v>
                </c:pt>
                <c:pt idx="266">
                  <c:v>-64.543280121441839</c:v>
                </c:pt>
                <c:pt idx="267">
                  <c:v>-64.800192615086829</c:v>
                </c:pt>
                <c:pt idx="268">
                  <c:v>-65.055255759339758</c:v>
                </c:pt>
                <c:pt idx="269">
                  <c:v>-65.308463463952918</c:v>
                </c:pt>
                <c:pt idx="270">
                  <c:v>-65.559810267091251</c:v>
                </c:pt>
                <c:pt idx="271">
                  <c:v>-65.809291324314216</c:v>
                </c:pt>
                <c:pt idx="272">
                  <c:v>-66.056902397336316</c:v>
                </c:pt>
                <c:pt idx="273">
                  <c:v>-66.302639842597742</c:v>
                </c:pt>
                <c:pt idx="274">
                  <c:v>-66.546500599661428</c:v>
                </c:pt>
                <c:pt idx="275">
                  <c:v>-66.788482179456736</c:v>
                </c:pt>
                <c:pt idx="276">
                  <c:v>-67.028582652394093</c:v>
                </c:pt>
                <c:pt idx="277">
                  <c:v>-67.266800636365332</c:v>
                </c:pt>
                <c:pt idx="278">
                  <c:v>-67.50313528465</c:v>
                </c:pt>
                <c:pt idx="279">
                  <c:v>-67.737586273747525</c:v>
                </c:pt>
                <c:pt idx="280">
                  <c:v>-67.970153791151489</c:v>
                </c:pt>
                <c:pt idx="281">
                  <c:v>-68.2008385230816</c:v>
                </c:pt>
                <c:pt idx="282">
                  <c:v>-68.429641642192792</c:v>
                </c:pt>
                <c:pt idx="283">
                  <c:v>-68.656564795273766</c:v>
                </c:pt>
                <c:pt idx="284">
                  <c:v>-68.881610090952648</c:v>
                </c:pt>
                <c:pt idx="285">
                  <c:v>-69.104780087421716</c:v>
                </c:pt>
                <c:pt idx="286">
                  <c:v>-69.326077780197437</c:v>
                </c:pt>
                <c:pt idx="287">
                  <c:v>-69.545506589925608</c:v>
                </c:pt>
                <c:pt idx="288">
                  <c:v>-69.76307035024783</c:v>
                </c:pt>
                <c:pt idx="289">
                  <c:v>-69.978773295736303</c:v>
                </c:pt>
                <c:pt idx="290">
                  <c:v>-70.19262004991333</c:v>
                </c:pt>
                <c:pt idx="291">
                  <c:v>-70.404615613360704</c:v>
                </c:pt>
                <c:pt idx="292">
                  <c:v>-70.614765351933173</c:v>
                </c:pt>
                <c:pt idx="293">
                  <c:v>-70.823074985082656</c:v>
                </c:pt>
                <c:pt idx="294">
                  <c:v>-71.029550574301339</c:v>
                </c:pt>
                <c:pt idx="295">
                  <c:v>-71.234198511695894</c:v>
                </c:pt>
                <c:pt idx="296">
                  <c:v>-71.437025508694163</c:v>
                </c:pt>
                <c:pt idx="297">
                  <c:v>-71.638038584895412</c:v>
                </c:pt>
                <c:pt idx="298">
                  <c:v>-71.837245057070945</c:v>
                </c:pt>
                <c:pt idx="299">
                  <c:v>-72.034652528316926</c:v>
                </c:pt>
                <c:pt idx="300">
                  <c:v>-72.230268877369525</c:v>
                </c:pt>
                <c:pt idx="301">
                  <c:v>-72.424102248083884</c:v>
                </c:pt>
                <c:pt idx="302">
                  <c:v>-72.616161039083181</c:v>
                </c:pt>
                <c:pt idx="303">
                  <c:v>-72.806453893580724</c:v>
                </c:pt>
                <c:pt idx="304">
                  <c:v>-72.994989689379224</c:v>
                </c:pt>
                <c:pt idx="305">
                  <c:v>-73.181777529049953</c:v>
                </c:pt>
                <c:pt idx="306">
                  <c:v>-73.36682673029452</c:v>
                </c:pt>
                <c:pt idx="307">
                  <c:v>-73.550146816492429</c:v>
                </c:pt>
                <c:pt idx="308">
                  <c:v>-73.731747507434179</c:v>
                </c:pt>
                <c:pt idx="309">
                  <c:v>-73.911638710244517</c:v>
                </c:pt>
                <c:pt idx="310">
                  <c:v>-74.089830510494693</c:v>
                </c:pt>
                <c:pt idx="311">
                  <c:v>-74.266333163505223</c:v>
                </c:pt>
                <c:pt idx="312">
                  <c:v>-74.441157085840828</c:v>
                </c:pt>
                <c:pt idx="313">
                  <c:v>-74.614312846996214</c:v>
                </c:pt>
                <c:pt idx="314">
                  <c:v>-74.78581116127431</c:v>
                </c:pt>
                <c:pt idx="315">
                  <c:v>-74.955662879855964</c:v>
                </c:pt>
                <c:pt idx="316">
                  <c:v>-75.123878983059967</c:v>
                </c:pt>
                <c:pt idx="317">
                  <c:v>-75.290470572794803</c:v>
                </c:pt>
                <c:pt idx="318">
                  <c:v>-75.455448865199358</c:v>
                </c:pt>
                <c:pt idx="319">
                  <c:v>-75.618825183471643</c:v>
                </c:pt>
                <c:pt idx="320">
                  <c:v>-75.780610950885503</c:v>
                </c:pt>
                <c:pt idx="321">
                  <c:v>-75.94081768399289</c:v>
                </c:pt>
                <c:pt idx="322">
                  <c:v>-76.099456986009855</c:v>
                </c:pt>
                <c:pt idx="323">
                  <c:v>-76.2565405403856</c:v>
                </c:pt>
                <c:pt idx="324">
                  <c:v>-76.412080104551393</c:v>
                </c:pt>
                <c:pt idx="325">
                  <c:v>-76.566087503848124</c:v>
                </c:pt>
                <c:pt idx="326">
                  <c:v>-76.718574625630239</c:v>
                </c:pt>
                <c:pt idx="327">
                  <c:v>-76.86955341354367</c:v>
                </c:pt>
                <c:pt idx="328">
                  <c:v>-77.019035861975297</c:v>
                </c:pt>
                <c:pt idx="329">
                  <c:v>-77.167034010671728</c:v>
                </c:pt>
                <c:pt idx="330">
                  <c:v>-77.313559939524467</c:v>
                </c:pt>
                <c:pt idx="331">
                  <c:v>-77.45862576351962</c:v>
                </c:pt>
                <c:pt idx="332">
                  <c:v>-77.602243627848637</c:v>
                </c:pt>
                <c:pt idx="333">
                  <c:v>-77.744425703177953</c:v>
                </c:pt>
                <c:pt idx="334">
                  <c:v>-77.885184181074123</c:v>
                </c:pt>
                <c:pt idx="335">
                  <c:v>-78.024531269582738</c:v>
                </c:pt>
                <c:pt idx="336">
                  <c:v>-78.162479188956922</c:v>
                </c:pt>
                <c:pt idx="337">
                  <c:v>-78.29904016753369</c:v>
                </c:pt>
                <c:pt idx="338">
                  <c:v>-78.43422643775456</c:v>
                </c:pt>
                <c:pt idx="339">
                  <c:v>-78.568050232327394</c:v>
                </c:pt>
                <c:pt idx="340">
                  <c:v>-78.700523780528059</c:v>
                </c:pt>
                <c:pt idx="341">
                  <c:v>-78.831659304636233</c:v>
                </c:pt>
                <c:pt idx="342">
                  <c:v>-78.961469016505163</c:v>
                </c:pt>
                <c:pt idx="343">
                  <c:v>-79.089965114260863</c:v>
                </c:pt>
                <c:pt idx="344">
                  <c:v>-79.217159779128067</c:v>
                </c:pt>
                <c:pt idx="345">
                  <c:v>-79.343065172380591</c:v>
                </c:pt>
                <c:pt idx="346">
                  <c:v>-79.467693432412773</c:v>
                </c:pt>
                <c:pt idx="347">
                  <c:v>-79.591056671928627</c:v>
                </c:pt>
                <c:pt idx="348">
                  <c:v>-79.713166975246907</c:v>
                </c:pt>
                <c:pt idx="349">
                  <c:v>-79.834036395718812</c:v>
                </c:pt>
                <c:pt idx="350">
                  <c:v>-79.953676953255126</c:v>
                </c:pt>
                <c:pt idx="351">
                  <c:v>-80.072100631959941</c:v>
                </c:pt>
                <c:pt idx="352">
                  <c:v>-80.189319377869523</c:v>
                </c:pt>
                <c:pt idx="353">
                  <c:v>-80.305345096792067</c:v>
                </c:pt>
                <c:pt idx="354">
                  <c:v>-80.420189652246307</c:v>
                </c:pt>
                <c:pt idx="355">
                  <c:v>-80.533864863496035</c:v>
                </c:pt>
                <c:pt idx="356">
                  <c:v>-80.646382503678893</c:v>
                </c:pt>
                <c:pt idx="357">
                  <c:v>-80.757754298025318</c:v>
                </c:pt>
                <c:pt idx="358">
                  <c:v>-80.867991922166311</c:v>
                </c:pt>
                <c:pt idx="359">
                  <c:v>-80.97710700052734</c:v>
                </c:pt>
                <c:pt idx="360">
                  <c:v>-81.085111104805193</c:v>
                </c:pt>
                <c:pt idx="361">
                  <c:v>-81.192015752526359</c:v>
                </c:pt>
                <c:pt idx="362">
                  <c:v>-81.297832405683806</c:v>
                </c:pt>
                <c:pt idx="363">
                  <c:v>-81.402572469450547</c:v>
                </c:pt>
                <c:pt idx="364">
                  <c:v>-81.506247290967011</c:v>
                </c:pt>
                <c:pt idx="365">
                  <c:v>-81.60886815820038</c:v>
                </c:pt>
                <c:pt idx="366">
                  <c:v>-81.710446298873379</c:v>
                </c:pt>
                <c:pt idx="367">
                  <c:v>-81.810992879461324</c:v>
                </c:pt>
                <c:pt idx="368">
                  <c:v>-81.910519004253814</c:v>
                </c:pt>
                <c:pt idx="369">
                  <c:v>-82.009035714480305</c:v>
                </c:pt>
                <c:pt idx="370">
                  <c:v>-82.106553987497279</c:v>
                </c:pt>
                <c:pt idx="371">
                  <c:v>-82.203084736033773</c:v>
                </c:pt>
                <c:pt idx="372">
                  <c:v>-82.29863880749609</c:v>
                </c:pt>
                <c:pt idx="373">
                  <c:v>-82.393226983326727</c:v>
                </c:pt>
                <c:pt idx="374">
                  <c:v>-82.486859978417741</c:v>
                </c:pt>
                <c:pt idx="375">
                  <c:v>-82.57954844057636</c:v>
                </c:pt>
                <c:pt idx="376">
                  <c:v>-82.671302950040115</c:v>
                </c:pt>
                <c:pt idx="377">
                  <c:v>-82.762134019041511</c:v>
                </c:pt>
                <c:pt idx="378">
                  <c:v>-82.852052091419083</c:v>
                </c:pt>
                <c:pt idx="379">
                  <c:v>-82.941067542273586</c:v>
                </c:pt>
                <c:pt idx="380">
                  <c:v>-83.029190677668581</c:v>
                </c:pt>
                <c:pt idx="381">
                  <c:v>-83.116431734372711</c:v>
                </c:pt>
                <c:pt idx="382">
                  <c:v>-83.202800879642936</c:v>
                </c:pt>
                <c:pt idx="383">
                  <c:v>-83.288308211047067</c:v>
                </c:pt>
                <c:pt idx="384">
                  <c:v>-83.372963756323898</c:v>
                </c:pt>
                <c:pt idx="385">
                  <c:v>-83.456777473280212</c:v>
                </c:pt>
                <c:pt idx="386">
                  <c:v>-83.539759249722692</c:v>
                </c:pt>
                <c:pt idx="387">
                  <c:v>-83.621918903423904</c:v>
                </c:pt>
                <c:pt idx="388">
                  <c:v>-83.703266182120473</c:v>
                </c:pt>
                <c:pt idx="389">
                  <c:v>-83.7838107635433</c:v>
                </c:pt>
                <c:pt idx="390">
                  <c:v>-83.863562255476992</c:v>
                </c:pt>
                <c:pt idx="391">
                  <c:v>-83.942530195849585</c:v>
                </c:pt>
                <c:pt idx="392">
                  <c:v>-84.020724052848848</c:v>
                </c:pt>
                <c:pt idx="393">
                  <c:v>-84.098153225066596</c:v>
                </c:pt>
                <c:pt idx="394">
                  <c:v>-84.174827041667669</c:v>
                </c:pt>
                <c:pt idx="395">
                  <c:v>-84.250754762584648</c:v>
                </c:pt>
                <c:pt idx="396">
                  <c:v>-84.325945578735613</c:v>
                </c:pt>
                <c:pt idx="397">
                  <c:v>-84.400408612264926</c:v>
                </c:pt>
                <c:pt idx="398">
                  <c:v>-84.47415291680602</c:v>
                </c:pt>
                <c:pt idx="399">
                  <c:v>-84.547187477764737</c:v>
                </c:pt>
                <c:pt idx="400">
                  <c:v>-84.619521212623255</c:v>
                </c:pt>
                <c:pt idx="401">
                  <c:v>-84.691162971262642</c:v>
                </c:pt>
                <c:pt idx="402">
                  <c:v>-84.762121536304406</c:v>
                </c:pt>
                <c:pt idx="403">
                  <c:v>-84.832405623469214</c:v>
                </c:pt>
                <c:pt idx="404">
                  <c:v>-84.902023881952687</c:v>
                </c:pt>
                <c:pt idx="405">
                  <c:v>-84.970984894817036</c:v>
                </c:pt>
                <c:pt idx="406">
                  <c:v>-85.039297179398503</c:v>
                </c:pt>
                <c:pt idx="407">
                  <c:v>-85.106969187729106</c:v>
                </c:pt>
                <c:pt idx="408">
                  <c:v>-85.174009306972366</c:v>
                </c:pt>
                <c:pt idx="409">
                  <c:v>-85.240425859872872</c:v>
                </c:pt>
                <c:pt idx="410">
                  <c:v>-85.3062271052179</c:v>
                </c:pt>
                <c:pt idx="411">
                  <c:v>-85.37142123831191</c:v>
                </c:pt>
                <c:pt idx="412">
                  <c:v>-85.436016391461763</c:v>
                </c:pt>
                <c:pt idx="413">
                  <c:v>-85.5000206344736</c:v>
                </c:pt>
                <c:pt idx="414">
                  <c:v>-85.56344197515979</c:v>
                </c:pt>
                <c:pt idx="415">
                  <c:v>-85.626288359856076</c:v>
                </c:pt>
                <c:pt idx="416">
                  <c:v>-85.688567673947773</c:v>
                </c:pt>
                <c:pt idx="417">
                  <c:v>-85.750287742405021</c:v>
                </c:pt>
                <c:pt idx="418">
                  <c:v>-85.81145633032655</c:v>
                </c:pt>
                <c:pt idx="419">
                  <c:v>-85.872081143491513</c:v>
                </c:pt>
                <c:pt idx="420">
                  <c:v>-85.932169828918674</c:v>
                </c:pt>
                <c:pt idx="421">
                  <c:v>-85.991729975432719</c:v>
                </c:pt>
                <c:pt idx="422">
                  <c:v>-86.050769114237468</c:v>
                </c:pt>
                <c:pt idx="423">
                  <c:v>-86.10929471949531</c:v>
                </c:pt>
                <c:pt idx="424">
                  <c:v>-86.167314208912686</c:v>
                </c:pt>
                <c:pt idx="425">
                  <c:v>-86.224834944330951</c:v>
                </c:pt>
                <c:pt idx="426">
                  <c:v>-86.281864232322718</c:v>
                </c:pt>
                <c:pt idx="427">
                  <c:v>-86.338409324793233</c:v>
                </c:pt>
                <c:pt idx="428">
                  <c:v>-86.394477419585726</c:v>
                </c:pt>
                <c:pt idx="429">
                  <c:v>-86.450075661092001</c:v>
                </c:pt>
                <c:pt idx="430">
                  <c:v>-86.505211140866109</c:v>
                </c:pt>
                <c:pt idx="431">
                  <c:v>-86.559890898242287</c:v>
                </c:pt>
                <c:pt idx="432">
                  <c:v>-86.614121920956165</c:v>
                </c:pt>
                <c:pt idx="433">
                  <c:v>-86.667911145769182</c:v>
                </c:pt>
                <c:pt idx="434">
                  <c:v>-86.721265459095889</c:v>
                </c:pt>
                <c:pt idx="435">
                  <c:v>-86.774191697633924</c:v>
                </c:pt>
                <c:pt idx="436">
                  <c:v>-86.826696648996446</c:v>
                </c:pt>
                <c:pt idx="437">
                  <c:v>-86.878787052347064</c:v>
                </c:pt>
                <c:pt idx="438">
                  <c:v>-86.930469599036286</c:v>
                </c:pt>
                <c:pt idx="439">
                  <c:v>-86.981750933240278</c:v>
                </c:pt>
                <c:pt idx="440">
                  <c:v>-87.032637652600954</c:v>
                </c:pt>
                <c:pt idx="441">
                  <c:v>-87.083136308867651</c:v>
                </c:pt>
                <c:pt idx="442">
                  <c:v>-87.13325340854</c:v>
                </c:pt>
                <c:pt idx="443">
                  <c:v>-87.182995413512145</c:v>
                </c:pt>
                <c:pt idx="444">
                  <c:v>-87.232368741717394</c:v>
                </c:pt>
                <c:pt idx="445">
                  <c:v>-87.281379767774339</c:v>
                </c:pt>
                <c:pt idx="446">
                  <c:v>-87.330034823632943</c:v>
                </c:pt>
                <c:pt idx="447">
                  <c:v>-87.378340199221739</c:v>
                </c:pt>
                <c:pt idx="448">
                  <c:v>-87.426302143095057</c:v>
                </c:pt>
                <c:pt idx="449">
                  <c:v>-87.473926863080436</c:v>
                </c:pt>
                <c:pt idx="450">
                  <c:v>-87.521220526926584</c:v>
                </c:pt>
                <c:pt idx="451">
                  <c:v>-87.568189262950867</c:v>
                </c:pt>
                <c:pt idx="452">
                  <c:v>-87.614839160687211</c:v>
                </c:pt>
                <c:pt idx="453">
                  <c:v>-87.661176271533321</c:v>
                </c:pt>
                <c:pt idx="454">
                  <c:v>-87.707206609397929</c:v>
                </c:pt>
                <c:pt idx="455">
                  <c:v>-87.752936151347711</c:v>
                </c:pt>
                <c:pt idx="456">
                  <c:v>-87.798370838253547</c:v>
                </c:pt>
                <c:pt idx="457">
                  <c:v>-87.843516575436297</c:v>
                </c:pt>
                <c:pt idx="458">
                  <c:v>-87.888379233312151</c:v>
                </c:pt>
                <c:pt idx="459">
                  <c:v>-87.932964648036958</c:v>
                </c:pt>
                <c:pt idx="460">
                  <c:v>-87.977278622150209</c:v>
                </c:pt>
                <c:pt idx="461">
                  <c:v>-88.021326925217721</c:v>
                </c:pt>
                <c:pt idx="462">
                  <c:v>-88.065115294473969</c:v>
                </c:pt>
                <c:pt idx="463">
                  <c:v>-88.10864943546305</c:v>
                </c:pt>
                <c:pt idx="464">
                  <c:v>-88.151935022678884</c:v>
                </c:pt>
                <c:pt idx="465">
                  <c:v>-88.194977700204376</c:v>
                </c:pt>
                <c:pt idx="466">
                  <c:v>-88.237783082349395</c:v>
                </c:pt>
                <c:pt idx="467">
                  <c:v>-88.280356754287752</c:v>
                </c:pt>
                <c:pt idx="468">
                  <c:v>-88.32270427269286</c:v>
                </c:pt>
                <c:pt idx="469">
                  <c:v>-88.364831166372468</c:v>
                </c:pt>
                <c:pt idx="470">
                  <c:v>-88.406742936901836</c:v>
                </c:pt>
                <c:pt idx="471">
                  <c:v>-88.448445059255818</c:v>
                </c:pt>
                <c:pt idx="472">
                  <c:v>-88.489942982439757</c:v>
                </c:pt>
                <c:pt idx="473">
                  <c:v>-88.531242130118798</c:v>
                </c:pt>
                <c:pt idx="474">
                  <c:v>-88.572347901246133</c:v>
                </c:pt>
                <c:pt idx="475">
                  <c:v>-88.613265670689628</c:v>
                </c:pt>
                <c:pt idx="476">
                  <c:v>-88.654000789857321</c:v>
                </c:pt>
                <c:pt idx="477">
                  <c:v>-88.694558587321254</c:v>
                </c:pt>
                <c:pt idx="478">
                  <c:v>-88.734944369440186</c:v>
                </c:pt>
                <c:pt idx="479">
                  <c:v>-88.775163420980547</c:v>
                </c:pt>
                <c:pt idx="480">
                  <c:v>-88.815221005736205</c:v>
                </c:pt>
                <c:pt idx="481">
                  <c:v>-88.855122367146592</c:v>
                </c:pt>
                <c:pt idx="482">
                  <c:v>-88.894872728913555</c:v>
                </c:pt>
                <c:pt idx="483">
                  <c:v>-88.934477295616517</c:v>
                </c:pt>
                <c:pt idx="484">
                  <c:v>-88.973941253326302</c:v>
                </c:pt>
                <c:pt idx="485">
                  <c:v>-89.013269770217335</c:v>
                </c:pt>
                <c:pt idx="486">
                  <c:v>-89.052467997178525</c:v>
                </c:pt>
                <c:pt idx="487">
                  <c:v>-89.091541068422444</c:v>
                </c:pt>
                <c:pt idx="488">
                  <c:v>-89.130494102093067</c:v>
                </c:pt>
                <c:pt idx="489">
                  <c:v>-89.169332200872134</c:v>
                </c:pt>
                <c:pt idx="490">
                  <c:v>-89.208060452583723</c:v>
                </c:pt>
                <c:pt idx="491">
                  <c:v>-89.246683930797431</c:v>
                </c:pt>
                <c:pt idx="492">
                  <c:v>-89.285207695430231</c:v>
                </c:pt>
                <c:pt idx="493">
                  <c:v>-89.323636793346324</c:v>
                </c:pt>
                <c:pt idx="494">
                  <c:v>-89.361976258955963</c:v>
                </c:pt>
                <c:pt idx="495">
                  <c:v>-89.400231114812399</c:v>
                </c:pt>
                <c:pt idx="496">
                  <c:v>-89.438406372207425</c:v>
                </c:pt>
                <c:pt idx="497">
                  <c:v>-89.476507031765365</c:v>
                </c:pt>
                <c:pt idx="498">
                  <c:v>-89.514538084035465</c:v>
                </c:pt>
                <c:pt idx="499">
                  <c:v>-89.552504510082855</c:v>
                </c:pt>
                <c:pt idx="500">
                  <c:v>-89.590411282077753</c:v>
                </c:pt>
                <c:pt idx="501">
                  <c:v>-89.628263363883363</c:v>
                </c:pt>
                <c:pt idx="502">
                  <c:v>-89.666065711641977</c:v>
                </c:pt>
                <c:pt idx="503">
                  <c:v>-89.703823274359721</c:v>
                </c:pt>
                <c:pt idx="504">
                  <c:v>-89.741540994489469</c:v>
                </c:pt>
                <c:pt idx="505">
                  <c:v>-89.779223808512484</c:v>
                </c:pt>
                <c:pt idx="506">
                  <c:v>-89.816876647518143</c:v>
                </c:pt>
                <c:pt idx="507">
                  <c:v>-89.854504437782339</c:v>
                </c:pt>
                <c:pt idx="508">
                  <c:v>-89.892112101344054</c:v>
                </c:pt>
                <c:pt idx="509">
                  <c:v>-89.929704556580532</c:v>
                </c:pt>
                <c:pt idx="510">
                  <c:v>-89.9672867187805</c:v>
                </c:pt>
                <c:pt idx="511">
                  <c:v>-90.004863500716056</c:v>
                </c:pt>
                <c:pt idx="512">
                  <c:v>-90.04243981321271</c:v>
                </c:pt>
                <c:pt idx="513">
                  <c:v>-90.08002056571776</c:v>
                </c:pt>
                <c:pt idx="514">
                  <c:v>-90.11761066686698</c:v>
                </c:pt>
                <c:pt idx="515">
                  <c:v>-90.155215025049571</c:v>
                </c:pt>
                <c:pt idx="516">
                  <c:v>-90.192838548971366</c:v>
                </c:pt>
                <c:pt idx="517">
                  <c:v>-90.230486148216187</c:v>
                </c:pt>
                <c:pt idx="518">
                  <c:v>-90.268162733805511</c:v>
                </c:pt>
                <c:pt idx="519">
                  <c:v>-90.305873218756147</c:v>
                </c:pt>
                <c:pt idx="520">
                  <c:v>-90.343622518636252</c:v>
                </c:pt>
                <c:pt idx="521">
                  <c:v>-90.381415552119222</c:v>
                </c:pt>
                <c:pt idx="522">
                  <c:v>-90.419257241535604</c:v>
                </c:pt>
                <c:pt idx="523">
                  <c:v>-90.457152513423424</c:v>
                </c:pt>
                <c:pt idx="524">
                  <c:v>-90.4951062990759</c:v>
                </c:pt>
                <c:pt idx="525">
                  <c:v>-90.533123535087526</c:v>
                </c:pt>
                <c:pt idx="526">
                  <c:v>-90.571209163897805</c:v>
                </c:pt>
                <c:pt idx="527">
                  <c:v>-90.609368134332811</c:v>
                </c:pt>
                <c:pt idx="528">
                  <c:v>-90.647605402144677</c:v>
                </c:pt>
                <c:pt idx="529">
                  <c:v>-90.68592593054845</c:v>
                </c:pt>
                <c:pt idx="530">
                  <c:v>-90.724334690756947</c:v>
                </c:pt>
                <c:pt idx="531">
                  <c:v>-90.762836662512896</c:v>
                </c:pt>
                <c:pt idx="532">
                  <c:v>-90.801436834618684</c:v>
                </c:pt>
                <c:pt idx="533">
                  <c:v>-90.840140205463513</c:v>
                </c:pt>
                <c:pt idx="534">
                  <c:v>-90.878951783547805</c:v>
                </c:pt>
                <c:pt idx="535">
                  <c:v>-90.917876588005058</c:v>
                </c:pt>
                <c:pt idx="536">
                  <c:v>-90.956919649120479</c:v>
                </c:pt>
                <c:pt idx="537">
                  <c:v>-90.996086008847101</c:v>
                </c:pt>
                <c:pt idx="538">
                  <c:v>-91.035380721318532</c:v>
                </c:pt>
                <c:pt idx="539">
                  <c:v>-91.074808853358704</c:v>
                </c:pt>
                <c:pt idx="540">
                  <c:v>-91.114375484988344</c:v>
                </c:pt>
                <c:pt idx="541">
                  <c:v>-91.154085709928054</c:v>
                </c:pt>
                <c:pt idx="542">
                  <c:v>-91.193944636097754</c:v>
                </c:pt>
                <c:pt idx="543">
                  <c:v>-91.233957386112806</c:v>
                </c:pt>
                <c:pt idx="544">
                  <c:v>-91.274129097776097</c:v>
                </c:pt>
                <c:pt idx="545">
                  <c:v>-91.314464924566167</c:v>
                </c:pt>
                <c:pt idx="546">
                  <c:v>-91.354970036121586</c:v>
                </c:pt>
                <c:pt idx="547">
                  <c:v>-91.395649618720782</c:v>
                </c:pt>
                <c:pt idx="548">
                  <c:v>-91.436508875757809</c:v>
                </c:pt>
                <c:pt idx="549">
                  <c:v>-91.477553028213194</c:v>
                </c:pt>
                <c:pt idx="550">
                  <c:v>-91.518787315120363</c:v>
                </c:pt>
                <c:pt idx="551">
                  <c:v>-91.560216994027044</c:v>
                </c:pt>
                <c:pt idx="552">
                  <c:v>-91.601847341451602</c:v>
                </c:pt>
                <c:pt idx="553">
                  <c:v>-91.64368365333398</c:v>
                </c:pt>
                <c:pt idx="554">
                  <c:v>-91.685731245481151</c:v>
                </c:pt>
                <c:pt idx="555">
                  <c:v>-91.727995454006944</c:v>
                </c:pt>
                <c:pt idx="556">
                  <c:v>-91.770481635765734</c:v>
                </c:pt>
                <c:pt idx="557">
                  <c:v>-91.813195168780098</c:v>
                </c:pt>
                <c:pt idx="558">
                  <c:v>-91.856141452661831</c:v>
                </c:pt>
                <c:pt idx="559">
                  <c:v>-91.899325909026388</c:v>
                </c:pt>
                <c:pt idx="560">
                  <c:v>-91.94275398190041</c:v>
                </c:pt>
                <c:pt idx="561">
                  <c:v>-91.98643113812166</c:v>
                </c:pt>
                <c:pt idx="562">
                  <c:v>-92.030362867731924</c:v>
                </c:pt>
                <c:pt idx="563">
                  <c:v>-92.074554684361573</c:v>
                </c:pt>
                <c:pt idx="564">
                  <c:v>-92.119012125606261</c:v>
                </c:pt>
                <c:pt idx="565">
                  <c:v>-92.163740753395032</c:v>
                </c:pt>
                <c:pt idx="566">
                  <c:v>-92.208746154349654</c:v>
                </c:pt>
                <c:pt idx="567">
                  <c:v>-92.254033940134647</c:v>
                </c:pt>
                <c:pt idx="568">
                  <c:v>-92.299609747798115</c:v>
                </c:pt>
                <c:pt idx="569">
                  <c:v>-92.34547924010208</c:v>
                </c:pt>
                <c:pt idx="570">
                  <c:v>-92.391648105843217</c:v>
                </c:pt>
                <c:pt idx="571">
                  <c:v>-92.438122060162314</c:v>
                </c:pt>
                <c:pt idx="572">
                  <c:v>-92.484906844842854</c:v>
                </c:pt>
                <c:pt idx="573">
                  <c:v>-92.532008228598144</c:v>
                </c:pt>
                <c:pt idx="574">
                  <c:v>-92.579432007346284</c:v>
                </c:pt>
                <c:pt idx="575">
                  <c:v>-92.627184004472412</c:v>
                </c:pt>
                <c:pt idx="576">
                  <c:v>-92.675270071078899</c:v>
                </c:pt>
                <c:pt idx="577">
                  <c:v>-92.723696086220841</c:v>
                </c:pt>
                <c:pt idx="578">
                  <c:v>-92.772467957128754</c:v>
                </c:pt>
                <c:pt idx="579">
                  <c:v>-92.82159161941594</c:v>
                </c:pt>
                <c:pt idx="580">
                  <c:v>-92.871073037271373</c:v>
                </c:pt>
                <c:pt idx="581">
                  <c:v>-92.920918203636631</c:v>
                </c:pt>
                <c:pt idx="582">
                  <c:v>-92.971133140366902</c:v>
                </c:pt>
                <c:pt idx="583">
                  <c:v>-93.021723898375001</c:v>
                </c:pt>
                <c:pt idx="584">
                  <c:v>-93.072696557758107</c:v>
                </c:pt>
                <c:pt idx="585">
                  <c:v>-93.124057227906377</c:v>
                </c:pt>
                <c:pt idx="586">
                  <c:v>-93.1758120475927</c:v>
                </c:pt>
                <c:pt idx="587">
                  <c:v>-93.227967185043497</c:v>
                </c:pt>
                <c:pt idx="588">
                  <c:v>-93.280528837988967</c:v>
                </c:pt>
                <c:pt idx="589">
                  <c:v>-93.333503233692767</c:v>
                </c:pt>
                <c:pt idx="590">
                  <c:v>-93.386896628959605</c:v>
                </c:pt>
                <c:pt idx="591">
                  <c:v>-93.440715310121391</c:v>
                </c:pt>
                <c:pt idx="592">
                  <c:v>-93.494965592999577</c:v>
                </c:pt>
                <c:pt idx="593">
                  <c:v>-93.549653822843169</c:v>
                </c:pt>
                <c:pt idx="594">
                  <c:v>-93.604786374243275</c:v>
                </c:pt>
                <c:pt idx="595">
                  <c:v>-93.660369651020488</c:v>
                </c:pt>
                <c:pt idx="596">
                  <c:v>-93.716410086086725</c:v>
                </c:pt>
                <c:pt idx="597">
                  <c:v>-93.772914141278747</c:v>
                </c:pt>
                <c:pt idx="598">
                  <c:v>-93.829888307164325</c:v>
                </c:pt>
                <c:pt idx="599">
                  <c:v>-93.887339102818132</c:v>
                </c:pt>
                <c:pt idx="600">
                  <c:v>-93.9452730755674</c:v>
                </c:pt>
                <c:pt idx="601">
                  <c:v>-94.003696800706408</c:v>
                </c:pt>
                <c:pt idx="602">
                  <c:v>-94.062616881178812</c:v>
                </c:pt>
                <c:pt idx="603">
                  <c:v>-94.122039947225346</c:v>
                </c:pt>
                <c:pt idx="604">
                  <c:v>-94.181972655998621</c:v>
                </c:pt>
                <c:pt idx="605">
                  <c:v>-94.242421691140208</c:v>
                </c:pt>
                <c:pt idx="606">
                  <c:v>-94.303393762322429</c:v>
                </c:pt>
                <c:pt idx="607">
                  <c:v>-94.364895604751524</c:v>
                </c:pt>
                <c:pt idx="608">
                  <c:v>-94.426933978630984</c:v>
                </c:pt>
                <c:pt idx="609">
                  <c:v>-94.489515668585298</c:v>
                </c:pt>
                <c:pt idx="610">
                  <c:v>-94.552647483041142</c:v>
                </c:pt>
                <c:pt idx="611">
                  <c:v>-94.616336253565663</c:v>
                </c:pt>
                <c:pt idx="612">
                  <c:v>-94.680588834160957</c:v>
                </c:pt>
                <c:pt idx="613">
                  <c:v>-94.745412100511587</c:v>
                </c:pt>
                <c:pt idx="614">
                  <c:v>-94.810812949185916</c:v>
                </c:pt>
                <c:pt idx="615">
                  <c:v>-94.876798296788394</c:v>
                </c:pt>
                <c:pt idx="616">
                  <c:v>-94.943375079062193</c:v>
                </c:pt>
                <c:pt idx="617">
                  <c:v>-95.010550249939882</c:v>
                </c:pt>
                <c:pt idx="618">
                  <c:v>-95.078330780541393</c:v>
                </c:pt>
                <c:pt idx="619">
                  <c:v>-95.146723658117608</c:v>
                </c:pt>
                <c:pt idx="620">
                  <c:v>-95.215735884937814</c:v>
                </c:pt>
                <c:pt idx="621">
                  <c:v>-95.285374477119291</c:v>
                </c:pt>
                <c:pt idx="622">
                  <c:v>-95.355646463397818</c:v>
                </c:pt>
                <c:pt idx="623">
                  <c:v>-95.426558883837899</c:v>
                </c:pt>
                <c:pt idx="624">
                  <c:v>-95.49811878847936</c:v>
                </c:pt>
                <c:pt idx="625">
                  <c:v>-95.57033323592097</c:v>
                </c:pt>
                <c:pt idx="626">
                  <c:v>-95.643209291837039</c:v>
                </c:pt>
                <c:pt idx="627">
                  <c:v>-95.716754027427811</c:v>
                </c:pt>
                <c:pt idx="628">
                  <c:v>-95.790974517799299</c:v>
                </c:pt>
                <c:pt idx="629">
                  <c:v>-95.865877840272589</c:v>
                </c:pt>
                <c:pt idx="630">
                  <c:v>-95.941471072620544</c:v>
                </c:pt>
                <c:pt idx="631">
                  <c:v>-96.01776129122949</c:v>
                </c:pt>
                <c:pt idx="632">
                  <c:v>-96.094755569184812</c:v>
                </c:pt>
                <c:pt idx="633">
                  <c:v>-96.17246097427828</c:v>
                </c:pt>
                <c:pt idx="634">
                  <c:v>-96.250884566934644</c:v>
                </c:pt>
                <c:pt idx="635">
                  <c:v>-96.330033398058376</c:v>
                </c:pt>
                <c:pt idx="636">
                  <c:v>-96.409914506793768</c:v>
                </c:pt>
                <c:pt idx="637">
                  <c:v>-96.490534918202627</c:v>
                </c:pt>
                <c:pt idx="638">
                  <c:v>-96.571901640852701</c:v>
                </c:pt>
                <c:pt idx="639">
                  <c:v>-96.6540216643169</c:v>
                </c:pt>
                <c:pt idx="640">
                  <c:v>-96.73690195658294</c:v>
                </c:pt>
                <c:pt idx="641">
                  <c:v>-96.820549461369438</c:v>
                </c:pt>
                <c:pt idx="642">
                  <c:v>-96.90497109534715</c:v>
                </c:pt>
                <c:pt idx="643">
                  <c:v>-96.990173745264329</c:v>
                </c:pt>
                <c:pt idx="644">
                  <c:v>-97.076164264974494</c:v>
                </c:pt>
                <c:pt idx="645">
                  <c:v>-97.162949472363451</c:v>
                </c:pt>
                <c:pt idx="646">
                  <c:v>-97.250536146175776</c:v>
                </c:pt>
                <c:pt idx="647">
                  <c:v>-97.338931022738123</c:v>
                </c:pt>
                <c:pt idx="648">
                  <c:v>-97.428140792577139</c:v>
                </c:pt>
                <c:pt idx="649">
                  <c:v>-97.518172096932233</c:v>
                </c:pt>
                <c:pt idx="650">
                  <c:v>-97.609031524160272</c:v>
                </c:pt>
                <c:pt idx="651">
                  <c:v>-97.700725606030829</c:v>
                </c:pt>
                <c:pt idx="652">
                  <c:v>-97.7932608139118</c:v>
                </c:pt>
                <c:pt idx="653">
                  <c:v>-97.886643554842109</c:v>
                </c:pt>
                <c:pt idx="654">
                  <c:v>-97.980880167492785</c:v>
                </c:pt>
                <c:pt idx="655">
                  <c:v>-98.075976918013339</c:v>
                </c:pt>
                <c:pt idx="656">
                  <c:v>-98.171939995762941</c:v>
                </c:pt>
                <c:pt idx="657">
                  <c:v>-98.268775508926169</c:v>
                </c:pt>
                <c:pt idx="658">
                  <c:v>-98.36648948001195</c:v>
                </c:pt>
                <c:pt idx="659">
                  <c:v>-98.465087841234734</c:v>
                </c:pt>
                <c:pt idx="660">
                  <c:v>-98.564576429777958</c:v>
                </c:pt>
                <c:pt idx="661">
                  <c:v>-98.664960982940471</c:v>
                </c:pt>
                <c:pt idx="662">
                  <c:v>-98.766247133161698</c:v>
                </c:pt>
                <c:pt idx="663">
                  <c:v>-98.868440402931583</c:v>
                </c:pt>
                <c:pt idx="664">
                  <c:v>-98.971546199579464</c:v>
                </c:pt>
                <c:pt idx="665">
                  <c:v>-99.0755698099466</c:v>
                </c:pt>
                <c:pt idx="666">
                  <c:v>-99.180516394940426</c:v>
                </c:pt>
                <c:pt idx="667">
                  <c:v>-99.28639098397133</c:v>
                </c:pt>
                <c:pt idx="668">
                  <c:v>-99.393198469275362</c:v>
                </c:pt>
                <c:pt idx="669">
                  <c:v>-99.50094360012001</c:v>
                </c:pt>
                <c:pt idx="670">
                  <c:v>-99.609630976898885</c:v>
                </c:pt>
                <c:pt idx="671">
                  <c:v>-99.719265045112479</c:v>
                </c:pt>
                <c:pt idx="672">
                  <c:v>-99.829850089241972</c:v>
                </c:pt>
                <c:pt idx="673">
                  <c:v>-99.941390226513306</c:v>
                </c:pt>
                <c:pt idx="674">
                  <c:v>-100.05388940055811</c:v>
                </c:pt>
                <c:pt idx="675">
                  <c:v>-100.16735137497233</c:v>
                </c:pt>
                <c:pt idx="676">
                  <c:v>-100.28177972677592</c:v>
                </c:pt>
                <c:pt idx="677">
                  <c:v>-100.39717783977841</c:v>
                </c:pt>
                <c:pt idx="678">
                  <c:v>-100.51354889785181</c:v>
                </c:pt>
                <c:pt idx="679">
                  <c:v>-100.63089587811911</c:v>
                </c:pt>
                <c:pt idx="680">
                  <c:v>-100.74922154405849</c:v>
                </c:pt>
                <c:pt idx="681">
                  <c:v>-100.86852843853205</c:v>
                </c:pt>
                <c:pt idx="682">
                  <c:v>-100.9888188767429</c:v>
                </c:pt>
                <c:pt idx="683">
                  <c:v>-101.11009493912708</c:v>
                </c:pt>
                <c:pt idx="684">
                  <c:v>-101.23235846418616</c:v>
                </c:pt>
                <c:pt idx="685">
                  <c:v>-101.35561104126855</c:v>
                </c:pt>
                <c:pt idx="686">
                  <c:v>-101.47985400330569</c:v>
                </c:pt>
                <c:pt idx="687">
                  <c:v>-101.60508841951336</c:v>
                </c:pt>
                <c:pt idx="688">
                  <c:v>-101.73131508806159</c:v>
                </c:pt>
                <c:pt idx="689">
                  <c:v>-101.85853452872902</c:v>
                </c:pt>
                <c:pt idx="690">
                  <c:v>-101.98674697554523</c:v>
                </c:pt>
                <c:pt idx="691">
                  <c:v>-102.11595236943374</c:v>
                </c:pt>
                <c:pt idx="692">
                  <c:v>-102.24615035086755</c:v>
                </c:pt>
                <c:pt idx="693">
                  <c:v>-102.37734025254416</c:v>
                </c:pt>
                <c:pt idx="694">
                  <c:v>-102.50952109209653</c:v>
                </c:pt>
                <c:pt idx="695">
                  <c:v>-102.64269156485031</c:v>
                </c:pt>
                <c:pt idx="696">
                  <c:v>-102.77685003663748</c:v>
                </c:pt>
                <c:pt idx="697">
                  <c:v>-102.91199453668709</c:v>
                </c:pt>
                <c:pt idx="698">
                  <c:v>-103.04812275059841</c:v>
                </c:pt>
                <c:pt idx="699">
                  <c:v>-103.18523201341901</c:v>
                </c:pt>
                <c:pt idx="700">
                  <c:v>-103.32331930283718</c:v>
                </c:pt>
                <c:pt idx="701">
                  <c:v>-103.46238123250875</c:v>
                </c:pt>
                <c:pt idx="702">
                  <c:v>-103.60241404553329</c:v>
                </c:pt>
                <c:pt idx="703">
                  <c:v>-103.74341360809591</c:v>
                </c:pt>
                <c:pt idx="704">
                  <c:v>-103.88537540329355</c:v>
                </c:pt>
                <c:pt idx="705">
                  <c:v>-104.02829452516553</c:v>
                </c:pt>
                <c:pt idx="706">
                  <c:v>-104.17216567294295</c:v>
                </c:pt>
                <c:pt idx="707">
                  <c:v>-104.3169831455413</c:v>
                </c:pt>
                <c:pt idx="708">
                  <c:v>-104.46274083631239</c:v>
                </c:pt>
                <c:pt idx="709">
                  <c:v>-104.60943222807882</c:v>
                </c:pt>
                <c:pt idx="710">
                  <c:v>-104.75705038847104</c:v>
                </c:pt>
                <c:pt idx="711">
                  <c:v>-104.90558796558676</c:v>
                </c:pt>
                <c:pt idx="712">
                  <c:v>-105.05503718399831</c:v>
                </c:pt>
                <c:pt idx="713">
                  <c:v>-105.20538984112568</c:v>
                </c:pt>
                <c:pt idx="714">
                  <c:v>-105.35663730400324</c:v>
                </c:pt>
                <c:pt idx="715">
                  <c:v>-105.50877050645782</c:v>
                </c:pt>
                <c:pt idx="716">
                  <c:v>-105.66177994672481</c:v>
                </c:pt>
                <c:pt idx="717">
                  <c:v>-105.8156556855247</c:v>
                </c:pt>
                <c:pt idx="718">
                  <c:v>-105.97038734462484</c:v>
                </c:pt>
                <c:pt idx="719">
                  <c:v>-106.1259641059078</c:v>
                </c:pt>
                <c:pt idx="720">
                  <c:v>-106.28237471097388</c:v>
                </c:pt>
                <c:pt idx="721">
                  <c:v>-106.4396074612975</c:v>
                </c:pt>
                <c:pt idx="722">
                  <c:v>-106.5976502189657</c:v>
                </c:pt>
                <c:pt idx="723">
                  <c:v>-106.75649040801942</c:v>
                </c:pt>
                <c:pt idx="724">
                  <c:v>-106.9161150164219</c:v>
                </c:pt>
                <c:pt idx="725">
                  <c:v>-107.07651059868002</c:v>
                </c:pt>
                <c:pt idx="726">
                  <c:v>-107.23766327913607</c:v>
                </c:pt>
                <c:pt idx="727">
                  <c:v>-107.39955875595915</c:v>
                </c:pt>
                <c:pt idx="728">
                  <c:v>-107.56218230585318</c:v>
                </c:pt>
                <c:pt idx="729">
                  <c:v>-107.72551878950682</c:v>
                </c:pt>
                <c:pt idx="730">
                  <c:v>-107.88955265780136</c:v>
                </c:pt>
                <c:pt idx="731">
                  <c:v>-108.0542679588027</c:v>
                </c:pt>
                <c:pt idx="732">
                  <c:v>-108.21964834555139</c:v>
                </c:pt>
                <c:pt idx="733">
                  <c:v>-108.38567708467173</c:v>
                </c:pt>
                <c:pt idx="734">
                  <c:v>-108.55233706581603</c:v>
                </c:pt>
                <c:pt idx="735">
                  <c:v>-108.71961081196021</c:v>
                </c:pt>
                <c:pt idx="736">
                  <c:v>-108.88748049056612</c:v>
                </c:pt>
                <c:pt idx="737">
                  <c:v>-109.0559279256225</c:v>
                </c:pt>
                <c:pt idx="738">
                  <c:v>-109.22493461057726</c:v>
                </c:pt>
                <c:pt idx="739">
                  <c:v>-109.39448172217178</c:v>
                </c:pt>
                <c:pt idx="740">
                  <c:v>-109.56455013518512</c:v>
                </c:pt>
                <c:pt idx="741">
                  <c:v>-109.73512043809583</c:v>
                </c:pt>
                <c:pt idx="742">
                  <c:v>-109.90617294966424</c:v>
                </c:pt>
                <c:pt idx="743">
                  <c:v>-110.07768773644166</c:v>
                </c:pt>
                <c:pt idx="744">
                  <c:v>-110.24964463120399</c:v>
                </c:pt>
                <c:pt idx="745">
                  <c:v>-110.42202325231109</c:v>
                </c:pt>
                <c:pt idx="746">
                  <c:v>-110.5948030239874</c:v>
                </c:pt>
                <c:pt idx="747">
                  <c:v>-110.76796319751757</c:v>
                </c:pt>
                <c:pt idx="748">
                  <c:v>-110.94148287335018</c:v>
                </c:pt>
                <c:pt idx="749">
                  <c:v>-111.11534102409885</c:v>
                </c:pt>
                <c:pt idx="750">
                  <c:v>-111.2895165184265</c:v>
                </c:pt>
                <c:pt idx="751">
                  <c:v>-111.46398814579732</c:v>
                </c:pt>
                <c:pt idx="752">
                  <c:v>-111.63873464208079</c:v>
                </c:pt>
                <c:pt idx="753">
                  <c:v>-111.8137347159839</c:v>
                </c:pt>
                <c:pt idx="754">
                  <c:v>-111.98896707628629</c:v>
                </c:pt>
                <c:pt idx="755">
                  <c:v>-112.16441045985891</c:v>
                </c:pt>
                <c:pt idx="756">
                  <c:v>-112.3400436604295</c:v>
                </c:pt>
                <c:pt idx="757">
                  <c:v>-112.51584555806726</c:v>
                </c:pt>
                <c:pt idx="758">
                  <c:v>-112.69179514935047</c:v>
                </c:pt>
                <c:pt idx="759">
                  <c:v>-112.86787157818196</c:v>
                </c:pt>
                <c:pt idx="760">
                  <c:v>-113.04405416720853</c:v>
                </c:pt>
                <c:pt idx="761">
                  <c:v>-113.22032244980718</c:v>
                </c:pt>
                <c:pt idx="762">
                  <c:v>-113.39665620258562</c:v>
                </c:pt>
                <c:pt idx="763">
                  <c:v>-113.57303547835713</c:v>
                </c:pt>
                <c:pt idx="764">
                  <c:v>-113.74944063953329</c:v>
                </c:pt>
                <c:pt idx="765">
                  <c:v>-113.92585239188541</c:v>
                </c:pt>
                <c:pt idx="766">
                  <c:v>-114.10225181861757</c:v>
                </c:pt>
                <c:pt idx="767">
                  <c:v>-114.27862041469521</c:v>
                </c:pt>
                <c:pt idx="768">
                  <c:v>-114.45494012137104</c:v>
                </c:pt>
                <c:pt idx="769">
                  <c:v>-114.63119336084115</c:v>
                </c:pt>
                <c:pt idx="770">
                  <c:v>-114.80736307098027</c:v>
                </c:pt>
                <c:pt idx="771">
                  <c:v>-114.98343274007406</c:v>
                </c:pt>
                <c:pt idx="772">
                  <c:v>-115.15938644150086</c:v>
                </c:pt>
                <c:pt idx="773">
                  <c:v>-115.33520886828062</c:v>
                </c:pt>
                <c:pt idx="774">
                  <c:v>-115.51088536742735</c:v>
                </c:pt>
                <c:pt idx="775">
                  <c:v>-115.68640197404113</c:v>
                </c:pt>
                <c:pt idx="776">
                  <c:v>-115.86174544505567</c:v>
                </c:pt>
                <c:pt idx="777">
                  <c:v>-116.03690329258419</c:v>
                </c:pt>
                <c:pt idx="778">
                  <c:v>-116.21186381678268</c:v>
                </c:pt>
                <c:pt idx="779">
                  <c:v>-116.38661613816127</c:v>
                </c:pt>
                <c:pt idx="780">
                  <c:v>-116.56115022927489</c:v>
                </c:pt>
                <c:pt idx="781">
                  <c:v>-116.73545694571642</c:v>
                </c:pt>
                <c:pt idx="782">
                  <c:v>-116.9095280563447</c:v>
                </c:pt>
                <c:pt idx="783">
                  <c:v>-117.08335627267667</c:v>
                </c:pt>
                <c:pt idx="784">
                  <c:v>-117.25693527737273</c:v>
                </c:pt>
                <c:pt idx="785">
                  <c:v>-117.43025975174812</c:v>
                </c:pt>
                <c:pt idx="786">
                  <c:v>-117.6033254022432</c:v>
                </c:pt>
                <c:pt idx="787">
                  <c:v>-117.77612898578693</c:v>
                </c:pt>
                <c:pt idx="788">
                  <c:v>-117.94866833398959</c:v>
                </c:pt>
                <c:pt idx="789">
                  <c:v>-118.12094237610364</c:v>
                </c:pt>
                <c:pt idx="790">
                  <c:v>-118.29295116069349</c:v>
                </c:pt>
                <c:pt idx="791">
                  <c:v>-118.4646958759572</c:v>
                </c:pt>
                <c:pt idx="792">
                  <c:v>-118.63617886864513</c:v>
                </c:pt>
                <c:pt idx="793">
                  <c:v>-118.80740366152405</c:v>
                </c:pt>
                <c:pt idx="794">
                  <c:v>-118.97837496933973</c:v>
                </c:pt>
                <c:pt idx="795">
                  <c:v>-119.14909871323019</c:v>
                </c:pt>
                <c:pt idx="796">
                  <c:v>-119.31958203355076</c:v>
                </c:pt>
                <c:pt idx="797">
                  <c:v>-119.48983330106766</c:v>
                </c:pt>
                <c:pt idx="798">
                  <c:v>-119.65986212649068</c:v>
                </c:pt>
                <c:pt idx="799">
                  <c:v>-119.82967936830772</c:v>
                </c:pt>
                <c:pt idx="800">
                  <c:v>-119.99929713890182</c:v>
                </c:pt>
                <c:pt idx="801">
                  <c:v>-120.16872880891522</c:v>
                </c:pt>
                <c:pt idx="802">
                  <c:v>-120.33798900985434</c:v>
                </c:pt>
                <c:pt idx="803">
                  <c:v>-120.50709363490988</c:v>
                </c:pt>
                <c:pt idx="804">
                  <c:v>-120.67605983798514</c:v>
                </c:pt>
                <c:pt idx="805">
                  <c:v>-120.84490603092578</c:v>
                </c:pt>
                <c:pt idx="806">
                  <c:v>-121.01365187894558</c:v>
                </c:pt>
                <c:pt idx="807">
                  <c:v>-121.18231829424985</c:v>
                </c:pt>
                <c:pt idx="808">
                  <c:v>-121.35092742786414</c:v>
                </c:pt>
                <c:pt idx="809">
                  <c:v>-121.51950265967542</c:v>
                </c:pt>
                <c:pt idx="810">
                  <c:v>-121.68806858669798</c:v>
                </c:pt>
                <c:pt idx="811">
                  <c:v>-121.85665100958425</c:v>
                </c:pt>
                <c:pt idx="812">
                  <c:v>-122.02527691740275</c:v>
                </c:pt>
                <c:pt idx="813">
                  <c:v>-122.19397447070176</c:v>
                </c:pt>
                <c:pt idx="814">
                  <c:v>-122.36277298289879</c:v>
                </c:pt>
                <c:pt idx="815">
                  <c:v>-122.53170290001573</c:v>
                </c:pt>
                <c:pt idx="816">
                  <c:v>-122.70079577880966</c:v>
                </c:pt>
                <c:pt idx="817">
                  <c:v>-122.87008426332588</c:v>
                </c:pt>
                <c:pt idx="818">
                  <c:v>-123.03960205992479</c:v>
                </c:pt>
                <c:pt idx="819">
                  <c:v>-123.20938391082771</c:v>
                </c:pt>
                <c:pt idx="820">
                  <c:v>-123.37946556622313</c:v>
                </c:pt>
                <c:pt idx="821">
                  <c:v>-123.54988375499708</c:v>
                </c:pt>
                <c:pt idx="822">
                  <c:v>-123.72067615413174</c:v>
                </c:pt>
                <c:pt idx="823">
                  <c:v>-123.89188135683173</c:v>
                </c:pt>
                <c:pt idx="824">
                  <c:v>-124.06353883943943</c:v>
                </c:pt>
                <c:pt idx="825">
                  <c:v>-124.23568892719729</c:v>
                </c:pt>
                <c:pt idx="826">
                  <c:v>-124.40837275891882</c:v>
                </c:pt>
                <c:pt idx="827">
                  <c:v>-124.58163225063619</c:v>
                </c:pt>
                <c:pt idx="828">
                  <c:v>-124.75551005828297</c:v>
                </c:pt>
                <c:pt idx="829">
                  <c:v>-124.93004953948719</c:v>
                </c:pt>
                <c:pt idx="830">
                  <c:v>-125.10529471453258</c:v>
                </c:pt>
                <c:pt idx="831">
                  <c:v>-125.28129022656191</c:v>
                </c:pt>
                <c:pt idx="832">
                  <c:v>-125.45808130109219</c:v>
                </c:pt>
                <c:pt idx="833">
                  <c:v>-125.63571370490213</c:v>
                </c:pt>
                <c:pt idx="834">
                  <c:v>-125.81423370437142</c:v>
                </c:pt>
                <c:pt idx="835">
                  <c:v>-125.99368802332933</c:v>
                </c:pt>
                <c:pt idx="836">
                  <c:v>-126.17412380049244</c:v>
                </c:pt>
                <c:pt idx="837">
                  <c:v>-126.35558854654971</c:v>
                </c:pt>
                <c:pt idx="838">
                  <c:v>-126.53813010096373</c:v>
                </c:pt>
                <c:pt idx="839">
                  <c:v>-126.72179658856409</c:v>
                </c:pt>
                <c:pt idx="840">
                  <c:v>-126.90663637598001</c:v>
                </c:pt>
                <c:pt idx="841">
                  <c:v>-127.09269802799325</c:v>
                </c:pt>
                <c:pt idx="842">
                  <c:v>-127.28003026386689</c:v>
                </c:pt>
                <c:pt idx="843">
                  <c:v>-127.46868191370879</c:v>
                </c:pt>
                <c:pt idx="844">
                  <c:v>-127.65870187493289</c:v>
                </c:pt>
                <c:pt idx="845">
                  <c:v>-127.85013906887774</c:v>
                </c:pt>
                <c:pt idx="846">
                  <c:v>-128.0430423976361</c:v>
                </c:pt>
                <c:pt idx="847">
                  <c:v>-128.23746070114791</c:v>
                </c:pt>
                <c:pt idx="848">
                  <c:v>-128.43344271461379</c:v>
                </c:pt>
                <c:pt idx="849">
                  <c:v>-128.63103702627848</c:v>
                </c:pt>
                <c:pt idx="850">
                  <c:v>-128.83029203562685</c:v>
                </c:pt>
                <c:pt idx="851">
                  <c:v>-129.03125591205051</c:v>
                </c:pt>
                <c:pt idx="852">
                  <c:v>-129.23397655401379</c:v>
                </c:pt>
                <c:pt idx="853">
                  <c:v>-129.4385015487766</c:v>
                </c:pt>
                <c:pt idx="854">
                  <c:v>-129.64487813270136</c:v>
                </c:pt>
                <c:pt idx="855">
                  <c:v>-129.85315315218961</c:v>
                </c:pt>
                <c:pt idx="856">
                  <c:v>-130.06337302528044</c:v>
                </c:pt>
                <c:pt idx="857">
                  <c:v>-130.2755837039451</c:v>
                </c:pt>
                <c:pt idx="858">
                  <c:v>-130.48983063710614</c:v>
                </c:pt>
                <c:pt idx="859">
                  <c:v>-130.7061587344169</c:v>
                </c:pt>
                <c:pt idx="860">
                  <c:v>-130.92461233081875</c:v>
                </c:pt>
                <c:pt idx="861">
                  <c:v>-131.14523515191127</c:v>
                </c:pt>
                <c:pt idx="862">
                  <c:v>-131.36807028015104</c:v>
                </c:pt>
                <c:pt idx="863">
                  <c:v>-131.59316012190112</c:v>
                </c:pt>
                <c:pt idx="864">
                  <c:v>-131.82054637535853</c:v>
                </c:pt>
                <c:pt idx="865">
                  <c:v>-132.05026999936425</c:v>
                </c:pt>
                <c:pt idx="866">
                  <c:v>-132.28237118312146</c:v>
                </c:pt>
                <c:pt idx="867">
                  <c:v>-132.51688931683856</c:v>
                </c:pt>
                <c:pt idx="868">
                  <c:v>-132.75386296329452</c:v>
                </c:pt>
                <c:pt idx="869">
                  <c:v>-132.99332983035961</c:v>
                </c:pt>
                <c:pt idx="870">
                  <c:v>-133.23532674446437</c:v>
                </c:pt>
                <c:pt idx="871">
                  <c:v>-133.47988962503493</c:v>
                </c:pt>
                <c:pt idx="872">
                  <c:v>-133.72705345989792</c:v>
                </c:pt>
                <c:pt idx="873">
                  <c:v>-133.97685228166506</c:v>
                </c:pt>
                <c:pt idx="874">
                  <c:v>-134.22931914510065</c:v>
                </c:pt>
                <c:pt idx="875">
                  <c:v>-134.48448610547874</c:v>
                </c:pt>
                <c:pt idx="876">
                  <c:v>-134.74238419793286</c:v>
                </c:pt>
                <c:pt idx="877">
                  <c:v>-135.00304341779852</c:v>
                </c:pt>
                <c:pt idx="878">
                  <c:v>-135.26649270196216</c:v>
                </c:pt>
                <c:pt idx="879">
                  <c:v>-135.5327599112</c:v>
                </c:pt>
                <c:pt idx="880">
                  <c:v>-135.8018718135265</c:v>
                </c:pt>
                <c:pt idx="881">
                  <c:v>-136.07385406854411</c:v>
                </c:pt>
                <c:pt idx="882">
                  <c:v>-136.34873121279173</c:v>
                </c:pt>
                <c:pt idx="883">
                  <c:v>-136.62652664610283</c:v>
                </c:pt>
                <c:pt idx="884">
                  <c:v>-136.90726261896245</c:v>
                </c:pt>
                <c:pt idx="885">
                  <c:v>-137.19096022086828</c:v>
                </c:pt>
                <c:pt idx="886">
                  <c:v>-137.47763936969139</c:v>
                </c:pt>
                <c:pt idx="887">
                  <c:v>-137.76731880204014</c:v>
                </c:pt>
                <c:pt idx="888">
                  <c:v>-138.06001606462135</c:v>
                </c:pt>
                <c:pt idx="889">
                  <c:v>-138.35574750660123</c:v>
                </c:pt>
                <c:pt idx="890">
                  <c:v>-138.65452827295772</c:v>
                </c:pt>
                <c:pt idx="891">
                  <c:v>-138.95637229883337</c:v>
                </c:pt>
                <c:pt idx="892">
                  <c:v>-139.26129230487516</c:v>
                </c:pt>
                <c:pt idx="893">
                  <c:v>-139.56929979356417</c:v>
                </c:pt>
                <c:pt idx="894">
                  <c:v>-139.88040504653551</c:v>
                </c:pt>
                <c:pt idx="895">
                  <c:v>-140.19461712287796</c:v>
                </c:pt>
                <c:pt idx="896">
                  <c:v>-140.51194385841674</c:v>
                </c:pt>
                <c:pt idx="897">
                  <c:v>-140.83239186597305</c:v>
                </c:pt>
                <c:pt idx="898">
                  <c:v>-141.1559665365973</c:v>
                </c:pt>
                <c:pt idx="899">
                  <c:v>-141.48267204176972</c:v>
                </c:pt>
                <c:pt idx="900">
                  <c:v>-141.81251133656787</c:v>
                </c:pt>
                <c:pt idx="901">
                  <c:v>-142.14548616379074</c:v>
                </c:pt>
                <c:pt idx="902">
                  <c:v>-142.48159705903632</c:v>
                </c:pt>
                <c:pt idx="903">
                  <c:v>-142.82084335672783</c:v>
                </c:pt>
                <c:pt idx="904">
                  <c:v>-143.16322319707621</c:v>
                </c:pt>
                <c:pt idx="905">
                  <c:v>-143.50873353397762</c:v>
                </c:pt>
                <c:pt idx="906">
                  <c:v>-143.85737014382994</c:v>
                </c:pt>
                <c:pt idx="907">
                  <c:v>-144.20912763526707</c:v>
                </c:pt>
                <c:pt idx="908">
                  <c:v>-144.5639994597924</c:v>
                </c:pt>
                <c:pt idx="909">
                  <c:v>-144.92197792330353</c:v>
                </c:pt>
                <c:pt idx="910">
                  <c:v>-145.28305419849977</c:v>
                </c:pt>
                <c:pt idx="911">
                  <c:v>-145.64721833814983</c:v>
                </c:pt>
                <c:pt idx="912">
                  <c:v>-146.01445928921288</c:v>
                </c:pt>
                <c:pt idx="913">
                  <c:v>-146.38476490779311</c:v>
                </c:pt>
                <c:pt idx="914">
                  <c:v>-146.75812197490956</c:v>
                </c:pt>
                <c:pt idx="915">
                  <c:v>-147.13451621306695</c:v>
                </c:pt>
                <c:pt idx="916">
                  <c:v>-147.51393230360446</c:v>
                </c:pt>
                <c:pt idx="917">
                  <c:v>-147.89635390479683</c:v>
                </c:pt>
                <c:pt idx="918">
                  <c:v>-148.28176367069858</c:v>
                </c:pt>
                <c:pt idx="919">
                  <c:v>-148.67014327068824</c:v>
                </c:pt>
                <c:pt idx="920">
                  <c:v>-149.06147340970327</c:v>
                </c:pt>
                <c:pt idx="921">
                  <c:v>-149.45573384913095</c:v>
                </c:pt>
                <c:pt idx="922">
                  <c:v>-149.85290342832383</c:v>
                </c:pt>
                <c:pt idx="923">
                  <c:v>-150.25296008672237</c:v>
                </c:pt>
                <c:pt idx="924">
                  <c:v>-150.6558808865303</c:v>
                </c:pt>
                <c:pt idx="925">
                  <c:v>-151.06164203593895</c:v>
                </c:pt>
                <c:pt idx="926">
                  <c:v>-151.47021891283842</c:v>
                </c:pt>
                <c:pt idx="927">
                  <c:v>-151.88158608900105</c:v>
                </c:pt>
                <c:pt idx="928">
                  <c:v>-152.29571735468363</c:v>
                </c:pt>
                <c:pt idx="929">
                  <c:v>-152.71258574362457</c:v>
                </c:pt>
                <c:pt idx="930">
                  <c:v>-153.13216355838367</c:v>
                </c:pt>
                <c:pt idx="931">
                  <c:v>-153.55442239599327</c:v>
                </c:pt>
                <c:pt idx="932">
                  <c:v>-153.97933317387077</c:v>
                </c:pt>
                <c:pt idx="933">
                  <c:v>-154.40686615595894</c:v>
                </c:pt>
                <c:pt idx="934">
                  <c:v>-154.83699097904167</c:v>
                </c:pt>
                <c:pt idx="935">
                  <c:v>-155.26967667919425</c:v>
                </c:pt>
                <c:pt idx="936">
                  <c:v>-155.70489171832631</c:v>
                </c:pt>
                <c:pt idx="937">
                  <c:v>-156.14260401076316</c:v>
                </c:pt>
                <c:pt idx="938">
                  <c:v>-156.58278094982973</c:v>
                </c:pt>
                <c:pt idx="939">
                  <c:v>-157.0253894343802</c:v>
                </c:pt>
                <c:pt idx="940">
                  <c:v>-157.47039589523703</c:v>
                </c:pt>
                <c:pt idx="941">
                  <c:v>-157.91776632148185</c:v>
                </c:pt>
                <c:pt idx="942">
                  <c:v>-158.36746628656135</c:v>
                </c:pt>
                <c:pt idx="943">
                  <c:v>-158.81946097415252</c:v>
                </c:pt>
                <c:pt idx="944">
                  <c:v>-159.27371520375101</c:v>
                </c:pt>
                <c:pt idx="945">
                  <c:v>-159.73019345592576</c:v>
                </c:pt>
                <c:pt idx="946">
                  <c:v>-160.1888598972063</c:v>
                </c:pt>
                <c:pt idx="947">
                  <c:v>-160.64967840454833</c:v>
                </c:pt>
                <c:pt idx="948">
                  <c:v>-161.11261258934061</c:v>
                </c:pt>
                <c:pt idx="949">
                  <c:v>-161.57762582090919</c:v>
                </c:pt>
                <c:pt idx="950">
                  <c:v>-162.04468124947829</c:v>
                </c:pt>
                <c:pt idx="951">
                  <c:v>-162.5137418285457</c:v>
                </c:pt>
                <c:pt idx="952">
                  <c:v>-162.98477033663823</c:v>
                </c:pt>
                <c:pt idx="953">
                  <c:v>-163.45772939840859</c:v>
                </c:pt>
                <c:pt idx="954">
                  <c:v>-163.93258150503945</c:v>
                </c:pt>
                <c:pt idx="955">
                  <c:v>-164.40928903392069</c:v>
                </c:pt>
                <c:pt idx="956">
                  <c:v>-164.88781426756969</c:v>
                </c:pt>
                <c:pt idx="957">
                  <c:v>-165.36811941176774</c:v>
                </c:pt>
                <c:pt idx="958">
                  <c:v>-165.8501666128814</c:v>
                </c:pt>
                <c:pt idx="959">
                  <c:v>-166.33391797434857</c:v>
                </c:pt>
                <c:pt idx="960">
                  <c:v>-166.81933557230627</c:v>
                </c:pt>
                <c:pt idx="961">
                  <c:v>-167.30638147033787</c:v>
                </c:pt>
                <c:pt idx="962">
                  <c:v>-167.7950177333272</c:v>
                </c:pt>
                <c:pt idx="963">
                  <c:v>-168.28520644040253</c:v>
                </c:pt>
                <c:pt idx="964">
                  <c:v>-168.77690969695908</c:v>
                </c:pt>
                <c:pt idx="965">
                  <c:v>-169.27008964574893</c:v>
                </c:pt>
                <c:pt idx="966">
                  <c:v>-169.76470847703834</c:v>
                </c:pt>
                <c:pt idx="967">
                  <c:v>-170.26072843782043</c:v>
                </c:pt>
                <c:pt idx="968">
                  <c:v>-170.75811184008904</c:v>
                </c:pt>
                <c:pt idx="969">
                  <c:v>-171.25682106817396</c:v>
                </c:pt>
                <c:pt idx="970">
                  <c:v>-171.75681858513886</c:v>
                </c:pt>
                <c:pt idx="971">
                  <c:v>-172.25806693825501</c:v>
                </c:pt>
                <c:pt idx="972">
                  <c:v>-172.76052876355601</c:v>
                </c:pt>
                <c:pt idx="973">
                  <c:v>-173.26416678949127</c:v>
                </c:pt>
                <c:pt idx="974">
                  <c:v>-173.76894383968857</c:v>
                </c:pt>
                <c:pt idx="975">
                  <c:v>-174.27482283484898</c:v>
                </c:pt>
                <c:pt idx="976">
                  <c:v>-174.78176679378979</c:v>
                </c:pt>
                <c:pt idx="977">
                  <c:v>-175.28973883366436</c:v>
                </c:pt>
                <c:pt idx="978">
                  <c:v>-175.79870216938005</c:v>
                </c:pt>
                <c:pt idx="979">
                  <c:v>-176.30862011224403</c:v>
                </c:pt>
                <c:pt idx="980">
                  <c:v>-176.81945606786707</c:v>
                </c:pt>
                <c:pt idx="981">
                  <c:v>-177.33117353335771</c:v>
                </c:pt>
                <c:pt idx="982">
                  <c:v>-177.8437360938434</c:v>
                </c:pt>
                <c:pt idx="983">
                  <c:v>-178.35710741834657</c:v>
                </c:pt>
                <c:pt idx="984">
                  <c:v>-178.87125125506921</c:v>
                </c:pt>
                <c:pt idx="985">
                  <c:v>-179.38613142610814</c:v>
                </c:pt>
                <c:pt idx="986">
                  <c:v>-179.90171182165724</c:v>
                </c:pt>
                <c:pt idx="987">
                  <c:v>-180.41795639372978</c:v>
                </c:pt>
                <c:pt idx="988">
                  <c:v>-180.93482914945025</c:v>
                </c:pt>
                <c:pt idx="989">
                  <c:v>-181.45229414395939</c:v>
                </c:pt>
                <c:pt idx="990">
                  <c:v>-181.97031547297789</c:v>
                </c:pt>
                <c:pt idx="991">
                  <c:v>-182.48885726507919</c:v>
                </c:pt>
                <c:pt idx="992">
                  <c:v>-183.00788367371376</c:v>
                </c:pt>
                <c:pt idx="993">
                  <c:v>-183.52735886904179</c:v>
                </c:pt>
                <c:pt idx="994">
                  <c:v>-184.04724702961343</c:v>
                </c:pt>
                <c:pt idx="995">
                  <c:v>-184.56751233395582</c:v>
                </c:pt>
                <c:pt idx="996">
                  <c:v>-185.08811895210644</c:v>
                </c:pt>
                <c:pt idx="997">
                  <c:v>-185.60903103715077</c:v>
                </c:pt>
                <c:pt idx="998">
                  <c:v>-186.13021271680989</c:v>
                </c:pt>
                <c:pt idx="999">
                  <c:v>-186.65162808512315</c:v>
                </c:pt>
                <c:pt idx="1000">
                  <c:v>-187.17324119428332</c:v>
                </c:pt>
                <c:pt idx="1001">
                  <c:v>-187.69501604666038</c:v>
                </c:pt>
                <c:pt idx="1002">
                  <c:v>-188.21691658707257</c:v>
                </c:pt>
                <c:pt idx="1003">
                  <c:v>-188.73890669534157</c:v>
                </c:pt>
                <c:pt idx="1004">
                  <c:v>-189.26095017918166</c:v>
                </c:pt>
                <c:pt idx="1005">
                  <c:v>-189.78301076746368</c:v>
                </c:pt>
                <c:pt idx="1006">
                  <c:v>-190.30505210389876</c:v>
                </c:pt>
                <c:pt idx="1007">
                  <c:v>-190.8270377411811</c:v>
                </c:pt>
                <c:pt idx="1008">
                  <c:v>-191.34893113562731</c:v>
                </c:pt>
                <c:pt idx="1009">
                  <c:v>-191.87069564235335</c:v>
                </c:pt>
                <c:pt idx="1010">
                  <c:v>-192.39229451102204</c:v>
                </c:pt>
                <c:pt idx="1011">
                  <c:v>-192.91369088219432</c:v>
                </c:pt>
                <c:pt idx="1012">
                  <c:v>-193.43484778431812</c:v>
                </c:pt>
                <c:pt idx="1013">
                  <c:v>-193.9557281313802</c:v>
                </c:pt>
                <c:pt idx="1014">
                  <c:v>-194.47629472125394</c:v>
                </c:pt>
                <c:pt idx="1015">
                  <c:v>-194.99651023475943</c:v>
                </c:pt>
                <c:pt idx="1016">
                  <c:v>-195.51633723546564</c:v>
                </c:pt>
                <c:pt idx="1017">
                  <c:v>-196.03573817025031</c:v>
                </c:pt>
                <c:pt idx="1018">
                  <c:v>-196.5546753706339</c:v>
                </c:pt>
                <c:pt idx="1019">
                  <c:v>-197.07311105490527</c:v>
                </c:pt>
                <c:pt idx="1020">
                  <c:v>-197.59100733104825</c:v>
                </c:pt>
                <c:pt idx="1021">
                  <c:v>-198.10832620047657</c:v>
                </c:pt>
                <c:pt idx="1022">
                  <c:v>-198.62502956258911</c:v>
                </c:pt>
                <c:pt idx="1023">
                  <c:v>-199.14107922014171</c:v>
                </c:pt>
                <c:pt idx="1024">
                  <c:v>-199.65643688544154</c:v>
                </c:pt>
                <c:pt idx="1025">
                  <c:v>-200.17106418735929</c:v>
                </c:pt>
                <c:pt idx="1026">
                  <c:v>-200.68492267915528</c:v>
                </c:pt>
                <c:pt idx="1027">
                  <c:v>-201.19797384711174</c:v>
                </c:pt>
                <c:pt idx="1028">
                  <c:v>-201.71017911996017</c:v>
                </c:pt>
                <c:pt idx="1029">
                  <c:v>-202.22149987909251</c:v>
                </c:pt>
                <c:pt idx="1030">
                  <c:v>-202.73189746953813</c:v>
                </c:pt>
                <c:pt idx="1031">
                  <c:v>-203.24133321169145</c:v>
                </c:pt>
                <c:pt idx="1032">
                  <c:v>-203.7497684137669</c:v>
                </c:pt>
                <c:pt idx="1033">
                  <c:v>-204.25716438495925</c:v>
                </c:pt>
                <c:pt idx="1034">
                  <c:v>-204.76348244928454</c:v>
                </c:pt>
                <c:pt idx="1035">
                  <c:v>-205.26868396007382</c:v>
                </c:pt>
                <c:pt idx="1036">
                  <c:v>-205.7727303150881</c:v>
                </c:pt>
                <c:pt idx="1037">
                  <c:v>-206.27558297222652</c:v>
                </c:pt>
                <c:pt idx="1038">
                  <c:v>-206.77720346579162</c:v>
                </c:pt>
                <c:pt idx="1039">
                  <c:v>-207.27755342327512</c:v>
                </c:pt>
                <c:pt idx="1040">
                  <c:v>-207.77659458263295</c:v>
                </c:pt>
                <c:pt idx="1041">
                  <c:v>-208.27428881000287</c:v>
                </c:pt>
                <c:pt idx="1042">
                  <c:v>-208.77059811783332</c:v>
                </c:pt>
                <c:pt idx="1043">
                  <c:v>-209.26548468337521</c:v>
                </c:pt>
                <c:pt idx="1044">
                  <c:v>-209.7589108675011</c:v>
                </c:pt>
                <c:pt idx="1045">
                  <c:v>-210.25083923380265</c:v>
                </c:pt>
                <c:pt idx="1046">
                  <c:v>-210.74123256792916</c:v>
                </c:pt>
                <c:pt idx="1047">
                  <c:v>-211.2300538971183</c:v>
                </c:pt>
                <c:pt idx="1048">
                  <c:v>-211.71726650987179</c:v>
                </c:pt>
                <c:pt idx="1049">
                  <c:v>-212.20283397574451</c:v>
                </c:pt>
                <c:pt idx="1050">
                  <c:v>-212.68672016518215</c:v>
                </c:pt>
                <c:pt idx="1051">
                  <c:v>-213.1688892693802</c:v>
                </c:pt>
                <c:pt idx="1052">
                  <c:v>-213.64930582010808</c:v>
                </c:pt>
                <c:pt idx="1053">
                  <c:v>-214.12793470946002</c:v>
                </c:pt>
                <c:pt idx="1054">
                  <c:v>-214.60474120948695</c:v>
                </c:pt>
                <c:pt idx="1055">
                  <c:v>-215.07969099166405</c:v>
                </c:pt>
                <c:pt idx="1056">
                  <c:v>-215.55275014615606</c:v>
                </c:pt>
                <c:pt idx="1057">
                  <c:v>-216.02388520083346</c:v>
                </c:pt>
                <c:pt idx="1058">
                  <c:v>-216.49306314000259</c:v>
                </c:pt>
                <c:pt idx="1059">
                  <c:v>-216.96025142280959</c:v>
                </c:pt>
                <c:pt idx="1060">
                  <c:v>-217.42541800127989</c:v>
                </c:pt>
                <c:pt idx="1061">
                  <c:v>-217.88853133795533</c:v>
                </c:pt>
                <c:pt idx="1062">
                  <c:v>-218.34956042309381</c:v>
                </c:pt>
                <c:pt idx="1063">
                  <c:v>-218.80847479140331</c:v>
                </c:pt>
                <c:pt idx="1064">
                  <c:v>-219.26524453826659</c:v>
                </c:pt>
                <c:pt idx="1065">
                  <c:v>-219.71984033543774</c:v>
                </c:pt>
                <c:pt idx="1066">
                  <c:v>-220.17223344617884</c:v>
                </c:pt>
                <c:pt idx="1067">
                  <c:v>-220.62239573980341</c:v>
                </c:pt>
                <c:pt idx="1068">
                  <c:v>-221.07029970561325</c:v>
                </c:pt>
                <c:pt idx="1069">
                  <c:v>-221.51591846619709</c:v>
                </c:pt>
                <c:pt idx="1070">
                  <c:v>-221.95922579007259</c:v>
                </c:pt>
                <c:pt idx="1071">
                  <c:v>-222.40019610365593</c:v>
                </c:pt>
                <c:pt idx="1072">
                  <c:v>-222.83880450253884</c:v>
                </c:pt>
                <c:pt idx="1073">
                  <c:v>-223.27502676205839</c:v>
                </c:pt>
                <c:pt idx="1074">
                  <c:v>-223.70883934715124</c:v>
                </c:pt>
                <c:pt idx="1075">
                  <c:v>-224.14021942147335</c:v>
                </c:pt>
                <c:pt idx="1076">
                  <c:v>-224.56914485578645</c:v>
                </c:pt>
                <c:pt idx="1077">
                  <c:v>-224.99559423559765</c:v>
                </c:pt>
                <c:pt idx="1078">
                  <c:v>-225.4195468680492</c:v>
                </c:pt>
                <c:pt idx="1079">
                  <c:v>-225.84098278805686</c:v>
                </c:pt>
                <c:pt idx="1080">
                  <c:v>-226.25988276369429</c:v>
                </c:pt>
                <c:pt idx="1081">
                  <c:v>-226.67622830082627</c:v>
                </c:pt>
                <c:pt idx="1082">
                  <c:v>-227.09000164699191</c:v>
                </c:pt>
                <c:pt idx="1083">
                  <c:v>-227.50118579454178</c:v>
                </c:pt>
                <c:pt idx="1084">
                  <c:v>-227.90976448303721</c:v>
                </c:pt>
                <c:pt idx="1085">
                  <c:v>-228.31572220091755</c:v>
                </c:pt>
                <c:pt idx="1086">
                  <c:v>-228.71904418644471</c:v>
                </c:pt>
                <c:pt idx="1087">
                  <c:v>-229.11971642793563</c:v>
                </c:pt>
                <c:pt idx="1088">
                  <c:v>-229.51772566329635</c:v>
                </c:pt>
                <c:pt idx="1089">
                  <c:v>-229.91305937886662</c:v>
                </c:pt>
                <c:pt idx="1090">
                  <c:v>-230.30570580759482</c:v>
                </c:pt>
                <c:pt idx="1091">
                  <c:v>-230.69565392655403</c:v>
                </c:pt>
                <c:pt idx="1092">
                  <c:v>-231.08289345381885</c:v>
                </c:pt>
                <c:pt idx="1093">
                  <c:v>-231.46741484471829</c:v>
                </c:pt>
                <c:pt idx="1094">
                  <c:v>-231.84920928748571</c:v>
                </c:pt>
                <c:pt idx="1095">
                  <c:v>-232.22826869832119</c:v>
                </c:pt>
                <c:pt idx="1096">
                  <c:v>-232.60458571588981</c:v>
                </c:pt>
                <c:pt idx="1097">
                  <c:v>-232.97815369527379</c:v>
                </c:pt>
                <c:pt idx="1098">
                  <c:v>-233.34896670140282</c:v>
                </c:pt>
                <c:pt idx="1099">
                  <c:v>-233.71701950197726</c:v>
                </c:pt>
                <c:pt idx="1100">
                  <c:v>-234.08230755991406</c:v>
                </c:pt>
                <c:pt idx="1101">
                  <c:v>-234.44482702533321</c:v>
                </c:pt>
                <c:pt idx="1102">
                  <c:v>-234.80457472710651</c:v>
                </c:pt>
                <c:pt idx="1103">
                  <c:v>-235.16154816399347</c:v>
                </c:pt>
                <c:pt idx="1104">
                  <c:v>-235.51574549538634</c:v>
                </c:pt>
                <c:pt idx="1105">
                  <c:v>-235.86716553168506</c:v>
                </c:pt>
                <c:pt idx="1106">
                  <c:v>-236.2158077243279</c:v>
                </c:pt>
                <c:pt idx="1107">
                  <c:v>-236.56167215549698</c:v>
                </c:pt>
                <c:pt idx="1108">
                  <c:v>-236.90475952752593</c:v>
                </c:pt>
                <c:pt idx="1109">
                  <c:v>-237.24507115202522</c:v>
                </c:pt>
                <c:pt idx="1110">
                  <c:v>-237.58260893875263</c:v>
                </c:pt>
                <c:pt idx="1111">
                  <c:v>-237.91737538424866</c:v>
                </c:pt>
                <c:pt idx="1112">
                  <c:v>-238.24937356025802</c:v>
                </c:pt>
                <c:pt idx="1113">
                  <c:v>-238.57860710195862</c:v>
                </c:pt>
                <c:pt idx="1114">
                  <c:v>-238.90508019601776</c:v>
                </c:pt>
                <c:pt idx="1115">
                  <c:v>-239.2287975684975</c:v>
                </c:pt>
                <c:pt idx="1116">
                  <c:v>-239.54976447262669</c:v>
                </c:pt>
                <c:pt idx="1117">
                  <c:v>-239.86798667646093</c:v>
                </c:pt>
                <c:pt idx="1118">
                  <c:v>-240.18347045044675</c:v>
                </c:pt>
                <c:pt idx="1119">
                  <c:v>-240.49622255491073</c:v>
                </c:pt>
                <c:pt idx="1120">
                  <c:v>-240.80625022748973</c:v>
                </c:pt>
                <c:pt idx="1121">
                  <c:v>-241.11356117051696</c:v>
                </c:pt>
                <c:pt idx="1122">
                  <c:v>-241.41816353838729</c:v>
                </c:pt>
                <c:pt idx="1123">
                  <c:v>-241.72006592490726</c:v>
                </c:pt>
                <c:pt idx="1124">
                  <c:v>-242.01927735065505</c:v>
                </c:pt>
                <c:pt idx="1125">
                  <c:v>-242.31580725035832</c:v>
                </c:pt>
                <c:pt idx="1126">
                  <c:v>-242.60966546030625</c:v>
                </c:pt>
                <c:pt idx="1127">
                  <c:v>-242.90086220580912</c:v>
                </c:pt>
                <c:pt idx="1128">
                  <c:v>-243.18940808871741</c:v>
                </c:pt>
                <c:pt idx="1129">
                  <c:v>-243.47531407501398</c:v>
                </c:pt>
                <c:pt idx="1130">
                  <c:v>-243.75859148248742</c:v>
                </c:pt>
                <c:pt idx="1131">
                  <c:v>-244.0392519685023</c:v>
                </c:pt>
                <c:pt idx="1132">
                  <c:v>-244.31730751787273</c:v>
                </c:pt>
                <c:pt idx="1133">
                  <c:v>-244.59277043084853</c:v>
                </c:pt>
                <c:pt idx="1134">
                  <c:v>-244.86565331122756</c:v>
                </c:pt>
                <c:pt idx="1135">
                  <c:v>-245.13596905459701</c:v>
                </c:pt>
                <c:pt idx="1136">
                  <c:v>-245.40373083671631</c:v>
                </c:pt>
                <c:pt idx="1137">
                  <c:v>-245.66895210204422</c:v>
                </c:pt>
                <c:pt idx="1138">
                  <c:v>-245.93164655242265</c:v>
                </c:pt>
                <c:pt idx="1139">
                  <c:v>-246.1918281359176</c:v>
                </c:pt>
                <c:pt idx="1140">
                  <c:v>-246.44951103582852</c:v>
                </c:pt>
                <c:pt idx="1141">
                  <c:v>-246.70470965986524</c:v>
                </c:pt>
                <c:pt idx="1142">
                  <c:v>-246.95743862950323</c:v>
                </c:pt>
                <c:pt idx="1143">
                  <c:v>-247.20771276951851</c:v>
                </c:pt>
                <c:pt idx="1144">
                  <c:v>-247.45554709770423</c:v>
                </c:pt>
                <c:pt idx="1145">
                  <c:v>-247.70095681477747</c:v>
                </c:pt>
                <c:pt idx="1146">
                  <c:v>-247.94395729447427</c:v>
                </c:pt>
                <c:pt idx="1147">
                  <c:v>-248.18456407383783</c:v>
                </c:pt>
                <c:pt idx="1148">
                  <c:v>-248.42279284370181</c:v>
                </c:pt>
                <c:pt idx="1149">
                  <c:v>-248.6586594393703</c:v>
                </c:pt>
                <c:pt idx="1150">
                  <c:v>-248.89217983149675</c:v>
                </c:pt>
                <c:pt idx="1151">
                  <c:v>-249.12337011716096</c:v>
                </c:pt>
                <c:pt idx="1152">
                  <c:v>-249.35224651114711</c:v>
                </c:pt>
                <c:pt idx="1153">
                  <c:v>-249.57882533742281</c:v>
                </c:pt>
                <c:pt idx="1154">
                  <c:v>-249.80312302081788</c:v>
                </c:pt>
                <c:pt idx="1155">
                  <c:v>-250.02515607890476</c:v>
                </c:pt>
                <c:pt idx="1156">
                  <c:v>-250.24494111407978</c:v>
                </c:pt>
                <c:pt idx="1157">
                  <c:v>-250.4624948058426</c:v>
                </c:pt>
                <c:pt idx="1158">
                  <c:v>-250.67783390327685</c:v>
                </c:pt>
                <c:pt idx="1159">
                  <c:v>-250.89097521772709</c:v>
                </c:pt>
                <c:pt idx="1160">
                  <c:v>-251.10193561567337</c:v>
                </c:pt>
                <c:pt idx="1161">
                  <c:v>-251.31073201180078</c:v>
                </c:pt>
                <c:pt idx="1162">
                  <c:v>-251.51738136226339</c:v>
                </c:pt>
                <c:pt idx="1163">
                  <c:v>-251.72190065813876</c:v>
                </c:pt>
                <c:pt idx="1164">
                  <c:v>-251.9243069190739</c:v>
                </c:pt>
                <c:pt idx="1165">
                  <c:v>-252.12461718711819</c:v>
                </c:pt>
                <c:pt idx="1166">
                  <c:v>-252.32284852074235</c:v>
                </c:pt>
                <c:pt idx="1167">
                  <c:v>-252.51901798904106</c:v>
                </c:pt>
                <c:pt idx="1168">
                  <c:v>-252.71314266611552</c:v>
                </c:pt>
                <c:pt idx="1169">
                  <c:v>-252.90523962563586</c:v>
                </c:pt>
                <c:pt idx="1170">
                  <c:v>-253.09532593557796</c:v>
                </c:pt>
                <c:pt idx="1171">
                  <c:v>-253.28341865313391</c:v>
                </c:pt>
                <c:pt idx="1172">
                  <c:v>-253.46953481979264</c:v>
                </c:pt>
                <c:pt idx="1173">
                  <c:v>-253.65369145658838</c:v>
                </c:pt>
                <c:pt idx="1174">
                  <c:v>-253.8359055595123</c:v>
                </c:pt>
                <c:pt idx="1175">
                  <c:v>-254.01619409508749</c:v>
                </c:pt>
                <c:pt idx="1176">
                  <c:v>-254.19457399610093</c:v>
                </c:pt>
                <c:pt idx="1177">
                  <c:v>-254.37106215749151</c:v>
                </c:pt>
                <c:pt idx="1178">
                  <c:v>-254.54567543239102</c:v>
                </c:pt>
                <c:pt idx="1179">
                  <c:v>-254.71843062831357</c:v>
                </c:pt>
                <c:pt idx="1180">
                  <c:v>-254.88934450349143</c:v>
                </c:pt>
                <c:pt idx="1181">
                  <c:v>-255.05843376335491</c:v>
                </c:pt>
                <c:pt idx="1182">
                  <c:v>-255.22571505715132</c:v>
                </c:pt>
                <c:pt idx="1183">
                  <c:v>-255.39120497470063</c:v>
                </c:pt>
                <c:pt idx="1184">
                  <c:v>-255.55492004328624</c:v>
                </c:pt>
                <c:pt idx="1185">
                  <c:v>-255.71687672467493</c:v>
                </c:pt>
                <c:pt idx="1186">
                  <c:v>-255.87709141226546</c:v>
                </c:pt>
                <c:pt idx="1187">
                  <c:v>-256.03558042836107</c:v>
                </c:pt>
                <c:pt idx="1188">
                  <c:v>-256.19236002156345</c:v>
                </c:pt>
                <c:pt idx="1189">
                  <c:v>-256.34744636428616</c:v>
                </c:pt>
                <c:pt idx="1190">
                  <c:v>-256.50085555038163</c:v>
                </c:pt>
                <c:pt idx="1191">
                  <c:v>-256.6526035928826</c:v>
                </c:pt>
                <c:pt idx="1192">
                  <c:v>-256.80270642185093</c:v>
                </c:pt>
                <c:pt idx="1193">
                  <c:v>-256.95117988233505</c:v>
                </c:pt>
                <c:pt idx="1194">
                  <c:v>-257.09803973242992</c:v>
                </c:pt>
                <c:pt idx="1195">
                  <c:v>-257.24330164143743</c:v>
                </c:pt>
                <c:pt idx="1196">
                  <c:v>-257.38698118812641</c:v>
                </c:pt>
                <c:pt idx="1197">
                  <c:v>-257.52909385908572</c:v>
                </c:pt>
                <c:pt idx="1198">
                  <c:v>-257.66965504717211</c:v>
                </c:pt>
                <c:pt idx="1199">
                  <c:v>-257.80868005004641</c:v>
                </c:pt>
                <c:pt idx="1200">
                  <c:v>-257.94618406879738</c:v>
                </c:pt>
                <c:pt idx="1201">
                  <c:v>-258.08218220664946</c:v>
                </c:pt>
                <c:pt idx="1202">
                  <c:v>-258.2166894677548</c:v>
                </c:pt>
                <c:pt idx="1203">
                  <c:v>-258.34972075606225</c:v>
                </c:pt>
                <c:pt idx="1204">
                  <c:v>-258.48129087426423</c:v>
                </c:pt>
                <c:pt idx="1205">
                  <c:v>-258.61141452281959</c:v>
                </c:pt>
                <c:pt idx="1206">
                  <c:v>-258.74010629904672</c:v>
                </c:pt>
                <c:pt idx="1207">
                  <c:v>-258.86738069628819</c:v>
                </c:pt>
                <c:pt idx="1208">
                  <c:v>-258.99325210314271</c:v>
                </c:pt>
                <c:pt idx="1209">
                  <c:v>-259.1177348027623</c:v>
                </c:pt>
                <c:pt idx="1210">
                  <c:v>-259.24084297221299</c:v>
                </c:pt>
                <c:pt idx="1211">
                  <c:v>-259.36259068189696</c:v>
                </c:pt>
                <c:pt idx="1212">
                  <c:v>-259.48299189503342</c:v>
                </c:pt>
                <c:pt idx="1213">
                  <c:v>-259.60206046719719</c:v>
                </c:pt>
                <c:pt idx="1214">
                  <c:v>-259.71981014591171</c:v>
                </c:pt>
                <c:pt idx="1215">
                  <c:v>-259.83625457029581</c:v>
                </c:pt>
                <c:pt idx="1216">
                  <c:v>-259.95140727076125</c:v>
                </c:pt>
                <c:pt idx="1217">
                  <c:v>-260.06528166876069</c:v>
                </c:pt>
                <c:pt idx="1218">
                  <c:v>-260.17789107658223</c:v>
                </c:pt>
                <c:pt idx="1219">
                  <c:v>-260.28924869719054</c:v>
                </c:pt>
                <c:pt idx="1220">
                  <c:v>-260.39936762411202</c:v>
                </c:pt>
                <c:pt idx="1221">
                  <c:v>-260.50826084136264</c:v>
                </c:pt>
                <c:pt idx="1222">
                  <c:v>-260.61594122341654</c:v>
                </c:pt>
                <c:pt idx="1223">
                  <c:v>-260.72242153521427</c:v>
                </c:pt>
                <c:pt idx="1224">
                  <c:v>-260.82771443220855</c:v>
                </c:pt>
                <c:pt idx="1225">
                  <c:v>-260.93183246044669</c:v>
                </c:pt>
                <c:pt idx="1226">
                  <c:v>-261.03478805668772</c:v>
                </c:pt>
                <c:pt idx="1227">
                  <c:v>-261.13659354855292</c:v>
                </c:pt>
                <c:pt idx="1228">
                  <c:v>-261.23726115470896</c:v>
                </c:pt>
                <c:pt idx="1229">
                  <c:v>-261.33680298508114</c:v>
                </c:pt>
                <c:pt idx="1230">
                  <c:v>-261.43523104109664</c:v>
                </c:pt>
                <c:pt idx="1231">
                  <c:v>-261.53255721595593</c:v>
                </c:pt>
                <c:pt idx="1232">
                  <c:v>-261.62879329493114</c:v>
                </c:pt>
                <c:pt idx="1233">
                  <c:v>-261.72395095568993</c:v>
                </c:pt>
                <c:pt idx="1234">
                  <c:v>-261.81804176864489</c:v>
                </c:pt>
                <c:pt idx="1235">
                  <c:v>-261.91107719732599</c:v>
                </c:pt>
                <c:pt idx="1236">
                  <c:v>-262.00306859877514</c:v>
                </c:pt>
                <c:pt idx="1237">
                  <c:v>-262.09402722396328</c:v>
                </c:pt>
                <c:pt idx="1238">
                  <c:v>-262.18396421822672</c:v>
                </c:pt>
                <c:pt idx="1239">
                  <c:v>-262.27289062172406</c:v>
                </c:pt>
                <c:pt idx="1240">
                  <c:v>-262.36081736991082</c:v>
                </c:pt>
                <c:pt idx="1241">
                  <c:v>-262.44775529403228</c:v>
                </c:pt>
                <c:pt idx="1242">
                  <c:v>-262.53371512163199</c:v>
                </c:pt>
                <c:pt idx="1243">
                  <c:v>-262.61870747707781</c:v>
                </c:pt>
                <c:pt idx="1244">
                  <c:v>-262.70274288210123</c:v>
                </c:pt>
                <c:pt idx="1245">
                  <c:v>-262.78583175635197</c:v>
                </c:pt>
                <c:pt idx="1246">
                  <c:v>-262.86798441796577</c:v>
                </c:pt>
                <c:pt idx="1247">
                  <c:v>-262.94921108414479</c:v>
                </c:pt>
                <c:pt idx="1248">
                  <c:v>-263.02952187174958</c:v>
                </c:pt>
                <c:pt idx="1249">
                  <c:v>-263.10892679790288</c:v>
                </c:pt>
                <c:pt idx="1250">
                  <c:v>-263.18743578060389</c:v>
                </c:pt>
                <c:pt idx="1251">
                  <c:v>-263.26505863935222</c:v>
                </c:pt>
                <c:pt idx="1252">
                  <c:v>-263.34180509578067</c:v>
                </c:pt>
                <c:pt idx="1253">
                  <c:v>-263.4176847742981</c:v>
                </c:pt>
                <c:pt idx="1254">
                  <c:v>-263.49270720273847</c:v>
                </c:pt>
                <c:pt idx="1255">
                  <c:v>-263.56688181301882</c:v>
                </c:pt>
                <c:pt idx="1256">
                  <c:v>-263.64021794180371</c:v>
                </c:pt>
                <c:pt idx="1257">
                  <c:v>-263.71272483117593</c:v>
                </c:pt>
                <c:pt idx="1258">
                  <c:v>-263.78441162931301</c:v>
                </c:pt>
                <c:pt idx="1259">
                  <c:v>-263.85528739116972</c:v>
                </c:pt>
                <c:pt idx="1260">
                  <c:v>-263.92536107916499</c:v>
                </c:pt>
                <c:pt idx="1261">
                  <c:v>-263.9946415638733</c:v>
                </c:pt>
                <c:pt idx="1262">
                  <c:v>-264.06313762472058</c:v>
                </c:pt>
                <c:pt idx="1263">
                  <c:v>-264.13085795068304</c:v>
                </c:pt>
                <c:pt idx="1264">
                  <c:v>-264.19781114098993</c:v>
                </c:pt>
                <c:pt idx="1265">
                  <c:v>-264.26400570582825</c:v>
                </c:pt>
                <c:pt idx="1266">
                  <c:v>-264.32945006705108</c:v>
                </c:pt>
                <c:pt idx="1267">
                  <c:v>-264.39415255888662</c:v>
                </c:pt>
                <c:pt idx="1268">
                  <c:v>-264.4581214286502</c:v>
                </c:pt>
                <c:pt idx="1269">
                  <c:v>-264.52136483745676</c:v>
                </c:pt>
                <c:pt idx="1270">
                  <c:v>-264.58389086093496</c:v>
                </c:pt>
                <c:pt idx="1271">
                  <c:v>-264.64570748994186</c:v>
                </c:pt>
                <c:pt idx="1272">
                  <c:v>-264.70682263127799</c:v>
                </c:pt>
                <c:pt idx="1273">
                  <c:v>-264.76724410840313</c:v>
                </c:pt>
                <c:pt idx="1274">
                  <c:v>-264.82697966215085</c:v>
                </c:pt>
                <c:pt idx="1275">
                  <c:v>-264.88603695144405</c:v>
                </c:pt>
                <c:pt idx="1276">
                  <c:v>-264.94442355400923</c:v>
                </c:pt>
                <c:pt idx="1277">
                  <c:v>-265.00214696708986</c:v>
                </c:pt>
                <c:pt idx="1278">
                  <c:v>-265.0592146081591</c:v>
                </c:pt>
                <c:pt idx="1279">
                  <c:v>-265.11563381563064</c:v>
                </c:pt>
                <c:pt idx="1280">
                  <c:v>-265.1714118495687</c:v>
                </c:pt>
                <c:pt idx="1281">
                  <c:v>-265.22655589239628</c:v>
                </c:pt>
                <c:pt idx="1282">
                  <c:v>-265.28107304960088</c:v>
                </c:pt>
                <c:pt idx="1283">
                  <c:v>-265.33497035043888</c:v>
                </c:pt>
                <c:pt idx="1284">
                  <c:v>-265.38825474863768</c:v>
                </c:pt>
                <c:pt idx="1285">
                  <c:v>-265.44093312309474</c:v>
                </c:pt>
                <c:pt idx="1286">
                  <c:v>-265.49301227857501</c:v>
                </c:pt>
                <c:pt idx="1287">
                  <c:v>-265.5444989464051</c:v>
                </c:pt>
                <c:pt idx="1288">
                  <c:v>-265.59539978516455</c:v>
                </c:pt>
                <c:pt idx="1289">
                  <c:v>-265.64572138137464</c:v>
                </c:pt>
                <c:pt idx="1290">
                  <c:v>-265.6954702501838</c:v>
                </c:pt>
                <c:pt idx="1291">
                  <c:v>-265.74465283604951</c:v>
                </c:pt>
                <c:pt idx="1292">
                  <c:v>-265.79327551341731</c:v>
                </c:pt>
                <c:pt idx="1293">
                  <c:v>-265.84134458739641</c:v>
                </c:pt>
                <c:pt idx="1294">
                  <c:v>-265.88886629443135</c:v>
                </c:pt>
                <c:pt idx="1295">
                  <c:v>-265.93584680297033</c:v>
                </c:pt>
                <c:pt idx="1296">
                  <c:v>-265.98229221412981</c:v>
                </c:pt>
                <c:pt idx="1297">
                  <c:v>-266.02820856235496</c:v>
                </c:pt>
                <c:pt idx="1298">
                  <c:v>-266.07360181607692</c:v>
                </c:pt>
                <c:pt idx="1299">
                  <c:v>-266.11847787836507</c:v>
                </c:pt>
                <c:pt idx="1300">
                  <c:v>-266.16284258757639</c:v>
                </c:pt>
                <c:pt idx="1301">
                  <c:v>-266.20670171799958</c:v>
                </c:pt>
                <c:pt idx="1302">
                  <c:v>-266.25006098049607</c:v>
                </c:pt>
                <c:pt idx="1303">
                  <c:v>-266.29292602313603</c:v>
                </c:pt>
                <c:pt idx="1304">
                  <c:v>-266.33530243183043</c:v>
                </c:pt>
                <c:pt idx="1305">
                  <c:v>-266.37719573095865</c:v>
                </c:pt>
                <c:pt idx="1306">
                  <c:v>-266.41861138399173</c:v>
                </c:pt>
                <c:pt idx="1307">
                  <c:v>-266.45955479411145</c:v>
                </c:pt>
                <c:pt idx="1308">
                  <c:v>-266.50003130482452</c:v>
                </c:pt>
                <c:pt idx="1309">
                  <c:v>-266.54004620057242</c:v>
                </c:pt>
                <c:pt idx="1310">
                  <c:v>-266.57960470733678</c:v>
                </c:pt>
                <c:pt idx="1311">
                  <c:v>-266.61871199324059</c:v>
                </c:pt>
                <c:pt idx="1312">
                  <c:v>-266.65737316914363</c:v>
                </c:pt>
                <c:pt idx="1313">
                  <c:v>-266.69559328923492</c:v>
                </c:pt>
                <c:pt idx="1314">
                  <c:v>-266.73337735161908</c:v>
                </c:pt>
                <c:pt idx="1315">
                  <c:v>-266.77073029889874</c:v>
                </c:pt>
                <c:pt idx="1316">
                  <c:v>-266.80765701875271</c:v>
                </c:pt>
                <c:pt idx="1317">
                  <c:v>-266.84416234450822</c:v>
                </c:pt>
                <c:pt idx="1318">
                  <c:v>-266.88025105570966</c:v>
                </c:pt>
                <c:pt idx="1319">
                  <c:v>-266.91592787868228</c:v>
                </c:pt>
                <c:pt idx="1320">
                  <c:v>-266.9511974870905</c:v>
                </c:pt>
                <c:pt idx="1321">
                  <c:v>-266.98606450249281</c:v>
                </c:pt>
                <c:pt idx="1322">
                  <c:v>-267.02053349489063</c:v>
                </c:pt>
                <c:pt idx="1323">
                  <c:v>-267.05460898327362</c:v>
                </c:pt>
                <c:pt idx="1324">
                  <c:v>-267.08829543615923</c:v>
                </c:pt>
                <c:pt idx="1325">
                  <c:v>-267.12159727212838</c:v>
                </c:pt>
                <c:pt idx="1326">
                  <c:v>-267.15451886035601</c:v>
                </c:pt>
                <c:pt idx="1327">
                  <c:v>-267.18706452113673</c:v>
                </c:pt>
                <c:pt idx="1328">
                  <c:v>-267.21923852640674</c:v>
                </c:pt>
                <c:pt idx="1329">
                  <c:v>-267.25104510025972</c:v>
                </c:pt>
                <c:pt idx="1330">
                  <c:v>-267.28248841945913</c:v>
                </c:pt>
                <c:pt idx="1331">
                  <c:v>-267.31357261394544</c:v>
                </c:pt>
                <c:pt idx="1332">
                  <c:v>-267.34430176733844</c:v>
                </c:pt>
                <c:pt idx="1333">
                  <c:v>-267.37467991743563</c:v>
                </c:pt>
                <c:pt idx="1334">
                  <c:v>-267.40471105670537</c:v>
                </c:pt>
                <c:pt idx="1335">
                  <c:v>-267.43439913277552</c:v>
                </c:pt>
                <c:pt idx="1336">
                  <c:v>-267.46374804891798</c:v>
                </c:pt>
                <c:pt idx="1337">
                  <c:v>-267.49276166452785</c:v>
                </c:pt>
                <c:pt idx="1338">
                  <c:v>-267.521443795599</c:v>
                </c:pt>
                <c:pt idx="1339">
                  <c:v>-267.54979821519419</c:v>
                </c:pt>
                <c:pt idx="1340">
                  <c:v>-267.57782865391141</c:v>
                </c:pt>
                <c:pt idx="1341">
                  <c:v>-267.60553880034541</c:v>
                </c:pt>
                <c:pt idx="1342">
                  <c:v>-267.63293230154471</c:v>
                </c:pt>
                <c:pt idx="1343">
                  <c:v>-267.66001276346441</c:v>
                </c:pt>
                <c:pt idx="1344">
                  <c:v>-267.6867837514144</c:v>
                </c:pt>
                <c:pt idx="1345">
                  <c:v>-267.7132487905032</c:v>
                </c:pt>
                <c:pt idx="1346">
                  <c:v>-267.73941136607766</c:v>
                </c:pt>
                <c:pt idx="1347">
                  <c:v>-267.76527492415789</c:v>
                </c:pt>
                <c:pt idx="1348">
                  <c:v>-267.79084287186856</c:v>
                </c:pt>
                <c:pt idx="1349">
                  <c:v>-267.81611857786498</c:v>
                </c:pt>
                <c:pt idx="1350">
                  <c:v>-267.84110537275598</c:v>
                </c:pt>
                <c:pt idx="1351">
                  <c:v>-267.86580654952155</c:v>
                </c:pt>
                <c:pt idx="1352">
                  <c:v>-267.89022536392719</c:v>
                </c:pt>
                <c:pt idx="1353">
                  <c:v>-267.91436503493338</c:v>
                </c:pt>
                <c:pt idx="1354">
                  <c:v>-267.93822874510136</c:v>
                </c:pt>
                <c:pt idx="1355">
                  <c:v>-267.96181964099441</c:v>
                </c:pt>
                <c:pt idx="1356">
                  <c:v>-267.98514083357554</c:v>
                </c:pt>
                <c:pt idx="1357">
                  <c:v>-268.00819539860083</c:v>
                </c:pt>
                <c:pt idx="1358">
                  <c:v>-268.03098637700845</c:v>
                </c:pt>
                <c:pt idx="1359">
                  <c:v>-268.05351677530433</c:v>
                </c:pt>
                <c:pt idx="1360">
                  <c:v>-268.07578956594352</c:v>
                </c:pt>
                <c:pt idx="1361">
                  <c:v>-268.0978076877073</c:v>
                </c:pt>
                <c:pt idx="1362">
                  <c:v>-268.11957404607728</c:v>
                </c:pt>
                <c:pt idx="1363">
                  <c:v>-268.14109151360447</c:v>
                </c:pt>
                <c:pt idx="1364">
                  <c:v>-268.16236293027566</c:v>
                </c:pt>
                <c:pt idx="1365">
                  <c:v>-268.1833911038749</c:v>
                </c:pt>
                <c:pt idx="1366">
                  <c:v>-268.20417881034223</c:v>
                </c:pt>
                <c:pt idx="1367">
                  <c:v>-268.22472879412771</c:v>
                </c:pt>
                <c:pt idx="1368">
                  <c:v>-268.2450437685427</c:v>
                </c:pt>
                <c:pt idx="1369">
                  <c:v>-268.26512641610634</c:v>
                </c:pt>
                <c:pt idx="1370">
                  <c:v>-268.28497938888955</c:v>
                </c:pt>
                <c:pt idx="1371">
                  <c:v>-268.30460530885438</c:v>
                </c:pt>
                <c:pt idx="1372">
                  <c:v>-268.32400676819049</c:v>
                </c:pt>
                <c:pt idx="1373">
                  <c:v>-268.34318632964766</c:v>
                </c:pt>
                <c:pt idx="1374">
                  <c:v>-268.36214652686493</c:v>
                </c:pt>
                <c:pt idx="1375">
                  <c:v>-268.38088986469631</c:v>
                </c:pt>
                <c:pt idx="1376">
                  <c:v>-268.39941881953263</c:v>
                </c:pt>
                <c:pt idx="1377">
                  <c:v>-268.4177358396206</c:v>
                </c:pt>
                <c:pt idx="1378">
                  <c:v>-268.43584334537798</c:v>
                </c:pt>
                <c:pt idx="1379">
                  <c:v>-268.45374372970531</c:v>
                </c:pt>
                <c:pt idx="1380">
                  <c:v>-268.47143935829473</c:v>
                </c:pt>
                <c:pt idx="1381">
                  <c:v>-268.48893256993512</c:v>
                </c:pt>
                <c:pt idx="1382">
                  <c:v>-268.5062256768141</c:v>
                </c:pt>
                <c:pt idx="1383">
                  <c:v>-268.52332096481666</c:v>
                </c:pt>
                <c:pt idx="1384">
                  <c:v>-268.54022069382086</c:v>
                </c:pt>
                <c:pt idx="1385">
                  <c:v>-268.55692709798996</c:v>
                </c:pt>
                <c:pt idx="1386">
                  <c:v>-268.57344238606152</c:v>
                </c:pt>
                <c:pt idx="1387">
                  <c:v>-268.58976874163369</c:v>
                </c:pt>
                <c:pt idx="1388">
                  <c:v>-268.60590832344769</c:v>
                </c:pt>
                <c:pt idx="1389">
                  <c:v>-268.62186326566803</c:v>
                </c:pt>
                <c:pt idx="1390">
                  <c:v>-268.63763567815897</c:v>
                </c:pt>
                <c:pt idx="1391">
                  <c:v>-268.65322764675864</c:v>
                </c:pt>
                <c:pt idx="1392">
                  <c:v>-268.66864123354952</c:v>
                </c:pt>
                <c:pt idx="1393">
                  <c:v>-268.68387847712631</c:v>
                </c:pt>
                <c:pt idx="1394">
                  <c:v>-268.69894139286112</c:v>
                </c:pt>
                <c:pt idx="1395">
                  <c:v>-268.71383197316504</c:v>
                </c:pt>
                <c:pt idx="1396">
                  <c:v>-268.7285521877476</c:v>
                </c:pt>
                <c:pt idx="1397">
                  <c:v>-268.74310398387291</c:v>
                </c:pt>
                <c:pt idx="1398">
                  <c:v>-268.75748928661335</c:v>
                </c:pt>
                <c:pt idx="1399">
                  <c:v>-268.77170999909981</c:v>
                </c:pt>
                <c:pt idx="1400">
                  <c:v>-268.78576800277023</c:v>
                </c:pt>
              </c:numCache>
            </c:numRef>
          </c:yVal>
          <c:smooth val="1"/>
        </c:ser>
        <c:dLbls>
          <c:showLegendKey val="0"/>
          <c:showVal val="0"/>
          <c:showCatName val="0"/>
          <c:showSerName val="0"/>
          <c:showPercent val="0"/>
          <c:showBubbleSize val="0"/>
        </c:dLbls>
        <c:axId val="133912768"/>
        <c:axId val="133913344"/>
      </c:scatterChart>
      <c:valAx>
        <c:axId val="133911616"/>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3912192"/>
        <c:crossesAt val="-1000"/>
        <c:crossBetween val="midCat"/>
      </c:valAx>
      <c:valAx>
        <c:axId val="133912192"/>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133911616"/>
        <c:crossesAt val="1.0000000000000082E-4"/>
        <c:crossBetween val="midCat"/>
      </c:valAx>
      <c:valAx>
        <c:axId val="133912768"/>
        <c:scaling>
          <c:logBase val="10"/>
          <c:orientation val="minMax"/>
        </c:scaling>
        <c:delete val="1"/>
        <c:axPos val="b"/>
        <c:numFmt formatCode="General" sourceLinked="1"/>
        <c:majorTickMark val="out"/>
        <c:minorTickMark val="none"/>
        <c:tickLblPos val="none"/>
        <c:crossAx val="133913344"/>
        <c:crosses val="autoZero"/>
        <c:crossBetween val="midCat"/>
      </c:valAx>
      <c:valAx>
        <c:axId val="133913344"/>
        <c:scaling>
          <c:orientation val="minMax"/>
        </c:scaling>
        <c:delete val="0"/>
        <c:axPos val="r"/>
        <c:numFmt formatCode="General" sourceLinked="1"/>
        <c:majorTickMark val="out"/>
        <c:minorTickMark val="none"/>
        <c:tickLblPos val="nextTo"/>
        <c:crossAx val="133912768"/>
        <c:crosses val="max"/>
        <c:crossBetween val="midCat"/>
        <c:majorUnit val="45"/>
        <c:minorUnit val="5"/>
      </c:valAx>
    </c:plotArea>
    <c:legend>
      <c:legendPos val="r"/>
      <c:layout>
        <c:manualLayout>
          <c:xMode val="edge"/>
          <c:yMode val="edge"/>
          <c:x val="0.12624584717608076"/>
          <c:y val="0.74957822675124719"/>
          <c:w val="0.15946843853820855"/>
          <c:h val="9.1370709355682506E-2"/>
        </c:manualLayout>
      </c:layout>
      <c:overlay val="0"/>
      <c:spPr>
        <a:solidFill>
          <a:schemeClr val="bg1"/>
        </a:solidFill>
      </c:spPr>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to</a:t>
            </a:r>
            <a:r>
              <a:rPr lang="en-US" baseline="0"/>
              <a:t> Control</a:t>
            </a:r>
            <a:endParaRPr lang="en-US"/>
          </a:p>
        </c:rich>
      </c:tx>
      <c:layout/>
      <c:overlay val="1"/>
      <c:spPr>
        <a:noFill/>
        <a:ln w="25400">
          <a:noFill/>
        </a:ln>
      </c:spPr>
    </c:title>
    <c:autoTitleDeleted val="0"/>
    <c:plotArea>
      <c:layout>
        <c:manualLayout>
          <c:layoutTarget val="inner"/>
          <c:xMode val="edge"/>
          <c:yMode val="edge"/>
          <c:x val="0.10401583522989855"/>
          <c:y val="0.13580476514578635"/>
          <c:w val="0.83032603482704159"/>
          <c:h val="0.73503224147948765"/>
        </c:manualLayout>
      </c:layout>
      <c:scatterChart>
        <c:scatterStyle val="smoothMarker"/>
        <c:varyColors val="0"/>
        <c:ser>
          <c:idx val="0"/>
          <c:order val="0"/>
          <c:tx>
            <c:strRef>
              <c:f>'Control Loop'!$G$36</c:f>
              <c:strCache>
                <c:ptCount val="1"/>
                <c:pt idx="0">
                  <c:v>E/A Gain</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Loop'!$G$37:$G$1437</c:f>
              <c:numCache>
                <c:formatCode>General</c:formatCode>
                <c:ptCount val="1401"/>
                <c:pt idx="0">
                  <c:v>42.309559431306845</c:v>
                </c:pt>
                <c:pt idx="1">
                  <c:v>42.209561159822677</c:v>
                </c:pt>
                <c:pt idx="2">
                  <c:v>42.109562928600084</c:v>
                </c:pt>
                <c:pt idx="3">
                  <c:v>42.009564738576827</c:v>
                </c:pt>
                <c:pt idx="4">
                  <c:v>41.909566590712551</c:v>
                </c:pt>
                <c:pt idx="5">
                  <c:v>41.809568485989352</c:v>
                </c:pt>
                <c:pt idx="6">
                  <c:v>41.709570425411883</c:v>
                </c:pt>
                <c:pt idx="7">
                  <c:v>41.609572410008496</c:v>
                </c:pt>
                <c:pt idx="8">
                  <c:v>41.509574440831273</c:v>
                </c:pt>
                <c:pt idx="9">
                  <c:v>41.409576518957124</c:v>
                </c:pt>
                <c:pt idx="10">
                  <c:v>41.309578645487683</c:v>
                </c:pt>
                <c:pt idx="11">
                  <c:v>41.209580821550411</c:v>
                </c:pt>
                <c:pt idx="12">
                  <c:v>41.109583048298994</c:v>
                </c:pt>
                <c:pt idx="13">
                  <c:v>41.009585326914085</c:v>
                </c:pt>
                <c:pt idx="14">
                  <c:v>40.909587658603634</c:v>
                </c:pt>
                <c:pt idx="15">
                  <c:v>40.809590044603972</c:v>
                </c:pt>
                <c:pt idx="16">
                  <c:v>40.709592486180036</c:v>
                </c:pt>
                <c:pt idx="17">
                  <c:v>40.609594984626241</c:v>
                </c:pt>
                <c:pt idx="18">
                  <c:v>40.509597541267304</c:v>
                </c:pt>
                <c:pt idx="19">
                  <c:v>40.409600157458634</c:v>
                </c:pt>
                <c:pt idx="20">
                  <c:v>40.30960283458726</c:v>
                </c:pt>
                <c:pt idx="21">
                  <c:v>40.20960557407242</c:v>
                </c:pt>
                <c:pt idx="22">
                  <c:v>40.109608377366655</c:v>
                </c:pt>
                <c:pt idx="23">
                  <c:v>40.009611245956151</c:v>
                </c:pt>
                <c:pt idx="24">
                  <c:v>39.909614181361704</c:v>
                </c:pt>
                <c:pt idx="25">
                  <c:v>39.809617185139551</c:v>
                </c:pt>
                <c:pt idx="26">
                  <c:v>39.709620258882218</c:v>
                </c:pt>
                <c:pt idx="27">
                  <c:v>39.609623404219356</c:v>
                </c:pt>
                <c:pt idx="28">
                  <c:v>39.509626622818409</c:v>
                </c:pt>
                <c:pt idx="29">
                  <c:v>39.409629916385789</c:v>
                </c:pt>
                <c:pt idx="30">
                  <c:v>39.309633286667605</c:v>
                </c:pt>
                <c:pt idx="31">
                  <c:v>39.209636735450715</c:v>
                </c:pt>
                <c:pt idx="32">
                  <c:v>39.109640264563403</c:v>
                </c:pt>
                <c:pt idx="33">
                  <c:v>39.009643875876769</c:v>
                </c:pt>
                <c:pt idx="34">
                  <c:v>38.909647571305285</c:v>
                </c:pt>
                <c:pt idx="35">
                  <c:v>38.80965135280816</c:v>
                </c:pt>
                <c:pt idx="36">
                  <c:v>38.709655222390126</c:v>
                </c:pt>
                <c:pt idx="37">
                  <c:v>38.609659182102661</c:v>
                </c:pt>
                <c:pt idx="38">
                  <c:v>38.509663234044979</c:v>
                </c:pt>
                <c:pt idx="39">
                  <c:v>38.409667380365285</c:v>
                </c:pt>
                <c:pt idx="40">
                  <c:v>38.309671623261671</c:v>
                </c:pt>
                <c:pt idx="41">
                  <c:v>38.209675964983525</c:v>
                </c:pt>
                <c:pt idx="42">
                  <c:v>38.10968040783257</c:v>
                </c:pt>
                <c:pt idx="43">
                  <c:v>38.009684954164186</c:v>
                </c:pt>
                <c:pt idx="44">
                  <c:v>37.909689606388461</c:v>
                </c:pt>
                <c:pt idx="45">
                  <c:v>37.809694366971961</c:v>
                </c:pt>
                <c:pt idx="46">
                  <c:v>37.709699238438162</c:v>
                </c:pt>
                <c:pt idx="47">
                  <c:v>37.609704223369761</c:v>
                </c:pt>
                <c:pt idx="48">
                  <c:v>37.509709324409364</c:v>
                </c:pt>
                <c:pt idx="49">
                  <c:v>37.409714544261227</c:v>
                </c:pt>
                <c:pt idx="50">
                  <c:v>37.309719885692651</c:v>
                </c:pt>
                <c:pt idx="51">
                  <c:v>37.209725351535099</c:v>
                </c:pt>
                <c:pt idx="52">
                  <c:v>37.109730944686333</c:v>
                </c:pt>
                <c:pt idx="53">
                  <c:v>37.00973666811133</c:v>
                </c:pt>
                <c:pt idx="54">
                  <c:v>36.909742524844134</c:v>
                </c:pt>
                <c:pt idx="55">
                  <c:v>36.809748517989583</c:v>
                </c:pt>
                <c:pt idx="56">
                  <c:v>36.709754650724804</c:v>
                </c:pt>
                <c:pt idx="57">
                  <c:v>36.609760926300822</c:v>
                </c:pt>
                <c:pt idx="58">
                  <c:v>36.509767348044313</c:v>
                </c:pt>
                <c:pt idx="59">
                  <c:v>36.409773919359658</c:v>
                </c:pt>
                <c:pt idx="60">
                  <c:v>36.309780643730342</c:v>
                </c:pt>
                <c:pt idx="61">
                  <c:v>36.209787524720866</c:v>
                </c:pt>
                <c:pt idx="62">
                  <c:v>36.109794565978952</c:v>
                </c:pt>
                <c:pt idx="63">
                  <c:v>36.009801771237242</c:v>
                </c:pt>
                <c:pt idx="64">
                  <c:v>35.909809144315126</c:v>
                </c:pt>
                <c:pt idx="65">
                  <c:v>35.809816689121163</c:v>
                </c:pt>
                <c:pt idx="66">
                  <c:v>35.709824409654658</c:v>
                </c:pt>
                <c:pt idx="67">
                  <c:v>35.609832310008322</c:v>
                </c:pt>
                <c:pt idx="68">
                  <c:v>35.509840394369931</c:v>
                </c:pt>
                <c:pt idx="69">
                  <c:v>35.409848667024917</c:v>
                </c:pt>
                <c:pt idx="70">
                  <c:v>35.309857132358559</c:v>
                </c:pt>
                <c:pt idx="71">
                  <c:v>35.20986579485789</c:v>
                </c:pt>
                <c:pt idx="72">
                  <c:v>35.109874659114894</c:v>
                </c:pt>
                <c:pt idx="73">
                  <c:v>35.009883729828331</c:v>
                </c:pt>
                <c:pt idx="74">
                  <c:v>34.909893011806219</c:v>
                </c:pt>
                <c:pt idx="75">
                  <c:v>34.80990250996846</c:v>
                </c:pt>
                <c:pt idx="76">
                  <c:v>34.709912229349868</c:v>
                </c:pt>
                <c:pt idx="77">
                  <c:v>34.609922175102234</c:v>
                </c:pt>
                <c:pt idx="78">
                  <c:v>34.50993235249733</c:v>
                </c:pt>
                <c:pt idx="79">
                  <c:v>34.409942766929738</c:v>
                </c:pt>
                <c:pt idx="80">
                  <c:v>34.309953423919524</c:v>
                </c:pt>
                <c:pt idx="81">
                  <c:v>34.209964329115387</c:v>
                </c:pt>
                <c:pt idx="82">
                  <c:v>34.109975488297522</c:v>
                </c:pt>
                <c:pt idx="83">
                  <c:v>34.009986907380771</c:v>
                </c:pt>
                <c:pt idx="84">
                  <c:v>33.90999859241753</c:v>
                </c:pt>
                <c:pt idx="85">
                  <c:v>33.810010549601124</c:v>
                </c:pt>
                <c:pt idx="86">
                  <c:v>33.710022785269153</c:v>
                </c:pt>
                <c:pt idx="87">
                  <c:v>33.610035305906905</c:v>
                </c:pt>
                <c:pt idx="88">
                  <c:v>33.510048118150387</c:v>
                </c:pt>
                <c:pt idx="89">
                  <c:v>33.41006122879017</c:v>
                </c:pt>
                <c:pt idx="90">
                  <c:v>33.310074644775</c:v>
                </c:pt>
                <c:pt idx="91">
                  <c:v>33.210088373215292</c:v>
                </c:pt>
                <c:pt idx="92">
                  <c:v>33.110102421387133</c:v>
                </c:pt>
                <c:pt idx="93">
                  <c:v>33.010116796735808</c:v>
                </c:pt>
                <c:pt idx="94">
                  <c:v>32.910131506880091</c:v>
                </c:pt>
                <c:pt idx="95">
                  <c:v>32.810146559616115</c:v>
                </c:pt>
                <c:pt idx="96">
                  <c:v>32.710161962921262</c:v>
                </c:pt>
                <c:pt idx="97">
                  <c:v>32.610177724958938</c:v>
                </c:pt>
                <c:pt idx="98">
                  <c:v>32.510193854082281</c:v>
                </c:pt>
                <c:pt idx="99">
                  <c:v>32.41021035883923</c:v>
                </c:pt>
                <c:pt idx="100">
                  <c:v>32.310227247976371</c:v>
                </c:pt>
                <c:pt idx="101">
                  <c:v>32.210244530444051</c:v>
                </c:pt>
                <c:pt idx="102">
                  <c:v>32.110262215400731</c:v>
                </c:pt>
                <c:pt idx="103">
                  <c:v>32.010280312218484</c:v>
                </c:pt>
                <c:pt idx="104">
                  <c:v>31.9102988304871</c:v>
                </c:pt>
                <c:pt idx="105">
                  <c:v>31.810317780019922</c:v>
                </c:pt>
                <c:pt idx="106">
                  <c:v>31.71033717085831</c:v>
                </c:pt>
                <c:pt idx="107">
                  <c:v>31.610357013277724</c:v>
                </c:pt>
                <c:pt idx="108">
                  <c:v>31.510377317792457</c:v>
                </c:pt>
                <c:pt idx="109">
                  <c:v>31.410398095161831</c:v>
                </c:pt>
                <c:pt idx="110">
                  <c:v>31.310419356395364</c:v>
                </c:pt>
                <c:pt idx="111">
                  <c:v>31.210441112758748</c:v>
                </c:pt>
                <c:pt idx="112">
                  <c:v>31.110463375780114</c:v>
                </c:pt>
                <c:pt idx="113">
                  <c:v>31.010486157255635</c:v>
                </c:pt>
                <c:pt idx="114">
                  <c:v>30.910509469256059</c:v>
                </c:pt>
                <c:pt idx="115">
                  <c:v>30.810533324133139</c:v>
                </c:pt>
                <c:pt idx="116">
                  <c:v>30.710557734525889</c:v>
                </c:pt>
                <c:pt idx="117">
                  <c:v>30.610582713367673</c:v>
                </c:pt>
                <c:pt idx="118">
                  <c:v>30.510608273892576</c:v>
                </c:pt>
                <c:pt idx="119">
                  <c:v>30.410634429642784</c:v>
                </c:pt>
                <c:pt idx="120">
                  <c:v>30.310661194475493</c:v>
                </c:pt>
                <c:pt idx="121">
                  <c:v>30.210688582570331</c:v>
                </c:pt>
                <c:pt idx="122">
                  <c:v>30.110716608436981</c:v>
                </c:pt>
                <c:pt idx="123">
                  <c:v>30.010745286922592</c:v>
                </c:pt>
                <c:pt idx="124">
                  <c:v>29.910774633219802</c:v>
                </c:pt>
                <c:pt idx="125">
                  <c:v>29.810804662874556</c:v>
                </c:pt>
                <c:pt idx="126">
                  <c:v>29.71083539179482</c:v>
                </c:pt>
                <c:pt idx="127">
                  <c:v>29.610866836258367</c:v>
                </c:pt>
                <c:pt idx="128">
                  <c:v>29.510899012921708</c:v>
                </c:pt>
                <c:pt idx="129">
                  <c:v>29.41093193882892</c:v>
                </c:pt>
                <c:pt idx="130">
                  <c:v>29.310965631420348</c:v>
                </c:pt>
                <c:pt idx="131">
                  <c:v>29.211000108542407</c:v>
                </c:pt>
                <c:pt idx="132">
                  <c:v>29.111035388456173</c:v>
                </c:pt>
                <c:pt idx="133">
                  <c:v>29.011071489847854</c:v>
                </c:pt>
                <c:pt idx="134">
                  <c:v>28.911108431838151</c:v>
                </c:pt>
                <c:pt idx="135">
                  <c:v>28.8111462339924</c:v>
                </c:pt>
                <c:pt idx="136">
                  <c:v>28.711184916331092</c:v>
                </c:pt>
                <c:pt idx="137">
                  <c:v>28.611224499340352</c:v>
                </c:pt>
                <c:pt idx="138">
                  <c:v>28.511265003982544</c:v>
                </c:pt>
                <c:pt idx="139">
                  <c:v>28.411306451707759</c:v>
                </c:pt>
                <c:pt idx="140">
                  <c:v>28.311348864464811</c:v>
                </c:pt>
                <c:pt idx="141">
                  <c:v>28.211392264712764</c:v>
                </c:pt>
                <c:pt idx="142">
                  <c:v>28.111436675433179</c:v>
                </c:pt>
                <c:pt idx="143">
                  <c:v>28.011482120141615</c:v>
                </c:pt>
                <c:pt idx="144">
                  <c:v>27.911528622900803</c:v>
                </c:pt>
                <c:pt idx="145">
                  <c:v>27.811576208332518</c:v>
                </c:pt>
                <c:pt idx="146">
                  <c:v>27.71162490163135</c:v>
                </c:pt>
                <c:pt idx="147">
                  <c:v>27.611674728577206</c:v>
                </c:pt>
                <c:pt idx="148">
                  <c:v>27.511725715549588</c:v>
                </c:pt>
                <c:pt idx="149">
                  <c:v>27.41177788954101</c:v>
                </c:pt>
                <c:pt idx="150">
                  <c:v>27.311831278171571</c:v>
                </c:pt>
                <c:pt idx="151">
                  <c:v>27.211885909703192</c:v>
                </c:pt>
                <c:pt idx="152">
                  <c:v>27.111941813054791</c:v>
                </c:pt>
                <c:pt idx="153">
                  <c:v>27.011999017817345</c:v>
                </c:pt>
                <c:pt idx="154">
                  <c:v>26.912057554269477</c:v>
                </c:pt>
                <c:pt idx="155">
                  <c:v>26.812117453393402</c:v>
                </c:pt>
                <c:pt idx="156">
                  <c:v>26.71217874689146</c:v>
                </c:pt>
                <c:pt idx="157">
                  <c:v>26.612241467202317</c:v>
                </c:pt>
                <c:pt idx="158">
                  <c:v>26.51230564751873</c:v>
                </c:pt>
                <c:pt idx="159">
                  <c:v>26.412371321804184</c:v>
                </c:pt>
                <c:pt idx="160">
                  <c:v>26.312438524811522</c:v>
                </c:pt>
                <c:pt idx="161">
                  <c:v>26.212507292100899</c:v>
                </c:pt>
                <c:pt idx="162">
                  <c:v>26.112577660058168</c:v>
                </c:pt>
                <c:pt idx="163">
                  <c:v>26.012649665914726</c:v>
                </c:pt>
                <c:pt idx="164">
                  <c:v>25.912723347766423</c:v>
                </c:pt>
                <c:pt idx="165">
                  <c:v>25.812798744594087</c:v>
                </c:pt>
                <c:pt idx="166">
                  <c:v>25.712875896283464</c:v>
                </c:pt>
                <c:pt idx="167">
                  <c:v>25.612954843646939</c:v>
                </c:pt>
                <c:pt idx="168">
                  <c:v>25.513035628444122</c:v>
                </c:pt>
                <c:pt idx="169">
                  <c:v>25.413118293404363</c:v>
                </c:pt>
                <c:pt idx="170">
                  <c:v>25.313202882248991</c:v>
                </c:pt>
                <c:pt idx="171">
                  <c:v>25.213289439714245</c:v>
                </c:pt>
                <c:pt idx="172">
                  <c:v>25.113378011574859</c:v>
                </c:pt>
                <c:pt idx="173">
                  <c:v>25.013468644668041</c:v>
                </c:pt>
                <c:pt idx="174">
                  <c:v>24.91356138691787</c:v>
                </c:pt>
                <c:pt idx="175">
                  <c:v>24.813656287360676</c:v>
                </c:pt>
                <c:pt idx="176">
                  <c:v>24.713753396170812</c:v>
                </c:pt>
                <c:pt idx="177">
                  <c:v>24.613852764686325</c:v>
                </c:pt>
                <c:pt idx="178">
                  <c:v>24.513954445436944</c:v>
                </c:pt>
                <c:pt idx="179">
                  <c:v>24.414058492170504</c:v>
                </c:pt>
                <c:pt idx="180">
                  <c:v>24.314164959881573</c:v>
                </c:pt>
                <c:pt idx="181">
                  <c:v>24.214273904840638</c:v>
                </c:pt>
                <c:pt idx="182">
                  <c:v>24.114385384622892</c:v>
                </c:pt>
                <c:pt idx="183">
                  <c:v>24.014499458138623</c:v>
                </c:pt>
                <c:pt idx="184">
                  <c:v>23.914616185664212</c:v>
                </c:pt>
                <c:pt idx="185">
                  <c:v>23.814735628873287</c:v>
                </c:pt>
                <c:pt idx="186">
                  <c:v>23.714857850869326</c:v>
                </c:pt>
                <c:pt idx="187">
                  <c:v>23.614982916218406</c:v>
                </c:pt>
                <c:pt idx="188">
                  <c:v>23.515110890983017</c:v>
                </c:pt>
                <c:pt idx="189">
                  <c:v>23.415241842756593</c:v>
                </c:pt>
                <c:pt idx="190">
                  <c:v>23.315375840698707</c:v>
                </c:pt>
                <c:pt idx="191">
                  <c:v>23.215512955571228</c:v>
                </c:pt>
                <c:pt idx="192">
                  <c:v>23.115653259775286</c:v>
                </c:pt>
                <c:pt idx="193">
                  <c:v>23.015796827388897</c:v>
                </c:pt>
                <c:pt idx="194">
                  <c:v>22.915943734205729</c:v>
                </c:pt>
                <c:pt idx="195">
                  <c:v>22.816094057774343</c:v>
                </c:pt>
                <c:pt idx="196">
                  <c:v>22.716247877439088</c:v>
                </c:pt>
                <c:pt idx="197">
                  <c:v>22.616405274380718</c:v>
                </c:pt>
                <c:pt idx="198">
                  <c:v>22.51656633165932</c:v>
                </c:pt>
                <c:pt idx="199">
                  <c:v>22.416731134256995</c:v>
                </c:pt>
                <c:pt idx="200">
                  <c:v>22.316899769122287</c:v>
                </c:pt>
                <c:pt idx="201">
                  <c:v>22.217072325215614</c:v>
                </c:pt>
                <c:pt idx="202">
                  <c:v>22.117248893554805</c:v>
                </c:pt>
                <c:pt idx="203">
                  <c:v>22.017429567263072</c:v>
                </c:pt>
                <c:pt idx="204">
                  <c:v>21.917614441616962</c:v>
                </c:pt>
                <c:pt idx="205">
                  <c:v>21.817803614095816</c:v>
                </c:pt>
                <c:pt idx="206">
                  <c:v>21.717997184432427</c:v>
                </c:pt>
                <c:pt idx="207">
                  <c:v>21.618195254664528</c:v>
                </c:pt>
                <c:pt idx="208">
                  <c:v>21.518397929187898</c:v>
                </c:pt>
                <c:pt idx="209">
                  <c:v>21.418605314810097</c:v>
                </c:pt>
                <c:pt idx="210">
                  <c:v>21.318817520806057</c:v>
                </c:pt>
                <c:pt idx="211">
                  <c:v>21.219034658974284</c:v>
                </c:pt>
                <c:pt idx="212">
                  <c:v>21.119256843694778</c:v>
                </c:pt>
                <c:pt idx="213">
                  <c:v>21.019484191987914</c:v>
                </c:pt>
                <c:pt idx="214">
                  <c:v>20.919716823575428</c:v>
                </c:pt>
                <c:pt idx="215">
                  <c:v>20.819954860941301</c:v>
                </c:pt>
                <c:pt idx="216">
                  <c:v>20.720198429395356</c:v>
                </c:pt>
                <c:pt idx="217">
                  <c:v>20.620447657137973</c:v>
                </c:pt>
                <c:pt idx="218">
                  <c:v>20.520702675325868</c:v>
                </c:pt>
                <c:pt idx="219">
                  <c:v>20.420963618139339</c:v>
                </c:pt>
                <c:pt idx="220">
                  <c:v>20.321230622851548</c:v>
                </c:pt>
                <c:pt idx="221">
                  <c:v>20.221503829899117</c:v>
                </c:pt>
                <c:pt idx="222">
                  <c:v>20.121783382953716</c:v>
                </c:pt>
                <c:pt idx="223">
                  <c:v>20.022069428996407</c:v>
                </c:pt>
                <c:pt idx="224">
                  <c:v>19.922362118392311</c:v>
                </c:pt>
                <c:pt idx="225">
                  <c:v>19.82266160496809</c:v>
                </c:pt>
                <c:pt idx="226">
                  <c:v>19.722968046090376</c:v>
                </c:pt>
                <c:pt idx="227">
                  <c:v>19.62328160274653</c:v>
                </c:pt>
                <c:pt idx="228">
                  <c:v>19.523602439626305</c:v>
                </c:pt>
                <c:pt idx="229">
                  <c:v>19.423930725206485</c:v>
                </c:pt>
                <c:pt idx="230">
                  <c:v>19.32426663183637</c:v>
                </c:pt>
                <c:pt idx="231">
                  <c:v>19.224610335825862</c:v>
                </c:pt>
                <c:pt idx="232">
                  <c:v>19.124962017535029</c:v>
                </c:pt>
                <c:pt idx="233">
                  <c:v>19.025321861465724</c:v>
                </c:pt>
                <c:pt idx="234">
                  <c:v>18.925690056355378</c:v>
                </c:pt>
                <c:pt idx="235">
                  <c:v>18.826066795272972</c:v>
                </c:pt>
                <c:pt idx="236">
                  <c:v>18.726452275716468</c:v>
                </c:pt>
                <c:pt idx="237">
                  <c:v>18.626846699713035</c:v>
                </c:pt>
                <c:pt idx="238">
                  <c:v>18.527250273921545</c:v>
                </c:pt>
                <c:pt idx="239">
                  <c:v>18.427663209736217</c:v>
                </c:pt>
                <c:pt idx="240">
                  <c:v>18.328085723393901</c:v>
                </c:pt>
                <c:pt idx="241">
                  <c:v>18.228518036083042</c:v>
                </c:pt>
                <c:pt idx="242">
                  <c:v>18.128960374054607</c:v>
                </c:pt>
                <c:pt idx="243">
                  <c:v>18.029412968736352</c:v>
                </c:pt>
                <c:pt idx="244">
                  <c:v>17.929876056848574</c:v>
                </c:pt>
                <c:pt idx="245">
                  <c:v>17.830349880523407</c:v>
                </c:pt>
                <c:pt idx="246">
                  <c:v>17.730834687425119</c:v>
                </c:pt>
                <c:pt idx="247">
                  <c:v>17.631330730875334</c:v>
                </c:pt>
                <c:pt idx="248">
                  <c:v>17.531838269978323</c:v>
                </c:pt>
                <c:pt idx="249">
                  <c:v>17.432357569751108</c:v>
                </c:pt>
                <c:pt idx="250">
                  <c:v>17.332888901254812</c:v>
                </c:pt>
                <c:pt idx="251">
                  <c:v>17.233432541729822</c:v>
                </c:pt>
                <c:pt idx="252">
                  <c:v>17.133988774733623</c:v>
                </c:pt>
                <c:pt idx="253">
                  <c:v>17.034557890280738</c:v>
                </c:pt>
                <c:pt idx="254">
                  <c:v>16.935140184987265</c:v>
                </c:pt>
                <c:pt idx="255">
                  <c:v>16.83573596221607</c:v>
                </c:pt>
                <c:pt idx="256">
                  <c:v>16.736345532228061</c:v>
                </c:pt>
                <c:pt idx="257">
                  <c:v>16.636969212333533</c:v>
                </c:pt>
                <c:pt idx="258">
                  <c:v>16.537607327049372</c:v>
                </c:pt>
                <c:pt idx="259">
                  <c:v>16.43826020825734</c:v>
                </c:pt>
                <c:pt idx="260">
                  <c:v>16.338928195367259</c:v>
                </c:pt>
                <c:pt idx="261">
                  <c:v>16.239611635482571</c:v>
                </c:pt>
                <c:pt idx="262">
                  <c:v>16.140310883570173</c:v>
                </c:pt>
                <c:pt idx="263">
                  <c:v>16.041026302632762</c:v>
                </c:pt>
                <c:pt idx="264">
                  <c:v>15.941758263885415</c:v>
                </c:pt>
                <c:pt idx="265">
                  <c:v>15.842507146936036</c:v>
                </c:pt>
                <c:pt idx="266">
                  <c:v>15.743273339968219</c:v>
                </c:pt>
                <c:pt idx="267">
                  <c:v>15.644057239929596</c:v>
                </c:pt>
                <c:pt idx="268">
                  <c:v>15.544859252722482</c:v>
                </c:pt>
                <c:pt idx="269">
                  <c:v>15.445679793399202</c:v>
                </c:pt>
                <c:pt idx="270">
                  <c:v>15.346519286360984</c:v>
                </c:pt>
                <c:pt idx="271">
                  <c:v>15.247378165561301</c:v>
                </c:pt>
                <c:pt idx="272">
                  <c:v>15.148256874712709</c:v>
                </c:pt>
                <c:pt idx="273">
                  <c:v>15.04915586749782</c:v>
                </c:pt>
                <c:pt idx="274">
                  <c:v>14.950075607785294</c:v>
                </c:pt>
                <c:pt idx="275">
                  <c:v>14.85101656984906</c:v>
                </c:pt>
                <c:pt idx="276">
                  <c:v>14.751979238591979</c:v>
                </c:pt>
                <c:pt idx="277">
                  <c:v>14.652964109775017</c:v>
                </c:pt>
                <c:pt idx="278">
                  <c:v>14.553971690249028</c:v>
                </c:pt>
                <c:pt idx="279">
                  <c:v>14.455002498192819</c:v>
                </c:pt>
                <c:pt idx="280">
                  <c:v>14.356057063354372</c:v>
                </c:pt>
                <c:pt idx="281">
                  <c:v>14.257135927297666</c:v>
                </c:pt>
                <c:pt idx="282">
                  <c:v>14.158239643653713</c:v>
                </c:pt>
                <c:pt idx="283">
                  <c:v>14.059368778376522</c:v>
                </c:pt>
                <c:pt idx="284">
                  <c:v>13.960523910003811</c:v>
                </c:pt>
                <c:pt idx="285">
                  <c:v>13.861705629922376</c:v>
                </c:pt>
                <c:pt idx="286">
                  <c:v>13.762914542639233</c:v>
                </c:pt>
                <c:pt idx="287">
                  <c:v>13.664151266056434</c:v>
                </c:pt>
                <c:pt idx="288">
                  <c:v>13.565416431752531</c:v>
                </c:pt>
                <c:pt idx="289">
                  <c:v>13.466710685267351</c:v>
                </c:pt>
                <c:pt idx="290">
                  <c:v>13.368034686393699</c:v>
                </c:pt>
                <c:pt idx="291">
                  <c:v>13.269389109473252</c:v>
                </c:pt>
                <c:pt idx="292">
                  <c:v>13.170774643697904</c:v>
                </c:pt>
                <c:pt idx="293">
                  <c:v>13.072191993416549</c:v>
                </c:pt>
                <c:pt idx="294">
                  <c:v>12.9736418784473</c:v>
                </c:pt>
                <c:pt idx="295">
                  <c:v>12.875125034395161</c:v>
                </c:pt>
                <c:pt idx="296">
                  <c:v>12.776642212975142</c:v>
                </c:pt>
                <c:pt idx="297">
                  <c:v>12.678194182340452</c:v>
                </c:pt>
                <c:pt idx="298">
                  <c:v>12.579781727417238</c:v>
                </c:pt>
                <c:pt idx="299">
                  <c:v>12.481405650244156</c:v>
                </c:pt>
                <c:pt idx="300">
                  <c:v>12.38306677031785</c:v>
                </c:pt>
                <c:pt idx="301">
                  <c:v>12.284765924943828</c:v>
                </c:pt>
                <c:pt idx="302">
                  <c:v>12.186503969593645</c:v>
                </c:pt>
                <c:pt idx="303">
                  <c:v>12.088281778267444</c:v>
                </c:pt>
                <c:pt idx="304">
                  <c:v>11.990100243862035</c:v>
                </c:pt>
                <c:pt idx="305">
                  <c:v>11.891960278545444</c:v>
                </c:pt>
                <c:pt idx="306">
                  <c:v>11.793862814136258</c:v>
                </c:pt>
                <c:pt idx="307">
                  <c:v>11.695808802490008</c:v>
                </c:pt>
                <c:pt idx="308">
                  <c:v>11.597799215890085</c:v>
                </c:pt>
                <c:pt idx="309">
                  <c:v>11.499835047445714</c:v>
                </c:pt>
                <c:pt idx="310">
                  <c:v>11.401917311494598</c:v>
                </c:pt>
                <c:pt idx="311">
                  <c:v>11.304047044012282</c:v>
                </c:pt>
                <c:pt idx="312">
                  <c:v>11.206225303026489</c:v>
                </c:pt>
                <c:pt idx="313">
                  <c:v>11.108453169038233</c:v>
                </c:pt>
                <c:pt idx="314">
                  <c:v>11.01073174544756</c:v>
                </c:pt>
                <c:pt idx="315">
                  <c:v>10.913062158985799</c:v>
                </c:pt>
                <c:pt idx="316">
                  <c:v>10.815445560153073</c:v>
                </c:pt>
                <c:pt idx="317">
                  <c:v>10.717883123661473</c:v>
                </c:pt>
                <c:pt idx="318">
                  <c:v>10.620376048884131</c:v>
                </c:pt>
                <c:pt idx="319">
                  <c:v>10.52292556030913</c:v>
                </c:pt>
                <c:pt idx="320">
                  <c:v>10.42553290799933</c:v>
                </c:pt>
                <c:pt idx="321">
                  <c:v>10.328199368057566</c:v>
                </c:pt>
                <c:pt idx="322">
                  <c:v>10.230926243096528</c:v>
                </c:pt>
                <c:pt idx="323">
                  <c:v>10.133714862714285</c:v>
                </c:pt>
                <c:pt idx="324">
                  <c:v>10.036566583974601</c:v>
                </c:pt>
                <c:pt idx="325">
                  <c:v>9.9394827918923685</c:v>
                </c:pt>
                <c:pt idx="326">
                  <c:v>9.8424648999231277</c:v>
                </c:pt>
                <c:pt idx="327">
                  <c:v>9.7455143504582971</c:v>
                </c:pt>
                <c:pt idx="328">
                  <c:v>9.648632615323546</c:v>
                </c:pt>
                <c:pt idx="329">
                  <c:v>9.5518211962824537</c:v>
                </c:pt>
                <c:pt idx="330">
                  <c:v>9.4550816255435581</c:v>
                </c:pt>
                <c:pt idx="331">
                  <c:v>9.3584154662718522</c:v>
                </c:pt>
                <c:pt idx="332">
                  <c:v>9.2618243131031477</c:v>
                </c:pt>
                <c:pt idx="333">
                  <c:v>9.1653097926627929</c:v>
                </c:pt>
                <c:pt idx="334">
                  <c:v>9.068873564086493</c:v>
                </c:pt>
                <c:pt idx="335">
                  <c:v>8.9725173195449361</c:v>
                </c:pt>
                <c:pt idx="336">
                  <c:v>8.8762427847706729</c:v>
                </c:pt>
                <c:pt idx="337">
                  <c:v>8.7800517195867585</c:v>
                </c:pt>
                <c:pt idx="338">
                  <c:v>8.6839459184383134</c:v>
                </c:pt>
                <c:pt idx="339">
                  <c:v>8.5879272109253222</c:v>
                </c:pt>
                <c:pt idx="340">
                  <c:v>8.4919974623359558</c:v>
                </c:pt>
                <c:pt idx="341">
                  <c:v>8.3961585741821594</c:v>
                </c:pt>
                <c:pt idx="342">
                  <c:v>8.3004124847347178</c:v>
                </c:pt>
                <c:pt idx="343">
                  <c:v>8.2047611695586937</c:v>
                </c:pt>
                <c:pt idx="344">
                  <c:v>8.1092066420483775</c:v>
                </c:pt>
                <c:pt idx="345">
                  <c:v>8.0137509539616651</c:v>
                </c:pt>
                <c:pt idx="346">
                  <c:v>7.9183961959523606</c:v>
                </c:pt>
                <c:pt idx="347">
                  <c:v>7.8231444981019003</c:v>
                </c:pt>
                <c:pt idx="348">
                  <c:v>7.7279980304470488</c:v>
                </c:pt>
                <c:pt idx="349">
                  <c:v>7.6329590035061381</c:v>
                </c:pt>
                <c:pt idx="350">
                  <c:v>7.5380296688003217</c:v>
                </c:pt>
                <c:pt idx="351">
                  <c:v>7.4432123193716659</c:v>
                </c:pt>
                <c:pt idx="352">
                  <c:v>7.3485092902960938</c:v>
                </c:pt>
                <c:pt idx="353">
                  <c:v>7.2539229591903513</c:v>
                </c:pt>
                <c:pt idx="354">
                  <c:v>7.1594557467133715</c:v>
                </c:pt>
                <c:pt idx="355">
                  <c:v>7.0651101170601862</c:v>
                </c:pt>
                <c:pt idx="356">
                  <c:v>6.9708885784482044</c:v>
                </c:pt>
                <c:pt idx="357">
                  <c:v>6.8767936835950501</c:v>
                </c:pt>
                <c:pt idx="358">
                  <c:v>6.7828280301866872</c:v>
                </c:pt>
                <c:pt idx="359">
                  <c:v>6.6889942613358855</c:v>
                </c:pt>
                <c:pt idx="360">
                  <c:v>6.5952950660288661</c:v>
                </c:pt>
                <c:pt idx="361">
                  <c:v>6.5017331795602384</c:v>
                </c:pt>
                <c:pt idx="362">
                  <c:v>6.4083113839547847</c:v>
                </c:pt>
                <c:pt idx="363">
                  <c:v>6.3150325083756549</c:v>
                </c:pt>
                <c:pt idx="364">
                  <c:v>6.2218994295165455</c:v>
                </c:pt>
                <c:pt idx="365">
                  <c:v>6.1289150719788061</c:v>
                </c:pt>
                <c:pt idx="366">
                  <c:v>6.036082408630965</c:v>
                </c:pt>
                <c:pt idx="367">
                  <c:v>5.9434044609493863</c:v>
                </c:pt>
                <c:pt idx="368">
                  <c:v>5.8508842993406107</c:v>
                </c:pt>
                <c:pt idx="369">
                  <c:v>5.7585250434419386</c:v>
                </c:pt>
                <c:pt idx="370">
                  <c:v>5.6663298624007119</c:v>
                </c:pt>
                <c:pt idx="371">
                  <c:v>5.5743019751306297</c:v>
                </c:pt>
                <c:pt idx="372">
                  <c:v>5.4824446505427549</c:v>
                </c:pt>
                <c:pt idx="373">
                  <c:v>5.3907612077517442</c:v>
                </c:pt>
                <c:pt idx="374">
                  <c:v>5.2992550162548131</c:v>
                </c:pt>
                <c:pt idx="375">
                  <c:v>5.2079294960816567</c:v>
                </c:pt>
                <c:pt idx="376">
                  <c:v>5.1167881179151573</c:v>
                </c:pt>
                <c:pt idx="377">
                  <c:v>5.0258344031804247</c:v>
                </c:pt>
                <c:pt idx="378">
                  <c:v>4.9350719241013365</c:v>
                </c:pt>
                <c:pt idx="379">
                  <c:v>4.844504303722716</c:v>
                </c:pt>
                <c:pt idx="380">
                  <c:v>4.7541352158965333</c:v>
                </c:pt>
                <c:pt idx="381">
                  <c:v>4.6639683852313887</c:v>
                </c:pt>
                <c:pt idx="382">
                  <c:v>4.5740075870027201</c:v>
                </c:pt>
                <c:pt idx="383">
                  <c:v>4.4842566470226615</c:v>
                </c:pt>
                <c:pt idx="384">
                  <c:v>4.3947194414681707</c:v>
                </c:pt>
                <c:pt idx="385">
                  <c:v>4.3053998966656257</c:v>
                </c:pt>
                <c:pt idx="386">
                  <c:v>4.2163019888295965</c:v>
                </c:pt>
                <c:pt idx="387">
                  <c:v>4.1274297437558074</c:v>
                </c:pt>
                <c:pt idx="388">
                  <c:v>4.0387872364651507</c:v>
                </c:pt>
                <c:pt idx="389">
                  <c:v>3.9503785907974849</c:v>
                </c:pt>
                <c:pt idx="390">
                  <c:v>3.8622079789542556</c:v>
                </c:pt>
                <c:pt idx="391">
                  <c:v>3.7742796209879326</c:v>
                </c:pt>
                <c:pt idx="392">
                  <c:v>3.6865977842358113</c:v>
                </c:pt>
                <c:pt idx="393">
                  <c:v>3.5991667826983491</c:v>
                </c:pt>
                <c:pt idx="394">
                  <c:v>3.5119909763589039</c:v>
                </c:pt>
                <c:pt idx="395">
                  <c:v>3.4250747704437727</c:v>
                </c:pt>
                <c:pt idx="396">
                  <c:v>3.3384226146219165</c:v>
                </c:pt>
                <c:pt idx="397">
                  <c:v>3.2520390021409984</c:v>
                </c:pt>
                <c:pt idx="398">
                  <c:v>3.1659284689003471</c:v>
                </c:pt>
                <c:pt idx="399">
                  <c:v>3.0800955924578046</c:v>
                </c:pt>
                <c:pt idx="400">
                  <c:v>2.9945449909701871</c:v>
                </c:pt>
                <c:pt idx="401">
                  <c:v>2.9092813220649272</c:v>
                </c:pt>
                <c:pt idx="402">
                  <c:v>2.8243092816431785</c:v>
                </c:pt>
                <c:pt idx="403">
                  <c:v>2.7396336026116956</c:v>
                </c:pt>
                <c:pt idx="404">
                  <c:v>2.6552590535429941</c:v>
                </c:pt>
                <c:pt idx="405">
                  <c:v>2.5711904372627852</c:v>
                </c:pt>
                <c:pt idx="406">
                  <c:v>2.4874325893639013</c:v>
                </c:pt>
                <c:pt idx="407">
                  <c:v>2.4039903766452002</c:v>
                </c:pt>
                <c:pt idx="408">
                  <c:v>2.3208686954752591</c:v>
                </c:pt>
                <c:pt idx="409">
                  <c:v>2.2380724700796311</c:v>
                </c:pt>
                <c:pt idx="410">
                  <c:v>2.1556066507521963</c:v>
                </c:pt>
                <c:pt idx="411">
                  <c:v>2.0734762119881553</c:v>
                </c:pt>
                <c:pt idx="412">
                  <c:v>1.9916861505408869</c:v>
                </c:pt>
                <c:pt idx="413">
                  <c:v>1.9102414833998715</c:v>
                </c:pt>
                <c:pt idx="414">
                  <c:v>1.8291472456920754</c:v>
                </c:pt>
                <c:pt idx="415">
                  <c:v>1.7484084885044939</c:v>
                </c:pt>
                <c:pt idx="416">
                  <c:v>1.6680302766300767</c:v>
                </c:pt>
                <c:pt idx="417">
                  <c:v>1.5880176862363244</c:v>
                </c:pt>
                <c:pt idx="418">
                  <c:v>1.5083758024571838</c:v>
                </c:pt>
                <c:pt idx="419">
                  <c:v>1.4291097169092695</c:v>
                </c:pt>
                <c:pt idx="420">
                  <c:v>1.3502245251332332</c:v>
                </c:pt>
                <c:pt idx="421">
                  <c:v>1.2717253239610944</c:v>
                </c:pt>
                <c:pt idx="422">
                  <c:v>1.1936172088105825</c:v>
                </c:pt>
                <c:pt idx="423">
                  <c:v>1.1159052709092858</c:v>
                </c:pt>
                <c:pt idx="424">
                  <c:v>1.0385945944479267</c:v>
                </c:pt>
                <c:pt idx="425">
                  <c:v>0.96169025366689376</c:v>
                </c:pt>
                <c:pt idx="426">
                  <c:v>0.88519730987621958</c:v>
                </c:pt>
                <c:pt idx="427">
                  <c:v>0.80912080841280432</c:v>
                </c:pt>
                <c:pt idx="428">
                  <c:v>0.73346577553553827</c:v>
                </c:pt>
                <c:pt idx="429">
                  <c:v>0.65823721526296142</c:v>
                </c:pt>
                <c:pt idx="430">
                  <c:v>0.58344010615477515</c:v>
                </c:pt>
                <c:pt idx="431">
                  <c:v>0.50907939804042024</c:v>
                </c:pt>
                <c:pt idx="432">
                  <c:v>0.43516000869911287</c:v>
                </c:pt>
                <c:pt idx="433">
                  <c:v>0.36168682049319328</c:v>
                </c:pt>
                <c:pt idx="434">
                  <c:v>0.28866467696005738</c:v>
                </c:pt>
                <c:pt idx="435">
                  <c:v>0.2160983793648785</c:v>
                </c:pt>
                <c:pt idx="436">
                  <c:v>0.14399268321983669</c:v>
                </c:pt>
                <c:pt idx="437">
                  <c:v>7.2352294772657921E-2</c:v>
                </c:pt>
                <c:pt idx="438">
                  <c:v>1.1818674703659882E-3</c:v>
                </c:pt>
                <c:pt idx="439">
                  <c:v>-6.9514001598822345E-2</c:v>
                </c:pt>
                <c:pt idx="440">
                  <c:v>-0.13973077527909866</c:v>
                </c:pt>
                <c:pt idx="441">
                  <c:v>-0.20946397993173257</c:v>
                </c:pt>
                <c:pt idx="442">
                  <c:v>-0.27870920902638946</c:v>
                </c:pt>
                <c:pt idx="443">
                  <c:v>-0.34746212673241622</c:v>
                </c:pt>
                <c:pt idx="444">
                  <c:v>-0.41571847150588315</c:v>
                </c:pt>
                <c:pt idx="445">
                  <c:v>-0.48347405966635776</c:v>
                </c:pt>
                <c:pt idx="446">
                  <c:v>-0.550724788957486</c:v>
                </c:pt>
                <c:pt idx="447">
                  <c:v>-0.61746664208603408</c:v>
                </c:pt>
                <c:pt idx="448">
                  <c:v>-0.68369569023331345</c:v>
                </c:pt>
                <c:pt idx="449">
                  <c:v>-0.74940809653326546</c:v>
                </c:pt>
                <c:pt idx="450">
                  <c:v>-0.81460011951061351</c:v>
                </c:pt>
                <c:pt idx="451">
                  <c:v>-0.87926811647403003</c:v>
                </c:pt>
                <c:pt idx="452">
                  <c:v>-0.94340854685699982</c:v>
                </c:pt>
                <c:pt idx="453">
                  <c:v>-1.0070179755018875</c:v>
                </c:pt>
                <c:pt idx="454">
                  <c:v>-1.0700930758793168</c:v>
                </c:pt>
                <c:pt idx="455">
                  <c:v>-1.1326306332383427</c:v>
                </c:pt>
                <c:pt idx="456">
                  <c:v>-1.1946275476803605</c:v>
                </c:pt>
                <c:pt idx="457">
                  <c:v>-1.256080837151955</c:v>
                </c:pt>
                <c:pt idx="458">
                  <c:v>-1.3169876403494694</c:v>
                </c:pt>
                <c:pt idx="459">
                  <c:v>-1.3773452195303257</c:v>
                </c:pt>
                <c:pt idx="460">
                  <c:v>-1.4371509632256991</c:v>
                </c:pt>
                <c:pt idx="461">
                  <c:v>-1.496402388848286</c:v>
                </c:pt>
                <c:pt idx="462">
                  <c:v>-1.5550971451907556</c:v>
                </c:pt>
                <c:pt idx="463">
                  <c:v>-1.6132330148081311</c:v>
                </c:pt>
                <c:pt idx="464">
                  <c:v>-1.6708079162817353</c:v>
                </c:pt>
                <c:pt idx="465">
                  <c:v>-1.7278199063568849</c:v>
                </c:pt>
                <c:pt idx="466">
                  <c:v>-1.7842671819522029</c:v>
                </c:pt>
                <c:pt idx="467">
                  <c:v>-1.8401480820350937</c:v>
                </c:pt>
                <c:pt idx="468">
                  <c:v>-1.8954610893594328</c:v>
                </c:pt>
                <c:pt idx="469">
                  <c:v>-1.9502048320620635</c:v>
                </c:pt>
                <c:pt idx="470">
                  <c:v>-2.0043780851143604</c:v>
                </c:pt>
                <c:pt idx="471">
                  <c:v>-2.0579797716256905</c:v>
                </c:pt>
                <c:pt idx="472">
                  <c:v>-2.1110089639960412</c:v>
                </c:pt>
                <c:pt idx="473">
                  <c:v>-2.163464884915177</c:v>
                </c:pt>
                <c:pt idx="474">
                  <c:v>-2.2153469082063468</c:v>
                </c:pt>
                <c:pt idx="475">
                  <c:v>-2.2666545595118555</c:v>
                </c:pt>
                <c:pt idx="476">
                  <c:v>-2.3173875168205345</c:v>
                </c:pt>
                <c:pt idx="477">
                  <c:v>-2.3675456108342212</c:v>
                </c:pt>
                <c:pt idx="478">
                  <c:v>-2.4171288251737093</c:v>
                </c:pt>
                <c:pt idx="479">
                  <c:v>-2.4661372964228918</c:v>
                </c:pt>
                <c:pt idx="480">
                  <c:v>-2.5145713140120702</c:v>
                </c:pt>
                <c:pt idx="481">
                  <c:v>-2.5624313199391753</c:v>
                </c:pt>
                <c:pt idx="482">
                  <c:v>-2.6097179083313238</c:v>
                </c:pt>
                <c:pt idx="483">
                  <c:v>-2.6564318248459062</c:v>
                </c:pt>
                <c:pt idx="484">
                  <c:v>-2.702573965914234</c:v>
                </c:pt>
                <c:pt idx="485">
                  <c:v>-2.7481453778285818</c:v>
                </c:pt>
                <c:pt idx="486">
                  <c:v>-2.7931472556743748</c:v>
                </c:pt>
                <c:pt idx="487">
                  <c:v>-2.8375809421111446</c:v>
                </c:pt>
                <c:pt idx="488">
                  <c:v>-2.8814479260034558</c:v>
                </c:pt>
                <c:pt idx="489">
                  <c:v>-2.9247498409062018</c:v>
                </c:pt>
                <c:pt idx="490">
                  <c:v>-2.9674884634068235</c:v>
                </c:pt>
                <c:pt idx="491">
                  <c:v>-3.0096657113283398</c:v>
                </c:pt>
                <c:pt idx="492">
                  <c:v>-3.051283641797041</c:v>
                </c:pt>
                <c:pt idx="493">
                  <c:v>-3.0923444491792029</c:v>
                </c:pt>
                <c:pt idx="494">
                  <c:v>-3.1328504628911293</c:v>
                </c:pt>
                <c:pt idx="495">
                  <c:v>-3.1728041450871518</c:v>
                </c:pt>
                <c:pt idx="496">
                  <c:v>-3.2122080882309123</c:v>
                </c:pt>
                <c:pt idx="497">
                  <c:v>-3.25106501255397</c:v>
                </c:pt>
                <c:pt idx="498">
                  <c:v>-3.2893777634086585</c:v>
                </c:pt>
                <c:pt idx="499">
                  <c:v>-3.3271493085189063</c:v>
                </c:pt>
                <c:pt idx="500">
                  <c:v>-3.3643827351357434</c:v>
                </c:pt>
                <c:pt idx="501">
                  <c:v>-3.4010812471031544</c:v>
                </c:pt>
                <c:pt idx="502">
                  <c:v>-3.4372481618389514</c:v>
                </c:pt>
                <c:pt idx="503">
                  <c:v>-3.4728869072387134</c:v>
                </c:pt>
                <c:pt idx="504">
                  <c:v>-3.508001018506302</c:v>
                </c:pt>
                <c:pt idx="505">
                  <c:v>-3.5425941349189509</c:v>
                </c:pt>
                <c:pt idx="506">
                  <c:v>-3.576669996532245</c:v>
                </c:pt>
                <c:pt idx="507">
                  <c:v>-3.6102324408304942</c:v>
                </c:pt>
                <c:pt idx="508">
                  <c:v>-3.6432853993300802</c:v>
                </c:pt>
                <c:pt idx="509">
                  <c:v>-3.6758328941400586</c:v>
                </c:pt>
                <c:pt idx="510">
                  <c:v>-3.7078790344876218</c:v>
                </c:pt>
                <c:pt idx="511">
                  <c:v>-3.7394280132133071</c:v>
                </c:pt>
                <c:pt idx="512">
                  <c:v>-3.7704841032425556</c:v>
                </c:pt>
                <c:pt idx="513">
                  <c:v>-3.8010516540389716</c:v>
                </c:pt>
                <c:pt idx="514">
                  <c:v>-3.8311350880449706</c:v>
                </c:pt>
                <c:pt idx="515">
                  <c:v>-3.8607388971165362</c:v>
                </c:pt>
                <c:pt idx="516">
                  <c:v>-3.8898676389556686</c:v>
                </c:pt>
                <c:pt idx="517">
                  <c:v>-3.9185259335473779</c:v>
                </c:pt>
                <c:pt idx="518">
                  <c:v>-3.9467184596064921</c:v>
                </c:pt>
                <c:pt idx="519">
                  <c:v>-3.9744499510378741</c:v>
                </c:pt>
                <c:pt idx="520">
                  <c:v>-4.0017251934166751</c:v>
                </c:pt>
                <c:pt idx="521">
                  <c:v>-4.0285490204923473</c:v>
                </c:pt>
                <c:pt idx="522">
                  <c:v>-4.0549263107210569</c:v>
                </c:pt>
                <c:pt idx="523">
                  <c:v>-4.0808619838314684</c:v>
                </c:pt>
                <c:pt idx="524">
                  <c:v>-4.1063609974268864</c:v>
                </c:pt>
                <c:pt idx="525">
                  <c:v>-4.1314283436292714</c:v>
                </c:pt>
                <c:pt idx="526">
                  <c:v>-4.1560690457672687</c:v>
                </c:pt>
                <c:pt idx="527">
                  <c:v>-4.1802881551134377</c:v>
                </c:pt>
                <c:pt idx="528">
                  <c:v>-4.2040907476723168</c:v>
                </c:pt>
                <c:pt idx="529">
                  <c:v>-4.2274819210243688</c:v>
                </c:pt>
                <c:pt idx="530">
                  <c:v>-4.2504667912269811</c:v>
                </c:pt>
                <c:pt idx="531">
                  <c:v>-4.2730504897764146</c:v>
                </c:pt>
                <c:pt idx="532">
                  <c:v>-4.2952381606327741</c:v>
                </c:pt>
                <c:pt idx="533">
                  <c:v>-4.3170349573105806</c:v>
                </c:pt>
                <c:pt idx="534">
                  <c:v>-4.3384460400366205</c:v>
                </c:pt>
                <c:pt idx="535">
                  <c:v>-4.3594765729776404</c:v>
                </c:pt>
                <c:pt idx="536">
                  <c:v>-4.3801317215388593</c:v>
                </c:pt>
                <c:pt idx="537">
                  <c:v>-4.4004166497354467</c:v>
                </c:pt>
                <c:pt idx="538">
                  <c:v>-4.4203365176383826</c:v>
                </c:pt>
                <c:pt idx="539">
                  <c:v>-4.4398964788947684</c:v>
                </c:pt>
                <c:pt idx="540">
                  <c:v>-4.4591016783251707</c:v>
                </c:pt>
                <c:pt idx="541">
                  <c:v>-4.4779572495975799</c:v>
                </c:pt>
                <c:pt idx="542">
                  <c:v>-4.4964683129790561</c:v>
                </c:pt>
                <c:pt idx="543">
                  <c:v>-4.5146399731654467</c:v>
                </c:pt>
                <c:pt idx="544">
                  <c:v>-4.532477317189743</c:v>
                </c:pt>
                <c:pt idx="545">
                  <c:v>-4.5499854124088488</c:v>
                </c:pt>
                <c:pt idx="546">
                  <c:v>-4.5671693045688402</c:v>
                </c:pt>
                <c:pt idx="547">
                  <c:v>-4.584034015949161</c:v>
                </c:pt>
                <c:pt idx="548">
                  <c:v>-4.6005845435842883</c:v>
                </c:pt>
                <c:pt idx="549">
                  <c:v>-4.6168258575639642</c:v>
                </c:pt>
                <c:pt idx="550">
                  <c:v>-4.6327628994105998</c:v>
                </c:pt>
                <c:pt idx="551">
                  <c:v>-4.6484005805328197</c:v>
                </c:pt>
                <c:pt idx="552">
                  <c:v>-4.6637437807558024</c:v>
                </c:pt>
                <c:pt idx="553">
                  <c:v>-4.6787973469263262</c:v>
                </c:pt>
                <c:pt idx="554">
                  <c:v>-4.6935660915924098</c:v>
                </c:pt>
                <c:pt idx="555">
                  <c:v>-4.7080547917560462</c:v>
                </c:pt>
                <c:pt idx="556">
                  <c:v>-4.7222681876980053</c:v>
                </c:pt>
                <c:pt idx="557">
                  <c:v>-4.7362109818741134</c:v>
                </c:pt>
                <c:pt idx="558">
                  <c:v>-4.7498878378814595</c:v>
                </c:pt>
                <c:pt idx="559">
                  <c:v>-4.7633033794923927</c:v>
                </c:pt>
                <c:pt idx="560">
                  <c:v>-4.7764621897569697</c:v>
                </c:pt>
                <c:pt idx="561">
                  <c:v>-4.7893688101704655</c:v>
                </c:pt>
                <c:pt idx="562">
                  <c:v>-4.8020277399057703</c:v>
                </c:pt>
                <c:pt idx="563">
                  <c:v>-4.8144434351084122</c:v>
                </c:pt>
                <c:pt idx="564">
                  <c:v>-4.826620308254145</c:v>
                </c:pt>
                <c:pt idx="565">
                  <c:v>-4.8385627275652272</c:v>
                </c:pt>
                <c:pt idx="566">
                  <c:v>-4.8502750164862487</c:v>
                </c:pt>
                <c:pt idx="567">
                  <c:v>-4.861761453216495</c:v>
                </c:pt>
                <c:pt idx="568">
                  <c:v>-4.8730262702979257</c:v>
                </c:pt>
                <c:pt idx="569">
                  <c:v>-4.8840736542566212</c:v>
                </c:pt>
                <c:pt idx="570">
                  <c:v>-4.8949077452968019</c:v>
                </c:pt>
                <c:pt idx="571">
                  <c:v>-4.9055326370454395</c:v>
                </c:pt>
                <c:pt idx="572">
                  <c:v>-4.9159523763458708</c:v>
                </c:pt>
                <c:pt idx="573">
                  <c:v>-4.9261709630985884</c:v>
                </c:pt>
                <c:pt idx="574">
                  <c:v>-4.9361923501488016</c:v>
                </c:pt>
                <c:pt idx="575">
                  <c:v>-4.9460204432174031</c:v>
                </c:pt>
                <c:pt idx="576">
                  <c:v>-4.9556591008751969</c:v>
                </c:pt>
                <c:pt idx="577">
                  <c:v>-4.9651121345582547</c:v>
                </c:pt>
                <c:pt idx="578">
                  <c:v>-4.9743833086231213</c:v>
                </c:pt>
                <c:pt idx="579">
                  <c:v>-4.9834763404403866</c:v>
                </c:pt>
                <c:pt idx="580">
                  <c:v>-4.9923949005243999</c:v>
                </c:pt>
                <c:pt idx="581">
                  <c:v>-5.0011426126991037</c:v>
                </c:pt>
                <c:pt idx="582">
                  <c:v>-5.0097230542971811</c:v>
                </c:pt>
                <c:pt idx="583">
                  <c:v>-5.0181397563918031</c:v>
                </c:pt>
                <c:pt idx="584">
                  <c:v>-5.0263962040598393</c:v>
                </c:pt>
                <c:pt idx="585">
                  <c:v>-5.0344958366741572</c:v>
                </c:pt>
                <c:pt idx="586">
                  <c:v>-5.0424420482249763</c:v>
                </c:pt>
                <c:pt idx="587">
                  <c:v>-5.0502381876679259</c:v>
                </c:pt>
                <c:pt idx="588">
                  <c:v>-5.0578875592984449</c:v>
                </c:pt>
                <c:pt idx="589">
                  <c:v>-5.0653934231502866</c:v>
                </c:pt>
                <c:pt idx="590">
                  <c:v>-5.0727589954181482</c:v>
                </c:pt>
                <c:pt idx="591">
                  <c:v>-5.0799874489020977</c:v>
                </c:pt>
                <c:pt idx="592">
                  <c:v>-5.0870819134735745</c:v>
                </c:pt>
                <c:pt idx="593">
                  <c:v>-5.0940454765612238</c:v>
                </c:pt>
                <c:pt idx="594">
                  <c:v>-5.100881183655992</c:v>
                </c:pt>
                <c:pt idx="595">
                  <c:v>-5.1075920388341656</c:v>
                </c:pt>
                <c:pt idx="596">
                  <c:v>-5.1141810052975476</c:v>
                </c:pt>
                <c:pt idx="597">
                  <c:v>-5.1206510059296164</c:v>
                </c:pt>
                <c:pt idx="598">
                  <c:v>-5.1270049238668953</c:v>
                </c:pt>
                <c:pt idx="599">
                  <c:v>-5.1332456030848208</c:v>
                </c:pt>
                <c:pt idx="600">
                  <c:v>-5.139375848996365</c:v>
                </c:pt>
                <c:pt idx="601">
                  <c:v>-5.1453984290644792</c:v>
                </c:pt>
                <c:pt idx="602">
                  <c:v>-5.1513160734249039</c:v>
                </c:pt>
                <c:pt idx="603">
                  <c:v>-5.1571314755213757</c:v>
                </c:pt>
                <c:pt idx="604">
                  <c:v>-5.1628472927501603</c:v>
                </c:pt>
                <c:pt idx="605">
                  <c:v>-5.168466147114799</c:v>
                </c:pt>
                <c:pt idx="606">
                  <c:v>-5.1739906258894486</c:v>
                </c:pt>
                <c:pt idx="607">
                  <c:v>-5.1794232822913671</c:v>
                </c:pt>
                <c:pt idx="608">
                  <c:v>-5.184766636159778</c:v>
                </c:pt>
                <c:pt idx="609">
                  <c:v>-5.1900231746431027</c:v>
                </c:pt>
                <c:pt idx="610">
                  <c:v>-5.1951953528924886</c:v>
                </c:pt>
                <c:pt idx="611">
                  <c:v>-5.2002855947606008</c:v>
                </c:pt>
                <c:pt idx="612">
                  <c:v>-5.2052962935076135</c:v>
                </c:pt>
                <c:pt idx="613">
                  <c:v>-5.2102298125107112</c:v>
                </c:pt>
                <c:pt idx="614">
                  <c:v>-5.2150884859791429</c:v>
                </c:pt>
                <c:pt idx="615">
                  <c:v>-5.2198746196734742</c:v>
                </c:pt>
                <c:pt idx="616">
                  <c:v>-5.2245904916282342</c:v>
                </c:pt>
                <c:pt idx="617">
                  <c:v>-5.229238352879034</c:v>
                </c:pt>
                <c:pt idx="618">
                  <c:v>-5.2338204281912573</c:v>
                </c:pt>
                <c:pt idx="619">
                  <c:v>-5.2383389167933148</c:v>
                </c:pt>
                <c:pt idx="620">
                  <c:v>-5.2427959931111392</c:v>
                </c:pt>
                <c:pt idx="621">
                  <c:v>-5.2471938075053526</c:v>
                </c:pt>
                <c:pt idx="622">
                  <c:v>-5.2515344870105167</c:v>
                </c:pt>
                <c:pt idx="623">
                  <c:v>-5.2558201360758137</c:v>
                </c:pt>
                <c:pt idx="624">
                  <c:v>-5.2600528373072697</c:v>
                </c:pt>
                <c:pt idx="625">
                  <c:v>-5.2642346522114991</c:v>
                </c:pt>
                <c:pt idx="626">
                  <c:v>-5.2683676219403806</c:v>
                </c:pt>
                <c:pt idx="627">
                  <c:v>-5.2724537680360362</c:v>
                </c:pt>
                <c:pt idx="628">
                  <c:v>-5.2764950931777355</c:v>
                </c:pt>
                <c:pt idx="629">
                  <c:v>-5.280493581928277</c:v>
                </c:pt>
                <c:pt idx="630">
                  <c:v>-5.2844512014814873</c:v>
                </c:pt>
                <c:pt idx="631">
                  <c:v>-5.2883699024098014</c:v>
                </c:pt>
                <c:pt idx="632">
                  <c:v>-5.2922516194120011</c:v>
                </c:pt>
                <c:pt idx="633">
                  <c:v>-5.2960982720612728</c:v>
                </c:pt>
                <c:pt idx="634">
                  <c:v>-5.2999117655531602</c:v>
                </c:pt>
                <c:pt idx="635">
                  <c:v>-5.3036939914536152</c:v>
                </c:pt>
                <c:pt idx="636">
                  <c:v>-5.3074468284471008</c:v>
                </c:pt>
                <c:pt idx="637">
                  <c:v>-5.3111721430838408</c:v>
                </c:pt>
                <c:pt idx="638">
                  <c:v>-5.3148717905279739</c:v>
                </c:pt>
                <c:pt idx="639">
                  <c:v>-5.3185476153049569</c:v>
                </c:pt>
                <c:pt idx="640">
                  <c:v>-5.3222014520482102</c:v>
                </c:pt>
                <c:pt idx="641">
                  <c:v>-5.3258351262465817</c:v>
                </c:pt>
                <c:pt idx="642">
                  <c:v>-5.3294504549909885</c:v>
                </c:pt>
                <c:pt idx="643">
                  <c:v>-5.3330492477206768</c:v>
                </c:pt>
                <c:pt idx="644">
                  <c:v>-5.3366333069692562</c:v>
                </c:pt>
                <c:pt idx="645">
                  <c:v>-5.3402044291112452</c:v>
                </c:pt>
                <c:pt idx="646">
                  <c:v>-5.3437644051068736</c:v>
                </c:pt>
                <c:pt idx="647">
                  <c:v>-5.3473150212487575</c:v>
                </c:pt>
                <c:pt idx="648">
                  <c:v>-5.3508580599058728</c:v>
                </c:pt>
                <c:pt idx="649">
                  <c:v>-5.3543953002697986</c:v>
                </c:pt>
                <c:pt idx="650">
                  <c:v>-5.3579285190992287</c:v>
                </c:pt>
                <c:pt idx="651">
                  <c:v>-5.3614594914648208</c:v>
                </c:pt>
                <c:pt idx="652">
                  <c:v>-5.364989991494169</c:v>
                </c:pt>
                <c:pt idx="653">
                  <c:v>-5.3685217931166163</c:v>
                </c:pt>
                <c:pt idx="654">
                  <c:v>-5.3720566708080151</c:v>
                </c:pt>
                <c:pt idx="655">
                  <c:v>-5.3755964003353078</c:v>
                </c:pt>
                <c:pt idx="656">
                  <c:v>-5.3791427595016161</c:v>
                </c:pt>
                <c:pt idx="657">
                  <c:v>-5.3826975288913044</c:v>
                </c:pt>
                <c:pt idx="658">
                  <c:v>-5.3862624926144917</c:v>
                </c:pt>
                <c:pt idx="659">
                  <c:v>-5.3898394390530324</c:v>
                </c:pt>
                <c:pt idx="660">
                  <c:v>-5.3934301616053029</c:v>
                </c:pt>
                <c:pt idx="661">
                  <c:v>-5.3970364594319618</c:v>
                </c:pt>
                <c:pt idx="662">
                  <c:v>-5.4006601382021184</c:v>
                </c:pt>
                <c:pt idx="663">
                  <c:v>-5.4043030108387775</c:v>
                </c:pt>
                <c:pt idx="664">
                  <c:v>-5.4079668982655171</c:v>
                </c:pt>
                <c:pt idx="665">
                  <c:v>-5.4116536301529807</c:v>
                </c:pt>
                <c:pt idx="666">
                  <c:v>-5.4153650456658191</c:v>
                </c:pt>
                <c:pt idx="667">
                  <c:v>-5.4191029942094335</c:v>
                </c:pt>
                <c:pt idx="668">
                  <c:v>-5.4228693361775049</c:v>
                </c:pt>
                <c:pt idx="669">
                  <c:v>-5.426665943699339</c:v>
                </c:pt>
                <c:pt idx="670">
                  <c:v>-5.430494701387822</c:v>
                </c:pt>
                <c:pt idx="671">
                  <c:v>-5.4343575070870953</c:v>
                </c:pt>
                <c:pt idx="672">
                  <c:v>-5.4382562726206443</c:v>
                </c:pt>
                <c:pt idx="673">
                  <c:v>-5.4421929245389702</c:v>
                </c:pt>
                <c:pt idx="674">
                  <c:v>-5.4461694048678879</c:v>
                </c:pt>
                <c:pt idx="675">
                  <c:v>-5.4501876718567486</c:v>
                </c:pt>
                <c:pt idx="676">
                  <c:v>-5.454249700725418</c:v>
                </c:pt>
                <c:pt idx="677">
                  <c:v>-5.458357484412474</c:v>
                </c:pt>
                <c:pt idx="678">
                  <c:v>-5.4625130343217325</c:v>
                </c:pt>
                <c:pt idx="679">
                  <c:v>-5.4667183810692404</c:v>
                </c:pt>
                <c:pt idx="680">
                  <c:v>-5.4709755752289819</c:v>
                </c:pt>
                <c:pt idx="681">
                  <c:v>-5.4752866880780715</c:v>
                </c:pt>
                <c:pt idx="682">
                  <c:v>-5.4796538123407288</c:v>
                </c:pt>
                <c:pt idx="683">
                  <c:v>-5.4840790629316825</c:v>
                </c:pt>
                <c:pt idx="684">
                  <c:v>-5.4885645776970211</c:v>
                </c:pt>
                <c:pt idx="685">
                  <c:v>-5.4931125181552334</c:v>
                </c:pt>
                <c:pt idx="686">
                  <c:v>-5.4977250702344147</c:v>
                </c:pt>
                <c:pt idx="687">
                  <c:v>-5.5024044450092866</c:v>
                </c:pt>
                <c:pt idx="688">
                  <c:v>-5.5071528794343365</c:v>
                </c:pt>
                <c:pt idx="689">
                  <c:v>-5.5119726370753526</c:v>
                </c:pt>
                <c:pt idx="690">
                  <c:v>-5.5168660088372636</c:v>
                </c:pt>
                <c:pt idx="691">
                  <c:v>-5.5218353136895804</c:v>
                </c:pt>
                <c:pt idx="692">
                  <c:v>-5.5268828993868766</c:v>
                </c:pt>
                <c:pt idx="693">
                  <c:v>-5.5320111431866898</c:v>
                </c:pt>
                <c:pt idx="694">
                  <c:v>-5.5372224525616307</c:v>
                </c:pt>
                <c:pt idx="695">
                  <c:v>-5.5425192659077513</c:v>
                </c:pt>
                <c:pt idx="696">
                  <c:v>-5.5479040532467643</c:v>
                </c:pt>
                <c:pt idx="697">
                  <c:v>-5.5533793169227144</c:v>
                </c:pt>
                <c:pt idx="698">
                  <c:v>-5.558947592292407</c:v>
                </c:pt>
                <c:pt idx="699">
                  <c:v>-5.564611448409206</c:v>
                </c:pt>
                <c:pt idx="700">
                  <c:v>-5.5703734886985599</c:v>
                </c:pt>
                <c:pt idx="701">
                  <c:v>-5.5762363516265099</c:v>
                </c:pt>
                <c:pt idx="702">
                  <c:v>-5.5822027113589732</c:v>
                </c:pt>
                <c:pt idx="703">
                  <c:v>-5.5882752784120235</c:v>
                </c:pt>
                <c:pt idx="704">
                  <c:v>-5.5944568002918089</c:v>
                </c:pt>
                <c:pt idx="705">
                  <c:v>-5.6007500621243356</c:v>
                </c:pt>
                <c:pt idx="706">
                  <c:v>-5.6071578872735683</c:v>
                </c:pt>
                <c:pt idx="707">
                  <c:v>-5.6136831379471417</c:v>
                </c:pt>
                <c:pt idx="708">
                  <c:v>-5.6203287157895385</c:v>
                </c:pt>
                <c:pt idx="709">
                  <c:v>-5.6270975624610102</c:v>
                </c:pt>
                <c:pt idx="710">
                  <c:v>-5.6339926602022086</c:v>
                </c:pt>
                <c:pt idx="711">
                  <c:v>-5.6410170323826891</c:v>
                </c:pt>
                <c:pt idx="712">
                  <c:v>-5.6481737440334694</c:v>
                </c:pt>
                <c:pt idx="713">
                  <c:v>-5.6554659023615192</c:v>
                </c:pt>
                <c:pt idx="714">
                  <c:v>-5.6628966572462671</c:v>
                </c:pt>
                <c:pt idx="715">
                  <c:v>-5.6704692017162053</c:v>
                </c:pt>
                <c:pt idx="716">
                  <c:v>-5.6781867724048585</c:v>
                </c:pt>
                <c:pt idx="717">
                  <c:v>-5.6860526499850694</c:v>
                </c:pt>
                <c:pt idx="718">
                  <c:v>-5.694070159581007</c:v>
                </c:pt>
                <c:pt idx="719">
                  <c:v>-5.7022426711547904</c:v>
                </c:pt>
                <c:pt idx="720">
                  <c:v>-5.7105735998694449</c:v>
                </c:pt>
                <c:pt idx="721">
                  <c:v>-5.7190664064241297</c:v>
                </c:pt>
                <c:pt idx="722">
                  <c:v>-5.7277245973623492</c:v>
                </c:pt>
                <c:pt idx="723">
                  <c:v>-5.736551725350636</c:v>
                </c:pt>
                <c:pt idx="724">
                  <c:v>-5.7455513894274599</c:v>
                </c:pt>
                <c:pt idx="725">
                  <c:v>-5.7547272352197218</c:v>
                </c:pt>
                <c:pt idx="726">
                  <c:v>-5.7640829551264687</c:v>
                </c:pt>
                <c:pt idx="727">
                  <c:v>-5.7736222884681503</c:v>
                </c:pt>
                <c:pt idx="728">
                  <c:v>-5.7833490215996841</c:v>
                </c:pt>
                <c:pt idx="729">
                  <c:v>-5.7932669879861276</c:v>
                </c:pt>
                <c:pt idx="730">
                  <c:v>-5.8033800682393002</c:v>
                </c:pt>
                <c:pt idx="731">
                  <c:v>-5.813692190114458</c:v>
                </c:pt>
                <c:pt idx="732">
                  <c:v>-5.8242073284643423</c:v>
                </c:pt>
                <c:pt idx="733">
                  <c:v>-5.8349295051500514</c:v>
                </c:pt>
                <c:pt idx="734">
                  <c:v>-5.8458627889067474</c:v>
                </c:pt>
                <c:pt idx="735">
                  <c:v>-5.8570112951629376</c:v>
                </c:pt>
                <c:pt idx="736">
                  <c:v>-5.8683791858110439</c:v>
                </c:pt>
                <c:pt idx="737">
                  <c:v>-5.8799706689289248</c:v>
                </c:pt>
                <c:pt idx="738">
                  <c:v>-5.8917899984490045</c:v>
                </c:pt>
                <c:pt idx="739">
                  <c:v>-5.9038414737755485</c:v>
                </c:pt>
                <c:pt idx="740">
                  <c:v>-5.9161294393463688</c:v>
                </c:pt>
                <c:pt idx="741">
                  <c:v>-5.9286582841390469</c:v>
                </c:pt>
                <c:pt idx="742">
                  <c:v>-5.9414324411191677</c:v>
                </c:pt>
                <c:pt idx="743">
                  <c:v>-5.9544563866296336</c:v>
                </c:pt>
                <c:pt idx="744">
                  <c:v>-5.9677346397185378</c:v>
                </c:pt>
                <c:pt idx="745">
                  <c:v>-5.981271761405635</c:v>
                </c:pt>
                <c:pt idx="746">
                  <c:v>-5.9950723538845621</c:v>
                </c:pt>
                <c:pt idx="747">
                  <c:v>-6.0091410596597665</c:v>
                </c:pt>
                <c:pt idx="748">
                  <c:v>-6.0234825606173281</c:v>
                </c:pt>
                <c:pt idx="749">
                  <c:v>-6.0381015770276711</c:v>
                </c:pt>
                <c:pt idx="750">
                  <c:v>-6.0530028664788302</c:v>
                </c:pt>
                <c:pt idx="751">
                  <c:v>-6.0681912227394275</c:v>
                </c:pt>
                <c:pt idx="752">
                  <c:v>-6.0836714745504796</c:v>
                </c:pt>
                <c:pt idx="753">
                  <c:v>-6.0994484843435313</c:v>
                </c:pt>
                <c:pt idx="754">
                  <c:v>-6.1155271468859524</c:v>
                </c:pt>
                <c:pt idx="755">
                  <c:v>-6.1319123878506847</c:v>
                </c:pt>
                <c:pt idx="756">
                  <c:v>-6.1486091623111783</c:v>
                </c:pt>
                <c:pt idx="757">
                  <c:v>-6.165622453159405</c:v>
                </c:pt>
                <c:pt idx="758">
                  <c:v>-6.1829572694471153</c:v>
                </c:pt>
                <c:pt idx="759">
                  <c:v>-6.2006186446493388</c:v>
                </c:pt>
                <c:pt idx="760">
                  <c:v>-6.2186116348501761</c:v>
                </c:pt>
                <c:pt idx="761">
                  <c:v>-6.236941316849764</c:v>
                </c:pt>
                <c:pt idx="762">
                  <c:v>-6.2556127861930646</c:v>
                </c:pt>
                <c:pt idx="763">
                  <c:v>-6.2746311551200007</c:v>
                </c:pt>
                <c:pt idx="764">
                  <c:v>-6.2940015504367697</c:v>
                </c:pt>
                <c:pt idx="765">
                  <c:v>-6.3137291113093728</c:v>
                </c:pt>
                <c:pt idx="766">
                  <c:v>-6.3338189869785291</c:v>
                </c:pt>
                <c:pt idx="767">
                  <c:v>-6.3542763343980679</c:v>
                </c:pt>
                <c:pt idx="768">
                  <c:v>-6.3751063157958221</c:v>
                </c:pt>
                <c:pt idx="769">
                  <c:v>-6.3963140961594167</c:v>
                </c:pt>
                <c:pt idx="770">
                  <c:v>-6.41790484064658</c:v>
                </c:pt>
                <c:pt idx="771">
                  <c:v>-6.4398837119229864</c:v>
                </c:pt>
                <c:pt idx="772">
                  <c:v>-6.4622558674271282</c:v>
                </c:pt>
                <c:pt idx="773">
                  <c:v>-6.4850264565650289</c:v>
                </c:pt>
                <c:pt idx="774">
                  <c:v>-6.5082006178368834</c:v>
                </c:pt>
                <c:pt idx="775">
                  <c:v>-6.5317834758960105</c:v>
                </c:pt>
                <c:pt idx="776">
                  <c:v>-6.5557801385445602</c:v>
                </c:pt>
                <c:pt idx="777">
                  <c:v>-6.5801956936665125</c:v>
                </c:pt>
                <c:pt idx="778">
                  <c:v>-6.6050352061015669</c:v>
                </c:pt>
                <c:pt idx="779">
                  <c:v>-6.6303037144627996</c:v>
                </c:pt>
                <c:pt idx="780">
                  <c:v>-6.6560062279001562</c:v>
                </c:pt>
                <c:pt idx="781">
                  <c:v>-6.6821477228147259</c:v>
                </c:pt>
                <c:pt idx="782">
                  <c:v>-6.7087331395253695</c:v>
                </c:pt>
                <c:pt idx="783">
                  <c:v>-6.7357673788929704</c:v>
                </c:pt>
                <c:pt idx="784">
                  <c:v>-6.7632552989048218</c:v>
                </c:pt>
                <c:pt idx="785">
                  <c:v>-6.7912017112244802</c:v>
                </c:pt>
                <c:pt idx="786">
                  <c:v>-6.8196113777101797</c:v>
                </c:pt>
                <c:pt idx="787">
                  <c:v>-6.8484890069072799</c:v>
                </c:pt>
                <c:pt idx="788">
                  <c:v>-6.877839250518524</c:v>
                </c:pt>
                <c:pt idx="789">
                  <c:v>-6.9076666998574119</c:v>
                </c:pt>
                <c:pt idx="790">
                  <c:v>-6.9379758822896012</c:v>
                </c:pt>
                <c:pt idx="791">
                  <c:v>-6.9687712576673242</c:v>
                </c:pt>
                <c:pt idx="792">
                  <c:v>-7.0000572147622497</c:v>
                </c:pt>
                <c:pt idx="793">
                  <c:v>-7.0318380677019965</c:v>
                </c:pt>
                <c:pt idx="794">
                  <c:v>-7.0641180524163811</c:v>
                </c:pt>
                <c:pt idx="795">
                  <c:v>-7.0969013230982174</c:v>
                </c:pt>
                <c:pt idx="796">
                  <c:v>-7.130191948685396</c:v>
                </c:pt>
                <c:pt idx="797">
                  <c:v>-7.1639939093693039</c:v>
                </c:pt>
                <c:pt idx="798">
                  <c:v>-7.198311093136053</c:v>
                </c:pt>
                <c:pt idx="799">
                  <c:v>-7.2331472923464135</c:v>
                </c:pt>
                <c:pt idx="800">
                  <c:v>-7.2685062003602043</c:v>
                </c:pt>
                <c:pt idx="801">
                  <c:v>-7.3043914082115871</c:v>
                </c:pt>
                <c:pt idx="802">
                  <c:v>-7.3408064013412613</c:v>
                </c:pt>
                <c:pt idx="803">
                  <c:v>-7.3777545563914684</c:v>
                </c:pt>
                <c:pt idx="804">
                  <c:v>-7.4152391380701168</c:v>
                </c:pt>
                <c:pt idx="805">
                  <c:v>-7.4532632960897729</c:v>
                </c:pt>
                <c:pt idx="806">
                  <c:v>-7.4918300621877334</c:v>
                </c:pt>
                <c:pt idx="807">
                  <c:v>-7.5309423472329033</c:v>
                </c:pt>
                <c:pt idx="808">
                  <c:v>-7.5706029384252727</c:v>
                </c:pt>
                <c:pt idx="809">
                  <c:v>-7.6108144965937452</c:v>
                </c:pt>
                <c:pt idx="810">
                  <c:v>-7.6515795535974673</c:v>
                </c:pt>
                <c:pt idx="811">
                  <c:v>-7.692900509837056</c:v>
                </c:pt>
                <c:pt idx="812">
                  <c:v>-7.7347796318792668</c:v>
                </c:pt>
                <c:pt idx="813">
                  <c:v>-7.7772190502016256</c:v>
                </c:pt>
                <c:pt idx="814">
                  <c:v>-7.8202207570612314</c:v>
                </c:pt>
                <c:pt idx="815">
                  <c:v>-7.8637866044919598</c:v>
                </c:pt>
                <c:pt idx="816">
                  <c:v>-7.9079183024351423</c:v>
                </c:pt>
                <c:pt idx="817">
                  <c:v>-7.9526174170069721</c:v>
                </c:pt>
                <c:pt idx="818">
                  <c:v>-7.9978853689074008</c:v>
                </c:pt>
                <c:pt idx="819">
                  <c:v>-8.0437234319728024</c:v>
                </c:pt>
                <c:pt idx="820">
                  <c:v>-8.0901327318769169</c:v>
                </c:pt>
                <c:pt idx="821">
                  <c:v>-8.1371142449820546</c:v>
                </c:pt>
                <c:pt idx="822">
                  <c:v>-8.1846687973436083</c:v>
                </c:pt>
                <c:pt idx="823">
                  <c:v>-8.2327970638697217</c:v>
                </c:pt>
                <c:pt idx="824">
                  <c:v>-8.2814995676385639</c:v>
                </c:pt>
                <c:pt idx="825">
                  <c:v>-8.3307766793742299</c:v>
                </c:pt>
                <c:pt idx="826">
                  <c:v>-8.3806286170829019</c:v>
                </c:pt>
                <c:pt idx="827">
                  <c:v>-8.4310554458497986</c:v>
                </c:pt>
                <c:pt idx="828">
                  <c:v>-8.4820570777972666</c:v>
                </c:pt>
                <c:pt idx="829">
                  <c:v>-8.5336332722051917</c:v>
                </c:pt>
                <c:pt idx="830">
                  <c:v>-8.5857836357915591</c:v>
                </c:pt>
                <c:pt idx="831">
                  <c:v>-8.6385076231546414</c:v>
                </c:pt>
                <c:pt idx="832">
                  <c:v>-8.6918045373743809</c:v>
                </c:pt>
                <c:pt idx="833">
                  <c:v>-8.7456735307720841</c:v>
                </c:pt>
                <c:pt idx="834">
                  <c:v>-8.8001136058273097</c:v>
                </c:pt>
                <c:pt idx="835">
                  <c:v>-8.8551236162486084</c:v>
                </c:pt>
                <c:pt idx="836">
                  <c:v>-8.9107022681973049</c:v>
                </c:pt>
                <c:pt idx="837">
                  <c:v>-8.9668481216604548</c:v>
                </c:pt>
                <c:pt idx="838">
                  <c:v>-9.0235595919706864</c:v>
                </c:pt>
                <c:pt idx="839">
                  <c:v>-9.0808349514690683</c:v>
                </c:pt>
                <c:pt idx="840">
                  <c:v>-9.1386723313077205</c:v>
                </c:pt>
                <c:pt idx="841">
                  <c:v>-9.1970697233881396</c:v>
                </c:pt>
                <c:pt idx="842">
                  <c:v>-9.2560249824316365</c:v>
                </c:pt>
                <c:pt idx="843">
                  <c:v>-9.3155358281760599</c:v>
                </c:pt>
                <c:pt idx="844">
                  <c:v>-9.3755998476958666</c:v>
                </c:pt>
                <c:pt idx="845">
                  <c:v>-9.4362144978395524</c:v>
                </c:pt>
                <c:pt idx="846">
                  <c:v>-9.4973771077798048</c:v>
                </c:pt>
                <c:pt idx="847">
                  <c:v>-9.5590848816708416</c:v>
                </c:pt>
                <c:pt idx="848">
                  <c:v>-9.6213349014079554</c:v>
                </c:pt>
                <c:pt idx="849">
                  <c:v>-9.6841241294833154</c:v>
                </c:pt>
                <c:pt idx="850">
                  <c:v>-9.7474494119323367</c:v>
                </c:pt>
                <c:pt idx="851">
                  <c:v>-9.8113074813650965</c:v>
                </c:pt>
                <c:pt idx="852">
                  <c:v>-9.8756949600769435</c:v>
                </c:pt>
                <c:pt idx="853">
                  <c:v>-9.9406083632310924</c:v>
                </c:pt>
                <c:pt idx="854">
                  <c:v>-10.006044102110108</c:v>
                </c:pt>
                <c:pt idx="855">
                  <c:v>-10.071998487426242</c:v>
                </c:pt>
                <c:pt idx="856">
                  <c:v>-10.138467732687864</c:v>
                </c:pt>
                <c:pt idx="857">
                  <c:v>-10.205447957614595</c:v>
                </c:pt>
                <c:pt idx="858">
                  <c:v>-10.272935191594815</c:v>
                </c:pt>
                <c:pt idx="859">
                  <c:v>-10.340925377179722</c:v>
                </c:pt>
                <c:pt idx="860">
                  <c:v>-10.409414373608932</c:v>
                </c:pt>
                <c:pt idx="861">
                  <c:v>-10.478397960359882</c:v>
                </c:pt>
                <c:pt idx="862">
                  <c:v>-10.547871840716827</c:v>
                </c:pt>
                <c:pt idx="863">
                  <c:v>-10.617831645353391</c:v>
                </c:pt>
                <c:pt idx="864">
                  <c:v>-10.688272935921805</c:v>
                </c:pt>
                <c:pt idx="865">
                  <c:v>-10.759191208645174</c:v>
                </c:pt>
                <c:pt idx="866">
                  <c:v>-10.830581897906145</c:v>
                </c:pt>
                <c:pt idx="867">
                  <c:v>-10.902440379827382</c:v>
                </c:pt>
                <c:pt idx="868">
                  <c:v>-10.97476197583825</c:v>
                </c:pt>
                <c:pt idx="869">
                  <c:v>-11.047541956223178</c:v>
                </c:pt>
                <c:pt idx="870">
                  <c:v>-11.120775543647142</c:v>
                </c:pt>
                <c:pt idx="871">
                  <c:v>-11.194457916653391</c:v>
                </c:pt>
                <c:pt idx="872">
                  <c:v>-11.268584213128639</c:v>
                </c:pt>
                <c:pt idx="873">
                  <c:v>-11.343149533732992</c:v>
                </c:pt>
                <c:pt idx="874">
                  <c:v>-11.418148945288806</c:v>
                </c:pt>
                <c:pt idx="875">
                  <c:v>-11.493577484126247</c:v>
                </c:pt>
                <c:pt idx="876">
                  <c:v>-11.569430159380637</c:v>
                </c:pt>
                <c:pt idx="877">
                  <c:v>-11.645701956239796</c:v>
                </c:pt>
                <c:pt idx="878">
                  <c:v>-11.722387839136472</c:v>
                </c:pt>
                <c:pt idx="879">
                  <c:v>-11.799482754884384</c:v>
                </c:pt>
                <c:pt idx="880">
                  <c:v>-11.876981635754014</c:v>
                </c:pt>
                <c:pt idx="881">
                  <c:v>-11.954879402486789</c:v>
                </c:pt>
                <c:pt idx="882">
                  <c:v>-12.033170967243894</c:v>
                </c:pt>
                <c:pt idx="883">
                  <c:v>-12.111851236489086</c:v>
                </c:pt>
                <c:pt idx="884">
                  <c:v>-12.190915113802053</c:v>
                </c:pt>
                <c:pt idx="885">
                  <c:v>-12.270357502622245</c:v>
                </c:pt>
                <c:pt idx="886">
                  <c:v>-12.350173308920038</c:v>
                </c:pt>
                <c:pt idx="887">
                  <c:v>-12.430357443795266</c:v>
                </c:pt>
                <c:pt idx="888">
                  <c:v>-12.510904826000825</c:v>
                </c:pt>
                <c:pt idx="889">
                  <c:v>-12.591810384391254</c:v>
                </c:pt>
                <c:pt idx="890">
                  <c:v>-12.673069060295008</c:v>
                </c:pt>
                <c:pt idx="891">
                  <c:v>-12.754675809809861</c:v>
                </c:pt>
                <c:pt idx="892">
                  <c:v>-12.836625606020974</c:v>
                </c:pt>
                <c:pt idx="893">
                  <c:v>-12.918913441141965</c:v>
                </c:pt>
                <c:pt idx="894">
                  <c:v>-13.001534328577147</c:v>
                </c:pt>
                <c:pt idx="895">
                  <c:v>-13.084483304907181</c:v>
                </c:pt>
                <c:pt idx="896">
                  <c:v>-13.1677554317965</c:v>
                </c:pt>
                <c:pt idx="897">
                  <c:v>-13.251345797823383</c:v>
                </c:pt>
                <c:pt idx="898">
                  <c:v>-13.335249520233241</c:v>
                </c:pt>
                <c:pt idx="899">
                  <c:v>-13.419461746615703</c:v>
                </c:pt>
                <c:pt idx="900">
                  <c:v>-13.503977656505285</c:v>
                </c:pt>
                <c:pt idx="901">
                  <c:v>-13.588792462907692</c:v>
                </c:pt>
                <c:pt idx="902">
                  <c:v>-13.67390141375126</c:v>
                </c:pt>
                <c:pt idx="903">
                  <c:v>-13.759299793265425</c:v>
                </c:pt>
                <c:pt idx="904">
                  <c:v>-13.844982923286659</c:v>
                </c:pt>
                <c:pt idx="905">
                  <c:v>-13.930946164493669</c:v>
                </c:pt>
                <c:pt idx="906">
                  <c:v>-14.017184917571672</c:v>
                </c:pt>
                <c:pt idx="907">
                  <c:v>-14.103694624308432</c:v>
                </c:pt>
                <c:pt idx="908">
                  <c:v>-14.190470768622941</c:v>
                </c:pt>
                <c:pt idx="909">
                  <c:v>-14.277508877527028</c:v>
                </c:pt>
                <c:pt idx="910">
                  <c:v>-14.364804522023329</c:v>
                </c:pt>
                <c:pt idx="911">
                  <c:v>-14.45235331793851</c:v>
                </c:pt>
                <c:pt idx="912">
                  <c:v>-14.54015092669586</c:v>
                </c:pt>
                <c:pt idx="913">
                  <c:v>-14.628193056026852</c:v>
                </c:pt>
                <c:pt idx="914">
                  <c:v>-14.716475460623812</c:v>
                </c:pt>
                <c:pt idx="915">
                  <c:v>-14.804993942735539</c:v>
                </c:pt>
                <c:pt idx="916">
                  <c:v>-14.89374435270711</c:v>
                </c:pt>
                <c:pt idx="917">
                  <c:v>-14.982722589465634</c:v>
                </c:pt>
                <c:pt idx="918">
                  <c:v>-15.071924600953464</c:v>
                </c:pt>
                <c:pt idx="919">
                  <c:v>-15.161346384510498</c:v>
                </c:pt>
                <c:pt idx="920">
                  <c:v>-15.25098398720729</c:v>
                </c:pt>
                <c:pt idx="921">
                  <c:v>-15.340833506130604</c:v>
                </c:pt>
                <c:pt idx="922">
                  <c:v>-15.430891088622554</c:v>
                </c:pt>
                <c:pt idx="923">
                  <c:v>-15.521152932475864</c:v>
                </c:pt>
                <c:pt idx="924">
                  <c:v>-15.611615286086113</c:v>
                </c:pt>
                <c:pt idx="925">
                  <c:v>-15.702274448562259</c:v>
                </c:pt>
                <c:pt idx="926">
                  <c:v>-15.793126769798484</c:v>
                </c:pt>
                <c:pt idx="927">
                  <c:v>-15.884168650507018</c:v>
                </c:pt>
                <c:pt idx="928">
                  <c:v>-15.975396542215121</c:v>
                </c:pt>
                <c:pt idx="929">
                  <c:v>-16.066806947226514</c:v>
                </c:pt>
                <c:pt idx="930">
                  <c:v>-16.15839641854944</c:v>
                </c:pt>
                <c:pt idx="931">
                  <c:v>-16.25016155979274</c:v>
                </c:pt>
                <c:pt idx="932">
                  <c:v>-16.342099025031505</c:v>
                </c:pt>
                <c:pt idx="933">
                  <c:v>-16.434205518642706</c:v>
                </c:pt>
                <c:pt idx="934">
                  <c:v>-16.526477795114264</c:v>
                </c:pt>
                <c:pt idx="935">
                  <c:v>-16.618912658826378</c:v>
                </c:pt>
                <c:pt idx="936">
                  <c:v>-16.711506963808823</c:v>
                </c:pt>
                <c:pt idx="937">
                  <c:v>-16.804257613473577</c:v>
                </c:pt>
                <c:pt idx="938">
                  <c:v>-16.897161560325593</c:v>
                </c:pt>
                <c:pt idx="939">
                  <c:v>-16.990215805651747</c:v>
                </c:pt>
                <c:pt idx="940">
                  <c:v>-17.083417399189983</c:v>
                </c:pt>
                <c:pt idx="941">
                  <c:v>-17.176763438779389</c:v>
                </c:pt>
                <c:pt idx="942">
                  <c:v>-17.270251069992696</c:v>
                </c:pt>
                <c:pt idx="943">
                  <c:v>-17.363877485751772</c:v>
                </c:pt>
                <c:pt idx="944">
                  <c:v>-17.457639925927669</c:v>
                </c:pt>
                <c:pt idx="945">
                  <c:v>-17.551535676926203</c:v>
                </c:pt>
                <c:pt idx="946">
                  <c:v>-17.64556207126002</c:v>
                </c:pt>
                <c:pt idx="947">
                  <c:v>-17.739716487107572</c:v>
                </c:pt>
                <c:pt idx="948">
                  <c:v>-17.833996347861333</c:v>
                </c:pt>
                <c:pt idx="949">
                  <c:v>-17.928399121664491</c:v>
                </c:pt>
                <c:pt idx="950">
                  <c:v>-18.022922320938207</c:v>
                </c:pt>
                <c:pt idx="951">
                  <c:v>-18.117563501899699</c:v>
                </c:pt>
                <c:pt idx="952">
                  <c:v>-18.212320264072179</c:v>
                </c:pt>
                <c:pt idx="953">
                  <c:v>-18.307190249787773</c:v>
                </c:pt>
                <c:pt idx="954">
                  <c:v>-18.40217114368301</c:v>
                </c:pt>
                <c:pt idx="955">
                  <c:v>-18.49726067218911</c:v>
                </c:pt>
                <c:pt idx="956">
                  <c:v>-18.5924566030167</c:v>
                </c:pt>
                <c:pt idx="957">
                  <c:v>-18.687756744636037</c:v>
                </c:pt>
                <c:pt idx="958">
                  <c:v>-18.783158945753236</c:v>
                </c:pt>
                <c:pt idx="959">
                  <c:v>-18.878661094783638</c:v>
                </c:pt>
                <c:pt idx="960">
                  <c:v>-18.974261119321614</c:v>
                </c:pt>
                <c:pt idx="961">
                  <c:v>-19.069956985609071</c:v>
                </c:pt>
                <c:pt idx="962">
                  <c:v>-19.165746698001797</c:v>
                </c:pt>
                <c:pt idx="963">
                  <c:v>-19.261628298434786</c:v>
                </c:pt>
                <c:pt idx="964">
                  <c:v>-19.357599865887046</c:v>
                </c:pt>
                <c:pt idx="965">
                  <c:v>-19.453659515846272</c:v>
                </c:pt>
                <c:pt idx="966">
                  <c:v>-19.549805399773462</c:v>
                </c:pt>
                <c:pt idx="967">
                  <c:v>-19.646035704568405</c:v>
                </c:pt>
                <c:pt idx="968">
                  <c:v>-19.742348652036512</c:v>
                </c:pt>
                <c:pt idx="969">
                  <c:v>-19.838742498356503</c:v>
                </c:pt>
                <c:pt idx="970">
                  <c:v>-19.935215533550355</c:v>
                </c:pt>
                <c:pt idx="971">
                  <c:v>-20.031766080955144</c:v>
                </c:pt>
                <c:pt idx="972">
                  <c:v>-20.128392496697369</c:v>
                </c:pt>
                <c:pt idx="973">
                  <c:v>-20.225093169170144</c:v>
                </c:pt>
                <c:pt idx="974">
                  <c:v>-20.32186651851314</c:v>
                </c:pt>
                <c:pt idx="975">
                  <c:v>-20.418710996096102</c:v>
                </c:pt>
                <c:pt idx="976">
                  <c:v>-20.515625084005503</c:v>
                </c:pt>
                <c:pt idx="977">
                  <c:v>-20.612607294535287</c:v>
                </c:pt>
                <c:pt idx="978">
                  <c:v>-20.709656169681487</c:v>
                </c:pt>
                <c:pt idx="979">
                  <c:v>-20.806770280640812</c:v>
                </c:pt>
                <c:pt idx="980">
                  <c:v>-20.903948227313641</c:v>
                </c:pt>
                <c:pt idx="981">
                  <c:v>-21.001188637811801</c:v>
                </c:pt>
                <c:pt idx="982">
                  <c:v>-21.098490167970567</c:v>
                </c:pt>
                <c:pt idx="983">
                  <c:v>-21.195851500865849</c:v>
                </c:pt>
                <c:pt idx="984">
                  <c:v>-21.293271346336105</c:v>
                </c:pt>
                <c:pt idx="985">
                  <c:v>-21.390748440509199</c:v>
                </c:pt>
                <c:pt idx="986">
                  <c:v>-21.488281545334907</c:v>
                </c:pt>
                <c:pt idx="987">
                  <c:v>-21.585869448122207</c:v>
                </c:pt>
                <c:pt idx="988">
                  <c:v>-21.683510961082103</c:v>
                </c:pt>
                <c:pt idx="989">
                  <c:v>-21.781204920876071</c:v>
                </c:pt>
                <c:pt idx="990">
                  <c:v>-21.878950188169668</c:v>
                </c:pt>
                <c:pt idx="991">
                  <c:v>-21.976745647192057</c:v>
                </c:pt>
                <c:pt idx="992">
                  <c:v>-22.074590205300922</c:v>
                </c:pt>
                <c:pt idx="993">
                  <c:v>-22.172482792553225</c:v>
                </c:pt>
                <c:pt idx="994">
                  <c:v>-22.270422361281685</c:v>
                </c:pt>
                <c:pt idx="995">
                  <c:v>-22.36840788567671</c:v>
                </c:pt>
                <c:pt idx="996">
                  <c:v>-22.466438361374639</c:v>
                </c:pt>
                <c:pt idx="997">
                  <c:v>-22.56451280505113</c:v>
                </c:pt>
                <c:pt idx="998">
                  <c:v>-22.662630254021138</c:v>
                </c:pt>
                <c:pt idx="999">
                  <c:v>-22.760789765843782</c:v>
                </c:pt>
                <c:pt idx="1000">
                  <c:v>-22.858990417934017</c:v>
                </c:pt>
                <c:pt idx="1001">
                  <c:v>-22.957231307179104</c:v>
                </c:pt>
                <c:pt idx="1002">
                  <c:v>-23.055511549561892</c:v>
                </c:pt>
                <c:pt idx="1003">
                  <c:v>-23.153830279789084</c:v>
                </c:pt>
                <c:pt idx="1004">
                  <c:v>-23.25218665092563</c:v>
                </c:pt>
                <c:pt idx="1005">
                  <c:v>-23.350579834034868</c:v>
                </c:pt>
                <c:pt idx="1006">
                  <c:v>-23.449009017824576</c:v>
                </c:pt>
                <c:pt idx="1007">
                  <c:v>-23.547473408297957</c:v>
                </c:pt>
                <c:pt idx="1008">
                  <c:v>-23.645972228411548</c:v>
                </c:pt>
                <c:pt idx="1009">
                  <c:v>-23.744504717737357</c:v>
                </c:pt>
                <c:pt idx="1010">
                  <c:v>-23.843070132131785</c:v>
                </c:pt>
                <c:pt idx="1011">
                  <c:v>-23.941667743409436</c:v>
                </c:pt>
                <c:pt idx="1012">
                  <c:v>-24.040296839022467</c:v>
                </c:pt>
                <c:pt idx="1013">
                  <c:v>-24.138956721745785</c:v>
                </c:pt>
                <c:pt idx="1014">
                  <c:v>-24.237646709367123</c:v>
                </c:pt>
                <c:pt idx="1015">
                  <c:v>-24.336366134383127</c:v>
                </c:pt>
                <c:pt idx="1016">
                  <c:v>-24.4351143437</c:v>
                </c:pt>
                <c:pt idx="1017">
                  <c:v>-24.533890698340173</c:v>
                </c:pt>
                <c:pt idx="1018">
                  <c:v>-24.63269457315349</c:v>
                </c:pt>
                <c:pt idx="1019">
                  <c:v>-24.731525356534092</c:v>
                </c:pt>
                <c:pt idx="1020">
                  <c:v>-24.830382450142217</c:v>
                </c:pt>
                <c:pt idx="1021">
                  <c:v>-24.929265268630608</c:v>
                </c:pt>
                <c:pt idx="1022">
                  <c:v>-25.02817323937677</c:v>
                </c:pt>
                <c:pt idx="1023">
                  <c:v>-25.127105802219273</c:v>
                </c:pt>
                <c:pt idx="1024">
                  <c:v>-25.226062409199507</c:v>
                </c:pt>
                <c:pt idx="1025">
                  <c:v>-25.32504252430801</c:v>
                </c:pt>
                <c:pt idx="1026">
                  <c:v>-25.424045623235077</c:v>
                </c:pt>
                <c:pt idx="1027">
                  <c:v>-25.523071193127166</c:v>
                </c:pt>
                <c:pt idx="1028">
                  <c:v>-25.622118732346717</c:v>
                </c:pt>
                <c:pt idx="1029">
                  <c:v>-25.721187750237171</c:v>
                </c:pt>
                <c:pt idx="1030">
                  <c:v>-25.820277766892236</c:v>
                </c:pt>
                <c:pt idx="1031">
                  <c:v>-25.919388312929811</c:v>
                </c:pt>
                <c:pt idx="1032">
                  <c:v>-26.018518929269728</c:v>
                </c:pt>
                <c:pt idx="1033">
                  <c:v>-26.117669166916468</c:v>
                </c:pt>
                <c:pt idx="1034">
                  <c:v>-26.216838586745514</c:v>
                </c:pt>
                <c:pt idx="1035">
                  <c:v>-26.316026759294147</c:v>
                </c:pt>
                <c:pt idx="1036">
                  <c:v>-26.41523326455642</c:v>
                </c:pt>
                <c:pt idx="1037">
                  <c:v>-26.514457691781654</c:v>
                </c:pt>
                <c:pt idx="1038">
                  <c:v>-26.613699639277662</c:v>
                </c:pt>
                <c:pt idx="1039">
                  <c:v>-26.712958714217102</c:v>
                </c:pt>
                <c:pt idx="1040">
                  <c:v>-26.812234532448112</c:v>
                </c:pt>
                <c:pt idx="1041">
                  <c:v>-26.91152671830887</c:v>
                </c:pt>
                <c:pt idx="1042">
                  <c:v>-27.010834904445463</c:v>
                </c:pt>
                <c:pt idx="1043">
                  <c:v>-27.110158731633064</c:v>
                </c:pt>
                <c:pt idx="1044">
                  <c:v>-27.20949784860219</c:v>
                </c:pt>
                <c:pt idx="1045">
                  <c:v>-27.308851911866576</c:v>
                </c:pt>
                <c:pt idx="1046">
                  <c:v>-27.408220585555934</c:v>
                </c:pt>
                <c:pt idx="1047">
                  <c:v>-27.507603541251168</c:v>
                </c:pt>
                <c:pt idx="1048">
                  <c:v>-27.607000457823961</c:v>
                </c:pt>
                <c:pt idx="1049">
                  <c:v>-27.706411021278324</c:v>
                </c:pt>
                <c:pt idx="1050">
                  <c:v>-27.805834924596869</c:v>
                </c:pt>
                <c:pt idx="1051">
                  <c:v>-27.905271867588777</c:v>
                </c:pt>
                <c:pt idx="1052">
                  <c:v>-28.004721556742268</c:v>
                </c:pt>
                <c:pt idx="1053">
                  <c:v>-28.104183705078533</c:v>
                </c:pt>
                <c:pt idx="1054">
                  <c:v>-28.203658032010786</c:v>
                </c:pt>
                <c:pt idx="1055">
                  <c:v>-28.303144263203841</c:v>
                </c:pt>
                <c:pt idx="1056">
                  <c:v>-28.402642130438554</c:v>
                </c:pt>
                <c:pt idx="1057">
                  <c:v>-28.502151371478067</c:v>
                </c:pt>
                <c:pt idx="1058">
                  <c:v>-28.601671729937344</c:v>
                </c:pt>
                <c:pt idx="1059">
                  <c:v>-28.701202955154915</c:v>
                </c:pt>
                <c:pt idx="1060">
                  <c:v>-28.800744802067626</c:v>
                </c:pt>
                <c:pt idx="1061">
                  <c:v>-28.900297031088154</c:v>
                </c:pt>
                <c:pt idx="1062">
                  <c:v>-28.999859407984903</c:v>
                </c:pt>
                <c:pt idx="1063">
                  <c:v>-29.099431703764228</c:v>
                </c:pt>
                <c:pt idx="1064">
                  <c:v>-29.199013694555802</c:v>
                </c:pt>
                <c:pt idx="1065">
                  <c:v>-29.298605161499658</c:v>
                </c:pt>
                <c:pt idx="1066">
                  <c:v>-29.398205890635897</c:v>
                </c:pt>
                <c:pt idx="1067">
                  <c:v>-29.497815672796865</c:v>
                </c:pt>
                <c:pt idx="1068">
                  <c:v>-29.597434303502048</c:v>
                </c:pt>
                <c:pt idx="1069">
                  <c:v>-29.697061582853799</c:v>
                </c:pt>
                <c:pt idx="1070">
                  <c:v>-29.796697315436983</c:v>
                </c:pt>
                <c:pt idx="1071">
                  <c:v>-29.896341310219352</c:v>
                </c:pt>
                <c:pt idx="1072">
                  <c:v>-29.995993380455236</c:v>
                </c:pt>
                <c:pt idx="1073">
                  <c:v>-30.095653343590506</c:v>
                </c:pt>
                <c:pt idx="1074">
                  <c:v>-30.195321021169548</c:v>
                </c:pt>
                <c:pt idx="1075">
                  <c:v>-30.294996238745021</c:v>
                </c:pt>
                <c:pt idx="1076">
                  <c:v>-30.394678825788564</c:v>
                </c:pt>
                <c:pt idx="1077">
                  <c:v>-30.494368615604394</c:v>
                </c:pt>
                <c:pt idx="1078">
                  <c:v>-30.594065445243658</c:v>
                </c:pt>
                <c:pt idx="1079">
                  <c:v>-30.693769155421716</c:v>
                </c:pt>
                <c:pt idx="1080">
                  <c:v>-30.793479590436625</c:v>
                </c:pt>
                <c:pt idx="1081">
                  <c:v>-30.893196598089652</c:v>
                </c:pt>
                <c:pt idx="1082">
                  <c:v>-30.992920029606825</c:v>
                </c:pt>
                <c:pt idx="1083">
                  <c:v>-31.092649739563498</c:v>
                </c:pt>
                <c:pt idx="1084">
                  <c:v>-31.192385585809209</c:v>
                </c:pt>
                <c:pt idx="1085">
                  <c:v>-31.292127429395208</c:v>
                </c:pt>
                <c:pt idx="1086">
                  <c:v>-31.391875134502545</c:v>
                </c:pt>
                <c:pt idx="1087">
                  <c:v>-31.491628568372811</c:v>
                </c:pt>
                <c:pt idx="1088">
                  <c:v>-31.591387601239834</c:v>
                </c:pt>
                <c:pt idx="1089">
                  <c:v>-31.691152106262326</c:v>
                </c:pt>
                <c:pt idx="1090">
                  <c:v>-31.790921959459418</c:v>
                </c:pt>
                <c:pt idx="1091">
                  <c:v>-31.89069703964612</c:v>
                </c:pt>
                <c:pt idx="1092">
                  <c:v>-31.990477228371134</c:v>
                </c:pt>
                <c:pt idx="1093">
                  <c:v>-32.090262409855718</c:v>
                </c:pt>
                <c:pt idx="1094">
                  <c:v>-32.190052470933914</c:v>
                </c:pt>
                <c:pt idx="1095">
                  <c:v>-32.289847300993941</c:v>
                </c:pt>
                <c:pt idx="1096">
                  <c:v>-32.389646791921287</c:v>
                </c:pt>
                <c:pt idx="1097">
                  <c:v>-32.489450838042472</c:v>
                </c:pt>
                <c:pt idx="1098">
                  <c:v>-32.589259336070825</c:v>
                </c:pt>
                <c:pt idx="1099">
                  <c:v>-32.689072185052446</c:v>
                </c:pt>
                <c:pt idx="1100">
                  <c:v>-32.788889286314301</c:v>
                </c:pt>
                <c:pt idx="1101">
                  <c:v>-32.888710543413055</c:v>
                </c:pt>
                <c:pt idx="1102">
                  <c:v>-32.988535862084788</c:v>
                </c:pt>
                <c:pt idx="1103">
                  <c:v>-33.08836515019641</c:v>
                </c:pt>
                <c:pt idx="1104">
                  <c:v>-33.188198317697669</c:v>
                </c:pt>
                <c:pt idx="1105">
                  <c:v>-33.288035276574327</c:v>
                </c:pt>
                <c:pt idx="1106">
                  <c:v>-33.387875940802616</c:v>
                </c:pt>
                <c:pt idx="1107">
                  <c:v>-33.48772022630429</c:v>
                </c:pt>
                <c:pt idx="1108">
                  <c:v>-33.587568050903137</c:v>
                </c:pt>
                <c:pt idx="1109">
                  <c:v>-33.687419334281941</c:v>
                </c:pt>
                <c:pt idx="1110">
                  <c:v>-33.787273997941092</c:v>
                </c:pt>
                <c:pt idx="1111">
                  <c:v>-33.88713196515716</c:v>
                </c:pt>
                <c:pt idx="1112">
                  <c:v>-33.986993160943314</c:v>
                </c:pt>
                <c:pt idx="1113">
                  <c:v>-34.086857512010333</c:v>
                </c:pt>
                <c:pt idx="1114">
                  <c:v>-34.186724946727921</c:v>
                </c:pt>
                <c:pt idx="1115">
                  <c:v>-34.286595395087687</c:v>
                </c:pt>
                <c:pt idx="1116">
                  <c:v>-34.386468788666697</c:v>
                </c:pt>
                <c:pt idx="1117">
                  <c:v>-34.486345060591518</c:v>
                </c:pt>
                <c:pt idx="1118">
                  <c:v>-34.586224145503351</c:v>
                </c:pt>
                <c:pt idx="1119">
                  <c:v>-34.686105979524051</c:v>
                </c:pt>
                <c:pt idx="1120">
                  <c:v>-34.785990500222503</c:v>
                </c:pt>
                <c:pt idx="1121">
                  <c:v>-34.88587764658218</c:v>
                </c:pt>
                <c:pt idx="1122">
                  <c:v>-34.985767358969319</c:v>
                </c:pt>
                <c:pt idx="1123">
                  <c:v>-35.08565957910136</c:v>
                </c:pt>
                <c:pt idx="1124">
                  <c:v>-35.185554250016821</c:v>
                </c:pt>
                <c:pt idx="1125">
                  <c:v>-35.285451316045325</c:v>
                </c:pt>
                <c:pt idx="1126">
                  <c:v>-35.385350722778526</c:v>
                </c:pt>
                <c:pt idx="1127">
                  <c:v>-35.48525241704148</c:v>
                </c:pt>
                <c:pt idx="1128">
                  <c:v>-35.585156346864906</c:v>
                </c:pt>
                <c:pt idx="1129">
                  <c:v>-35.685062461458017</c:v>
                </c:pt>
                <c:pt idx="1130">
                  <c:v>-35.784970711181742</c:v>
                </c:pt>
                <c:pt idx="1131">
                  <c:v>-35.884881047522867</c:v>
                </c:pt>
                <c:pt idx="1132">
                  <c:v>-35.984793423068425</c:v>
                </c:pt>
                <c:pt idx="1133">
                  <c:v>-36.084707791480803</c:v>
                </c:pt>
                <c:pt idx="1134">
                  <c:v>-36.184624107473866</c:v>
                </c:pt>
                <c:pt idx="1135">
                  <c:v>-36.284542326788618</c:v>
                </c:pt>
                <c:pt idx="1136">
                  <c:v>-36.384462406170158</c:v>
                </c:pt>
                <c:pt idx="1137">
                  <c:v>-36.484384303345259</c:v>
                </c:pt>
                <c:pt idx="1138">
                  <c:v>-36.584307976999881</c:v>
                </c:pt>
                <c:pt idx="1139">
                  <c:v>-36.684233386757327</c:v>
                </c:pt>
                <c:pt idx="1140">
                  <c:v>-36.784160493157501</c:v>
                </c:pt>
                <c:pt idx="1141">
                  <c:v>-36.88408925763585</c:v>
                </c:pt>
                <c:pt idx="1142">
                  <c:v>-36.984019642502929</c:v>
                </c:pt>
                <c:pt idx="1143">
                  <c:v>-37.083951610925155</c:v>
                </c:pt>
                <c:pt idx="1144">
                  <c:v>-37.183885126904897</c:v>
                </c:pt>
                <c:pt idx="1145">
                  <c:v>-37.283820155261772</c:v>
                </c:pt>
                <c:pt idx="1146">
                  <c:v>-37.383756661614086</c:v>
                </c:pt>
                <c:pt idx="1147">
                  <c:v>-37.483694612360935</c:v>
                </c:pt>
                <c:pt idx="1148">
                  <c:v>-37.583633974664032</c:v>
                </c:pt>
                <c:pt idx="1149">
                  <c:v>-37.683574716431238</c:v>
                </c:pt>
                <c:pt idx="1150">
                  <c:v>-37.783516806298842</c:v>
                </c:pt>
                <c:pt idx="1151">
                  <c:v>-37.883460213615379</c:v>
                </c:pt>
                <c:pt idx="1152">
                  <c:v>-37.983404908425825</c:v>
                </c:pt>
                <c:pt idx="1153">
                  <c:v>-38.083350861455173</c:v>
                </c:pt>
                <c:pt idx="1154">
                  <c:v>-38.183298044093512</c:v>
                </c:pt>
                <c:pt idx="1155">
                  <c:v>-38.283246428380849</c:v>
                </c:pt>
                <c:pt idx="1156">
                  <c:v>-38.383195986992163</c:v>
                </c:pt>
                <c:pt idx="1157">
                  <c:v>-38.483146693223304</c:v>
                </c:pt>
                <c:pt idx="1158">
                  <c:v>-38.583098520976691</c:v>
                </c:pt>
                <c:pt idx="1159">
                  <c:v>-38.683051444747804</c:v>
                </c:pt>
                <c:pt idx="1160">
                  <c:v>-38.783005439611252</c:v>
                </c:pt>
                <c:pt idx="1161">
                  <c:v>-38.882960481208386</c:v>
                </c:pt>
                <c:pt idx="1162">
                  <c:v>-38.982916545733794</c:v>
                </c:pt>
                <c:pt idx="1163">
                  <c:v>-39.082873609922977</c:v>
                </c:pt>
                <c:pt idx="1164">
                  <c:v>-39.182831651040175</c:v>
                </c:pt>
                <c:pt idx="1165">
                  <c:v>-39.28279064686626</c:v>
                </c:pt>
                <c:pt idx="1166">
                  <c:v>-39.382750575686998</c:v>
                </c:pt>
                <c:pt idx="1167">
                  <c:v>-39.482711416281774</c:v>
                </c:pt>
                <c:pt idx="1168">
                  <c:v>-39.582673147912061</c:v>
                </c:pt>
                <c:pt idx="1169">
                  <c:v>-39.682635750310808</c:v>
                </c:pt>
                <c:pt idx="1170">
                  <c:v>-39.782599203671495</c:v>
                </c:pt>
                <c:pt idx="1171">
                  <c:v>-39.882563488637992</c:v>
                </c:pt>
                <c:pt idx="1172">
                  <c:v>-39.982528586293931</c:v>
                </c:pt>
                <c:pt idx="1173">
                  <c:v>-40.08249447815313</c:v>
                </c:pt>
                <c:pt idx="1174">
                  <c:v>-40.182461146149322</c:v>
                </c:pt>
                <c:pt idx="1175">
                  <c:v>-40.28242857262731</c:v>
                </c:pt>
                <c:pt idx="1176">
                  <c:v>-40.382396740332958</c:v>
                </c:pt>
                <c:pt idx="1177">
                  <c:v>-40.482365632404523</c:v>
                </c:pt>
                <c:pt idx="1178">
                  <c:v>-40.582335232363633</c:v>
                </c:pt>
                <c:pt idx="1179">
                  <c:v>-40.682305524106354</c:v>
                </c:pt>
                <c:pt idx="1180">
                  <c:v>-40.782276491895161</c:v>
                </c:pt>
                <c:pt idx="1181">
                  <c:v>-40.882248120350155</c:v>
                </c:pt>
                <c:pt idx="1182">
                  <c:v>-40.982220394441207</c:v>
                </c:pt>
                <c:pt idx="1183">
                  <c:v>-41.082193299479812</c:v>
                </c:pt>
                <c:pt idx="1184">
                  <c:v>-41.182166821111664</c:v>
                </c:pt>
                <c:pt idx="1185">
                  <c:v>-41.28214094530864</c:v>
                </c:pt>
                <c:pt idx="1186">
                  <c:v>-41.382115658361812</c:v>
                </c:pt>
                <c:pt idx="1187">
                  <c:v>-41.482090946873797</c:v>
                </c:pt>
                <c:pt idx="1188">
                  <c:v>-41.582066797751992</c:v>
                </c:pt>
                <c:pt idx="1189">
                  <c:v>-41.682043198201541</c:v>
                </c:pt>
                <c:pt idx="1190">
                  <c:v>-41.782020135718412</c:v>
                </c:pt>
                <c:pt idx="1191">
                  <c:v>-41.881997598083139</c:v>
                </c:pt>
                <c:pt idx="1192">
                  <c:v>-41.981975573353964</c:v>
                </c:pt>
                <c:pt idx="1193">
                  <c:v>-42.081954049860883</c:v>
                </c:pt>
                <c:pt idx="1194">
                  <c:v>-42.181933016199189</c:v>
                </c:pt>
                <c:pt idx="1195">
                  <c:v>-42.281912461223627</c:v>
                </c:pt>
                <c:pt idx="1196">
                  <c:v>-42.381892374042316</c:v>
                </c:pt>
                <c:pt idx="1197">
                  <c:v>-42.481872744011312</c:v>
                </c:pt>
                <c:pt idx="1198">
                  <c:v>-42.581853560728511</c:v>
                </c:pt>
                <c:pt idx="1199">
                  <c:v>-42.681834814028676</c:v>
                </c:pt>
                <c:pt idx="1200">
                  <c:v>-42.781816493977615</c:v>
                </c:pt>
                <c:pt idx="1201">
                  <c:v>-42.881798590867135</c:v>
                </c:pt>
                <c:pt idx="1202">
                  <c:v>-42.981781095209811</c:v>
                </c:pt>
                <c:pt idx="1203">
                  <c:v>-43.081763997734157</c:v>
                </c:pt>
                <c:pt idx="1204">
                  <c:v>-43.181747289379487</c:v>
                </c:pt>
                <c:pt idx="1205">
                  <c:v>-43.28173096129126</c:v>
                </c:pt>
                <c:pt idx="1206">
                  <c:v>-43.381715004816328</c:v>
                </c:pt>
                <c:pt idx="1207">
                  <c:v>-43.481699411498482</c:v>
                </c:pt>
                <c:pt idx="1208">
                  <c:v>-43.581684173073754</c:v>
                </c:pt>
                <c:pt idx="1209">
                  <c:v>-43.681669281466185</c:v>
                </c:pt>
                <c:pt idx="1210">
                  <c:v>-43.781654728783593</c:v>
                </c:pt>
                <c:pt idx="1211">
                  <c:v>-43.881640507313463</c:v>
                </c:pt>
                <c:pt idx="1212">
                  <c:v>-43.981626609518415</c:v>
                </c:pt>
                <c:pt idx="1213">
                  <c:v>-44.081613028032891</c:v>
                </c:pt>
                <c:pt idx="1214">
                  <c:v>-44.181599755658574</c:v>
                </c:pt>
                <c:pt idx="1215">
                  <c:v>-44.281586785361178</c:v>
                </c:pt>
                <c:pt idx="1216">
                  <c:v>-44.381574110266357</c:v>
                </c:pt>
                <c:pt idx="1217">
                  <c:v>-44.481561723656128</c:v>
                </c:pt>
                <c:pt idx="1218">
                  <c:v>-44.581549618965454</c:v>
                </c:pt>
                <c:pt idx="1219">
                  <c:v>-44.681537789778609</c:v>
                </c:pt>
                <c:pt idx="1220">
                  <c:v>-44.781526229825701</c:v>
                </c:pt>
                <c:pt idx="1221">
                  <c:v>-44.881514932979776</c:v>
                </c:pt>
                <c:pt idx="1222">
                  <c:v>-44.981503893253034</c:v>
                </c:pt>
                <c:pt idx="1223">
                  <c:v>-45.081493104793957</c:v>
                </c:pt>
                <c:pt idx="1224">
                  <c:v>-45.181482561884351</c:v>
                </c:pt>
                <c:pt idx="1225">
                  <c:v>-45.281472258935871</c:v>
                </c:pt>
                <c:pt idx="1226">
                  <c:v>-45.381462190487596</c:v>
                </c:pt>
                <c:pt idx="1227">
                  <c:v>-45.481452351202527</c:v>
                </c:pt>
                <c:pt idx="1228">
                  <c:v>-45.581442735865423</c:v>
                </c:pt>
                <c:pt idx="1229">
                  <c:v>-45.681433339379453</c:v>
                </c:pt>
                <c:pt idx="1230">
                  <c:v>-45.781424156764032</c:v>
                </c:pt>
                <c:pt idx="1231">
                  <c:v>-45.881415183151759</c:v>
                </c:pt>
                <c:pt idx="1232">
                  <c:v>-45.981406413785784</c:v>
                </c:pt>
                <c:pt idx="1233">
                  <c:v>-46.081397844017886</c:v>
                </c:pt>
                <c:pt idx="1234">
                  <c:v>-46.18138946930533</c:v>
                </c:pt>
                <c:pt idx="1235">
                  <c:v>-46.281381285208958</c:v>
                </c:pt>
                <c:pt idx="1236">
                  <c:v>-46.381373287390431</c:v>
                </c:pt>
                <c:pt idx="1237">
                  <c:v>-46.481365471610225</c:v>
                </c:pt>
                <c:pt idx="1238">
                  <c:v>-46.581357833725328</c:v>
                </c:pt>
                <c:pt idx="1239">
                  <c:v>-46.681350369686982</c:v>
                </c:pt>
                <c:pt idx="1240">
                  <c:v>-46.781343075538331</c:v>
                </c:pt>
                <c:pt idx="1241">
                  <c:v>-46.881335947413085</c:v>
                </c:pt>
                <c:pt idx="1242">
                  <c:v>-46.9813289815323</c:v>
                </c:pt>
                <c:pt idx="1243">
                  <c:v>-47.08132217420367</c:v>
                </c:pt>
                <c:pt idx="1244">
                  <c:v>-47.18131552181837</c:v>
                </c:pt>
                <c:pt idx="1245">
                  <c:v>-47.281309020850053</c:v>
                </c:pt>
                <c:pt idx="1246">
                  <c:v>-47.381302667852395</c:v>
                </c:pt>
                <c:pt idx="1247">
                  <c:v>-47.481296459457653</c:v>
                </c:pt>
                <c:pt idx="1248">
                  <c:v>-47.581290392374655</c:v>
                </c:pt>
                <c:pt idx="1249">
                  <c:v>-47.681284463387037</c:v>
                </c:pt>
                <c:pt idx="1250">
                  <c:v>-47.781278669351998</c:v>
                </c:pt>
                <c:pt idx="1251">
                  <c:v>-47.881273007197805</c:v>
                </c:pt>
                <c:pt idx="1252">
                  <c:v>-47.981267473922728</c:v>
                </c:pt>
                <c:pt idx="1253">
                  <c:v>-48.081262066593531</c:v>
                </c:pt>
                <c:pt idx="1254">
                  <c:v>-48.181256782343738</c:v>
                </c:pt>
                <c:pt idx="1255">
                  <c:v>-48.281251618371968</c:v>
                </c:pt>
                <c:pt idx="1256">
                  <c:v>-48.381246571940515</c:v>
                </c:pt>
                <c:pt idx="1257">
                  <c:v>-48.481241640374257</c:v>
                </c:pt>
                <c:pt idx="1258">
                  <c:v>-48.581236821058759</c:v>
                </c:pt>
                <c:pt idx="1259">
                  <c:v>-48.681232111439066</c:v>
                </c:pt>
                <c:pt idx="1260">
                  <c:v>-48.781227509018585</c:v>
                </c:pt>
                <c:pt idx="1261">
                  <c:v>-48.88122301135715</c:v>
                </c:pt>
                <c:pt idx="1262">
                  <c:v>-48.981218616070457</c:v>
                </c:pt>
                <c:pt idx="1263">
                  <c:v>-49.081214320828465</c:v>
                </c:pt>
                <c:pt idx="1264">
                  <c:v>-49.18121012335402</c:v>
                </c:pt>
                <c:pt idx="1265">
                  <c:v>-49.281206021421809</c:v>
                </c:pt>
                <c:pt idx="1266">
                  <c:v>-49.381202012857209</c:v>
                </c:pt>
                <c:pt idx="1267">
                  <c:v>-49.481198095535184</c:v>
                </c:pt>
                <c:pt idx="1268">
                  <c:v>-49.58119426737882</c:v>
                </c:pt>
                <c:pt idx="1269">
                  <c:v>-49.681190526358648</c:v>
                </c:pt>
                <c:pt idx="1270">
                  <c:v>-49.781186870491382</c:v>
                </c:pt>
                <c:pt idx="1271">
                  <c:v>-49.881183297838902</c:v>
                </c:pt>
                <c:pt idx="1272">
                  <c:v>-49.981179806507001</c:v>
                </c:pt>
                <c:pt idx="1273">
                  <c:v>-50.081176394644828</c:v>
                </c:pt>
                <c:pt idx="1274">
                  <c:v>-50.18117306044357</c:v>
                </c:pt>
                <c:pt idx="1275">
                  <c:v>-50.281169802135508</c:v>
                </c:pt>
                <c:pt idx="1276">
                  <c:v>-50.381166617993159</c:v>
                </c:pt>
                <c:pt idx="1277">
                  <c:v>-50.481163506328585</c:v>
                </c:pt>
                <c:pt idx="1278">
                  <c:v>-50.581160465491934</c:v>
                </c:pt>
                <c:pt idx="1279">
                  <c:v>-50.681157493871112</c:v>
                </c:pt>
                <c:pt idx="1280">
                  <c:v>-50.781154589890619</c:v>
                </c:pt>
                <c:pt idx="1281">
                  <c:v>-50.881151752010979</c:v>
                </c:pt>
                <c:pt idx="1282">
                  <c:v>-50.981148978727624</c:v>
                </c:pt>
                <c:pt idx="1283">
                  <c:v>-51.081146268570194</c:v>
                </c:pt>
                <c:pt idx="1284">
                  <c:v>-51.181143620101743</c:v>
                </c:pt>
                <c:pt idx="1285">
                  <c:v>-51.281141031918331</c:v>
                </c:pt>
                <c:pt idx="1286">
                  <c:v>-51.381138502647623</c:v>
                </c:pt>
                <c:pt idx="1287">
                  <c:v>-51.481136030948761</c:v>
                </c:pt>
                <c:pt idx="1288">
                  <c:v>-51.581133615511156</c:v>
                </c:pt>
                <c:pt idx="1289">
                  <c:v>-51.681131255054396</c:v>
                </c:pt>
                <c:pt idx="1290">
                  <c:v>-51.781128948326966</c:v>
                </c:pt>
                <c:pt idx="1291">
                  <c:v>-51.881126694105895</c:v>
                </c:pt>
                <c:pt idx="1292">
                  <c:v>-51.98112449119602</c:v>
                </c:pt>
                <c:pt idx="1293">
                  <c:v>-52.081122338429402</c:v>
                </c:pt>
                <c:pt idx="1294">
                  <c:v>-52.181120234664711</c:v>
                </c:pt>
                <c:pt idx="1295">
                  <c:v>-52.281118178786571</c:v>
                </c:pt>
                <c:pt idx="1296">
                  <c:v>-52.381116169704988</c:v>
                </c:pt>
                <c:pt idx="1297">
                  <c:v>-52.481114206354761</c:v>
                </c:pt>
                <c:pt idx="1298">
                  <c:v>-52.581112287694999</c:v>
                </c:pt>
                <c:pt idx="1299">
                  <c:v>-52.681110412708463</c:v>
                </c:pt>
                <c:pt idx="1300">
                  <c:v>-52.781108580401053</c:v>
                </c:pt>
                <c:pt idx="1301">
                  <c:v>-52.881106789801258</c:v>
                </c:pt>
                <c:pt idx="1302">
                  <c:v>-52.9811050399598</c:v>
                </c:pt>
                <c:pt idx="1303">
                  <c:v>-53.081103329948931</c:v>
                </c:pt>
                <c:pt idx="1304">
                  <c:v>-53.181101658861991</c:v>
                </c:pt>
                <c:pt idx="1305">
                  <c:v>-53.281100025813032</c:v>
                </c:pt>
                <c:pt idx="1306">
                  <c:v>-53.381098429936159</c:v>
                </c:pt>
                <c:pt idx="1307">
                  <c:v>-53.481096870385336</c:v>
                </c:pt>
                <c:pt idx="1308">
                  <c:v>-53.581095346333704</c:v>
                </c:pt>
                <c:pt idx="1309">
                  <c:v>-53.681093856973227</c:v>
                </c:pt>
                <c:pt idx="1310">
                  <c:v>-53.781092401514201</c:v>
                </c:pt>
                <c:pt idx="1311">
                  <c:v>-53.881090979185018</c:v>
                </c:pt>
                <c:pt idx="1312">
                  <c:v>-53.98108958923153</c:v>
                </c:pt>
                <c:pt idx="1313">
                  <c:v>-54.081088230916805</c:v>
                </c:pt>
                <c:pt idx="1314">
                  <c:v>-54.18108690352075</c:v>
                </c:pt>
                <c:pt idx="1315">
                  <c:v>-54.281085606339474</c:v>
                </c:pt>
                <c:pt idx="1316">
                  <c:v>-54.381084338685284</c:v>
                </c:pt>
                <c:pt idx="1317">
                  <c:v>-54.481083099886064</c:v>
                </c:pt>
                <c:pt idx="1318">
                  <c:v>-54.581081889284995</c:v>
                </c:pt>
                <c:pt idx="1319">
                  <c:v>-54.68108070624028</c:v>
                </c:pt>
                <c:pt idx="1320">
                  <c:v>-54.781079550124645</c:v>
                </c:pt>
                <c:pt idx="1321">
                  <c:v>-54.881078420325061</c:v>
                </c:pt>
                <c:pt idx="1322">
                  <c:v>-54.981077316242633</c:v>
                </c:pt>
                <c:pt idx="1323">
                  <c:v>-55.081076237291917</c:v>
                </c:pt>
                <c:pt idx="1324">
                  <c:v>-55.181075182900813</c:v>
                </c:pt>
                <c:pt idx="1325">
                  <c:v>-55.281074152510357</c:v>
                </c:pt>
                <c:pt idx="1326">
                  <c:v>-55.381073145574206</c:v>
                </c:pt>
                <c:pt idx="1327">
                  <c:v>-55.481072161558529</c:v>
                </c:pt>
                <c:pt idx="1328">
                  <c:v>-55.581071199941505</c:v>
                </c:pt>
                <c:pt idx="1329">
                  <c:v>-55.681070260213382</c:v>
                </c:pt>
                <c:pt idx="1330">
                  <c:v>-55.781069341875892</c:v>
                </c:pt>
                <c:pt idx="1331">
                  <c:v>-55.881068444442136</c:v>
                </c:pt>
                <c:pt idx="1332">
                  <c:v>-55.981067567436291</c:v>
                </c:pt>
                <c:pt idx="1333">
                  <c:v>-56.081066710393365</c:v>
                </c:pt>
                <c:pt idx="1334">
                  <c:v>-56.181065872858923</c:v>
                </c:pt>
                <c:pt idx="1335">
                  <c:v>-56.281065054388918</c:v>
                </c:pt>
                <c:pt idx="1336">
                  <c:v>-56.381064254549472</c:v>
                </c:pt>
                <c:pt idx="1337">
                  <c:v>-56.481063472916503</c:v>
                </c:pt>
                <c:pt idx="1338">
                  <c:v>-56.581062709075411</c:v>
                </c:pt>
                <c:pt idx="1339">
                  <c:v>-56.681061962621385</c:v>
                </c:pt>
                <c:pt idx="1340">
                  <c:v>-56.781061233158596</c:v>
                </c:pt>
                <c:pt idx="1341">
                  <c:v>-56.881060520300259</c:v>
                </c:pt>
                <c:pt idx="1342">
                  <c:v>-56.981059823668559</c:v>
                </c:pt>
                <c:pt idx="1343">
                  <c:v>-57.081059142893935</c:v>
                </c:pt>
                <c:pt idx="1344">
                  <c:v>-57.181058477615501</c:v>
                </c:pt>
                <c:pt idx="1345">
                  <c:v>-57.281057827480623</c:v>
                </c:pt>
                <c:pt idx="1346">
                  <c:v>-57.381057192144532</c:v>
                </c:pt>
                <c:pt idx="1347">
                  <c:v>-57.481056571270329</c:v>
                </c:pt>
                <c:pt idx="1348">
                  <c:v>-57.581055964528822</c:v>
                </c:pt>
                <c:pt idx="1349">
                  <c:v>-57.681055371598447</c:v>
                </c:pt>
                <c:pt idx="1350">
                  <c:v>-57.78105479216471</c:v>
                </c:pt>
                <c:pt idx="1351">
                  <c:v>-57.881054225920359</c:v>
                </c:pt>
                <c:pt idx="1352">
                  <c:v>-57.981053672565288</c:v>
                </c:pt>
                <c:pt idx="1353">
                  <c:v>-58.08105313180608</c:v>
                </c:pt>
                <c:pt idx="1354">
                  <c:v>-58.181052603355951</c:v>
                </c:pt>
                <c:pt idx="1355">
                  <c:v>-58.281052086934686</c:v>
                </c:pt>
                <c:pt idx="1356">
                  <c:v>-58.381051582268682</c:v>
                </c:pt>
                <c:pt idx="1357">
                  <c:v>-58.481051089090087</c:v>
                </c:pt>
                <c:pt idx="1358">
                  <c:v>-58.581050607137612</c:v>
                </c:pt>
                <c:pt idx="1359">
                  <c:v>-58.681050136155726</c:v>
                </c:pt>
                <c:pt idx="1360">
                  <c:v>-58.781049675894593</c:v>
                </c:pt>
                <c:pt idx="1361">
                  <c:v>-58.881049226110207</c:v>
                </c:pt>
                <c:pt idx="1362">
                  <c:v>-58.981048786564116</c:v>
                </c:pt>
                <c:pt idx="1363">
                  <c:v>-59.081048357023292</c:v>
                </c:pt>
                <c:pt idx="1364">
                  <c:v>-59.181047937259983</c:v>
                </c:pt>
                <c:pt idx="1365">
                  <c:v>-59.281047527051633</c:v>
                </c:pt>
                <c:pt idx="1366">
                  <c:v>-59.381047126180697</c:v>
                </c:pt>
                <c:pt idx="1367">
                  <c:v>-59.481046734434635</c:v>
                </c:pt>
                <c:pt idx="1368">
                  <c:v>-59.581046351605814</c:v>
                </c:pt>
                <c:pt idx="1369">
                  <c:v>-59.681045977491152</c:v>
                </c:pt>
                <c:pt idx="1370">
                  <c:v>-59.781045611892381</c:v>
                </c:pt>
                <c:pt idx="1371">
                  <c:v>-59.881045254615671</c:v>
                </c:pt>
                <c:pt idx="1372">
                  <c:v>-59.981044905471578</c:v>
                </c:pt>
                <c:pt idx="1373">
                  <c:v>-60.081044564274812</c:v>
                </c:pt>
                <c:pt idx="1374">
                  <c:v>-60.181044230844677</c:v>
                </c:pt>
                <c:pt idx="1375">
                  <c:v>-60.281043905004296</c:v>
                </c:pt>
                <c:pt idx="1376">
                  <c:v>-60.381043586580958</c:v>
                </c:pt>
                <c:pt idx="1377">
                  <c:v>-60.481043275405774</c:v>
                </c:pt>
                <c:pt idx="1378">
                  <c:v>-60.581042971313799</c:v>
                </c:pt>
                <c:pt idx="1379">
                  <c:v>-60.681042674143754</c:v>
                </c:pt>
                <c:pt idx="1380">
                  <c:v>-60.781042383738075</c:v>
                </c:pt>
                <c:pt idx="1381">
                  <c:v>-60.881042099942853</c:v>
                </c:pt>
                <c:pt idx="1382">
                  <c:v>-60.981041822607594</c:v>
                </c:pt>
                <c:pt idx="1383">
                  <c:v>-61.081041551585209</c:v>
                </c:pt>
                <c:pt idx="1384">
                  <c:v>-61.181041286732089</c:v>
                </c:pt>
                <c:pt idx="1385">
                  <c:v>-61.28104102790769</c:v>
                </c:pt>
                <c:pt idx="1386">
                  <c:v>-61.381040774974906</c:v>
                </c:pt>
                <c:pt idx="1387">
                  <c:v>-61.481040527799458</c:v>
                </c:pt>
                <c:pt idx="1388">
                  <c:v>-61.581040286250456</c:v>
                </c:pt>
                <c:pt idx="1389">
                  <c:v>-61.681040050199783</c:v>
                </c:pt>
                <c:pt idx="1390">
                  <c:v>-61.781039819522228</c:v>
                </c:pt>
                <c:pt idx="1391">
                  <c:v>-61.881039594095562</c:v>
                </c:pt>
                <c:pt idx="1392">
                  <c:v>-61.981039373800151</c:v>
                </c:pt>
                <c:pt idx="1393">
                  <c:v>-62.081039158519367</c:v>
                </c:pt>
                <c:pt idx="1394">
                  <c:v>-62.181038948138877</c:v>
                </c:pt>
                <c:pt idx="1395">
                  <c:v>-62.281038742547295</c:v>
                </c:pt>
                <c:pt idx="1396">
                  <c:v>-62.381038541635448</c:v>
                </c:pt>
                <c:pt idx="1397">
                  <c:v>-62.481038345296945</c:v>
                </c:pt>
                <c:pt idx="1398">
                  <c:v>-62.581038153427642</c:v>
                </c:pt>
                <c:pt idx="1399">
                  <c:v>-62.681037965925853</c:v>
                </c:pt>
                <c:pt idx="1400">
                  <c:v>-62.781037782692081</c:v>
                </c:pt>
              </c:numCache>
            </c:numRef>
          </c:yVal>
          <c:smooth val="1"/>
        </c:ser>
        <c:dLbls>
          <c:showLegendKey val="0"/>
          <c:showVal val="0"/>
          <c:showCatName val="0"/>
          <c:showSerName val="0"/>
          <c:showPercent val="0"/>
          <c:showBubbleSize val="0"/>
        </c:dLbls>
        <c:axId val="164693120"/>
        <c:axId val="164693696"/>
      </c:scatterChart>
      <c:scatterChart>
        <c:scatterStyle val="smoothMarker"/>
        <c:varyColors val="0"/>
        <c:ser>
          <c:idx val="1"/>
          <c:order val="1"/>
          <c:tx>
            <c:strRef>
              <c:f>'Control Loop'!$H$36</c:f>
              <c:strCache>
                <c:ptCount val="1"/>
                <c:pt idx="0">
                  <c:v>E/A Phase</c:v>
                </c:pt>
              </c:strCache>
            </c:strRef>
          </c:tx>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Loop'!$H$37:$H$1437</c:f>
              <c:numCache>
                <c:formatCode>General</c:formatCode>
                <c:ptCount val="1401"/>
                <c:pt idx="0">
                  <c:v>90.232622135544489</c:v>
                </c:pt>
                <c:pt idx="1">
                  <c:v>90.235315741122477</c:v>
                </c:pt>
                <c:pt idx="2">
                  <c:v>90.238040536065526</c:v>
                </c:pt>
                <c:pt idx="3">
                  <c:v>90.240796881490212</c:v>
                </c:pt>
                <c:pt idx="4">
                  <c:v>90.24358514269322</c:v>
                </c:pt>
                <c:pt idx="5">
                  <c:v>90.246405689199761</c:v>
                </c:pt>
                <c:pt idx="6">
                  <c:v>90.249258894812499</c:v>
                </c:pt>
                <c:pt idx="7">
                  <c:v>90.252145137660932</c:v>
                </c:pt>
                <c:pt idx="8">
                  <c:v>90.255064800251603</c:v>
                </c:pt>
                <c:pt idx="9">
                  <c:v>90.25801826951853</c:v>
                </c:pt>
                <c:pt idx="10">
                  <c:v>90.261005936874568</c:v>
                </c:pt>
                <c:pt idx="11">
                  <c:v>90.264028198263162</c:v>
                </c:pt>
                <c:pt idx="12">
                  <c:v>90.267085454210758</c:v>
                </c:pt>
                <c:pt idx="13">
                  <c:v>90.270178109879751</c:v>
                </c:pt>
                <c:pt idx="14">
                  <c:v>90.273306575122206</c:v>
                </c:pt>
                <c:pt idx="15">
                  <c:v>90.276471264533981</c:v>
                </c:pt>
                <c:pt idx="16">
                  <c:v>90.279672597509673</c:v>
                </c:pt>
                <c:pt idx="17">
                  <c:v>90.28291099829805</c:v>
                </c:pt>
                <c:pt idx="18">
                  <c:v>90.28618689605824</c:v>
                </c:pt>
                <c:pt idx="19">
                  <c:v>90.289500724916465</c:v>
                </c:pt>
                <c:pt idx="20">
                  <c:v>90.292852924023492</c:v>
                </c:pt>
                <c:pt idx="21">
                  <c:v>90.296243937612758</c:v>
                </c:pt>
                <c:pt idx="22">
                  <c:v>90.299674215059085</c:v>
                </c:pt>
                <c:pt idx="23">
                  <c:v>90.303144210938129</c:v>
                </c:pt>
                <c:pt idx="24">
                  <c:v>90.306654385086588</c:v>
                </c:pt>
                <c:pt idx="25">
                  <c:v>90.310205202662942</c:v>
                </c:pt>
                <c:pt idx="26">
                  <c:v>90.313797134208968</c:v>
                </c:pt>
                <c:pt idx="27">
                  <c:v>90.317430655712073</c:v>
                </c:pt>
                <c:pt idx="28">
                  <c:v>90.321106248668102</c:v>
                </c:pt>
                <c:pt idx="29">
                  <c:v>90.324824400145147</c:v>
                </c:pt>
                <c:pt idx="30">
                  <c:v>90.32858560284788</c:v>
                </c:pt>
                <c:pt idx="31">
                  <c:v>90.332390355182696</c:v>
                </c:pt>
                <c:pt idx="32">
                  <c:v>90.336239161323661</c:v>
                </c:pt>
                <c:pt idx="33">
                  <c:v>90.340132531279139</c:v>
                </c:pt>
                <c:pt idx="34">
                  <c:v>90.344070980959202</c:v>
                </c:pt>
                <c:pt idx="35">
                  <c:v>90.348055032243863</c:v>
                </c:pt>
                <c:pt idx="36">
                  <c:v>90.352085213052092</c:v>
                </c:pt>
                <c:pt idx="37">
                  <c:v>90.35616205741151</c:v>
                </c:pt>
                <c:pt idx="38">
                  <c:v>90.360286105529028</c:v>
                </c:pt>
                <c:pt idx="39">
                  <c:v>90.364457903862274</c:v>
                </c:pt>
                <c:pt idx="40">
                  <c:v>90.368678005191711</c:v>
                </c:pt>
                <c:pt idx="41">
                  <c:v>90.37294696869381</c:v>
                </c:pt>
                <c:pt idx="42">
                  <c:v>90.377265360014817</c:v>
                </c:pt>
                <c:pt idx="43">
                  <c:v>90.381633751345603</c:v>
                </c:pt>
                <c:pt idx="44">
                  <c:v>90.386052721497165</c:v>
                </c:pt>
                <c:pt idx="45">
                  <c:v>90.390522855977125</c:v>
                </c:pt>
                <c:pt idx="46">
                  <c:v>90.395044747067104</c:v>
                </c:pt>
                <c:pt idx="47">
                  <c:v>90.399618993900901</c:v>
                </c:pt>
                <c:pt idx="48">
                  <c:v>90.404246202543689</c:v>
                </c:pt>
                <c:pt idx="49">
                  <c:v>90.408926986071961</c:v>
                </c:pt>
                <c:pt idx="50">
                  <c:v>90.413661964654594</c:v>
                </c:pt>
                <c:pt idx="51">
                  <c:v>90.418451765634686</c:v>
                </c:pt>
                <c:pt idx="52">
                  <c:v>90.423297023612335</c:v>
                </c:pt>
                <c:pt idx="53">
                  <c:v>90.428198380528499</c:v>
                </c:pt>
                <c:pt idx="54">
                  <c:v>90.43315648574972</c:v>
                </c:pt>
                <c:pt idx="55">
                  <c:v>90.438171996153798</c:v>
                </c:pt>
                <c:pt idx="56">
                  <c:v>90.443245576216512</c:v>
                </c:pt>
                <c:pt idx="57">
                  <c:v>90.448377898099295</c:v>
                </c:pt>
                <c:pt idx="58">
                  <c:v>90.453569641737928</c:v>
                </c:pt>
                <c:pt idx="59">
                  <c:v>90.458821494932295</c:v>
                </c:pt>
                <c:pt idx="60">
                  <c:v>90.46413415343703</c:v>
                </c:pt>
                <c:pt idx="61">
                  <c:v>90.469508321053382</c:v>
                </c:pt>
                <c:pt idx="62">
                  <c:v>90.474944709721981</c:v>
                </c:pt>
                <c:pt idx="63">
                  <c:v>90.480444039616785</c:v>
                </c:pt>
                <c:pt idx="64">
                  <c:v>90.486007039239993</c:v>
                </c:pt>
                <c:pt idx="65">
                  <c:v>90.49163444551813</c:v>
                </c:pt>
                <c:pt idx="66">
                  <c:v>90.497327003899173</c:v>
                </c:pt>
                <c:pt idx="67">
                  <c:v>90.503085468450834</c:v>
                </c:pt>
                <c:pt idx="68">
                  <c:v>90.50891060195994</c:v>
                </c:pt>
                <c:pt idx="69">
                  <c:v>90.514803176032942</c:v>
                </c:pt>
                <c:pt idx="70">
                  <c:v>90.520763971197567</c:v>
                </c:pt>
                <c:pt idx="71">
                  <c:v>90.526793777005736</c:v>
                </c:pt>
                <c:pt idx="72">
                  <c:v>90.532893392137467</c:v>
                </c:pt>
                <c:pt idx="73">
                  <c:v>90.539063624506056</c:v>
                </c:pt>
                <c:pt idx="74">
                  <c:v>90.545305291364613</c:v>
                </c:pt>
                <c:pt idx="75">
                  <c:v>90.55161921941351</c:v>
                </c:pt>
                <c:pt idx="76">
                  <c:v>90.558006244909279</c:v>
                </c:pt>
                <c:pt idx="77">
                  <c:v>90.564467213774705</c:v>
                </c:pt>
                <c:pt idx="78">
                  <c:v>90.571002981710095</c:v>
                </c:pt>
                <c:pt idx="79">
                  <c:v>90.577614414305899</c:v>
                </c:pt>
                <c:pt idx="80">
                  <c:v>90.584302387156654</c:v>
                </c:pt>
                <c:pt idx="81">
                  <c:v>90.591067785976037</c:v>
                </c:pt>
                <c:pt idx="82">
                  <c:v>90.597911506713402</c:v>
                </c:pt>
                <c:pt idx="83">
                  <c:v>90.604834455671607</c:v>
                </c:pt>
                <c:pt idx="84">
                  <c:v>90.611837549626159</c:v>
                </c:pt>
                <c:pt idx="85">
                  <c:v>90.618921715945675</c:v>
                </c:pt>
                <c:pt idx="86">
                  <c:v>90.62608789271377</c:v>
                </c:pt>
                <c:pt idx="87">
                  <c:v>90.633337028852324</c:v>
                </c:pt>
                <c:pt idx="88">
                  <c:v>90.640670084246082</c:v>
                </c:pt>
                <c:pt idx="89">
                  <c:v>90.648088029868816</c:v>
                </c:pt>
                <c:pt idx="90">
                  <c:v>90.655591847910685</c:v>
                </c:pt>
                <c:pt idx="91">
                  <c:v>90.663182531907268</c:v>
                </c:pt>
                <c:pt idx="92">
                  <c:v>90.670861086869976</c:v>
                </c:pt>
                <c:pt idx="93">
                  <c:v>90.678628529417765</c:v>
                </c:pt>
                <c:pt idx="94">
                  <c:v>90.686485887910735</c:v>
                </c:pt>
                <c:pt idx="95">
                  <c:v>90.694434202584759</c:v>
                </c:pt>
                <c:pt idx="96">
                  <c:v>90.702474525688132</c:v>
                </c:pt>
                <c:pt idx="97">
                  <c:v>90.710607921619214</c:v>
                </c:pt>
                <c:pt idx="98">
                  <c:v>90.718835467066199</c:v>
                </c:pt>
                <c:pt idx="99">
                  <c:v>90.727158251147983</c:v>
                </c:pt>
                <c:pt idx="100">
                  <c:v>90.7355773755569</c:v>
                </c:pt>
                <c:pt idx="101">
                  <c:v>90.74409395470299</c:v>
                </c:pt>
                <c:pt idx="102">
                  <c:v>90.752709115859844</c:v>
                </c:pt>
                <c:pt idx="103">
                  <c:v>90.761423999312115</c:v>
                </c:pt>
                <c:pt idx="104">
                  <c:v>90.7702397585048</c:v>
                </c:pt>
                <c:pt idx="105">
                  <c:v>90.779157560193966</c:v>
                </c:pt>
                <c:pt idx="106">
                  <c:v>90.788178584599365</c:v>
                </c:pt>
                <c:pt idx="107">
                  <c:v>90.797304025558745</c:v>
                </c:pt>
                <c:pt idx="108">
                  <c:v>90.806535090683752</c:v>
                </c:pt>
                <c:pt idx="109">
                  <c:v>90.815873001517659</c:v>
                </c:pt>
                <c:pt idx="110">
                  <c:v>90.825318993694992</c:v>
                </c:pt>
                <c:pt idx="111">
                  <c:v>90.834874317102688</c:v>
                </c:pt>
                <c:pt idx="112">
                  <c:v>90.84454023604323</c:v>
                </c:pt>
                <c:pt idx="113">
                  <c:v>90.85431802939955</c:v>
                </c:pt>
                <c:pt idx="114">
                  <c:v>90.864208990801799</c:v>
                </c:pt>
                <c:pt idx="115">
                  <c:v>90.874214428795881</c:v>
                </c:pt>
                <c:pt idx="116">
                  <c:v>90.884335667014042</c:v>
                </c:pt>
                <c:pt idx="117">
                  <c:v>90.89457404434711</c:v>
                </c:pt>
                <c:pt idx="118">
                  <c:v>90.904930915118868</c:v>
                </c:pt>
                <c:pt idx="119">
                  <c:v>90.915407649262306</c:v>
                </c:pt>
                <c:pt idx="120">
                  <c:v>90.926005632497692</c:v>
                </c:pt>
                <c:pt idx="121">
                  <c:v>90.936726266512864</c:v>
                </c:pt>
                <c:pt idx="122">
                  <c:v>90.947570969145175</c:v>
                </c:pt>
                <c:pt idx="123">
                  <c:v>90.95854117456588</c:v>
                </c:pt>
                <c:pt idx="124">
                  <c:v>90.969638333466136</c:v>
                </c:pt>
                <c:pt idx="125">
                  <c:v>90.9808639132454</c:v>
                </c:pt>
                <c:pt idx="126">
                  <c:v>90.992219398201556</c:v>
                </c:pt>
                <c:pt idx="127">
                  <c:v>91.003706289723439</c:v>
                </c:pt>
                <c:pt idx="128">
                  <c:v>91.015326106485432</c:v>
                </c:pt>
                <c:pt idx="129">
                  <c:v>91.027080384643895</c:v>
                </c:pt>
                <c:pt idx="130">
                  <c:v>91.038970678036208</c:v>
                </c:pt>
                <c:pt idx="131">
                  <c:v>91.050998558381565</c:v>
                </c:pt>
                <c:pt idx="132">
                  <c:v>91.063165615484294</c:v>
                </c:pt>
                <c:pt idx="133">
                  <c:v>91.075473457439145</c:v>
                </c:pt>
                <c:pt idx="134">
                  <c:v>91.087923710838993</c:v>
                </c:pt>
                <c:pt idx="135">
                  <c:v>91.100518020984694</c:v>
                </c:pt>
                <c:pt idx="136">
                  <c:v>91.113258052097251</c:v>
                </c:pt>
                <c:pt idx="137">
                  <c:v>91.126145487532284</c:v>
                </c:pt>
                <c:pt idx="138">
                  <c:v>91.13918202999686</c:v>
                </c:pt>
                <c:pt idx="139">
                  <c:v>91.152369401768581</c:v>
                </c:pt>
                <c:pt idx="140">
                  <c:v>91.165709344917062</c:v>
                </c:pt>
                <c:pt idx="141">
                  <c:v>91.179203621527932</c:v>
                </c:pt>
                <c:pt idx="142">
                  <c:v>91.192854013928979</c:v>
                </c:pt>
                <c:pt idx="143">
                  <c:v>91.206662324918938</c:v>
                </c:pt>
                <c:pt idx="144">
                  <c:v>91.220630377998646</c:v>
                </c:pt>
                <c:pt idx="145">
                  <c:v>91.234760017604714</c:v>
                </c:pt>
                <c:pt idx="146">
                  <c:v>91.249053109345638</c:v>
                </c:pt>
                <c:pt idx="147">
                  <c:v>91.263511540240387</c:v>
                </c:pt>
                <c:pt idx="148">
                  <c:v>91.278137218959685</c:v>
                </c:pt>
                <c:pt idx="149">
                  <c:v>91.292932076069675</c:v>
                </c:pt>
                <c:pt idx="150">
                  <c:v>91.307898064278248</c:v>
                </c:pt>
                <c:pt idx="151">
                  <c:v>91.323037158683974</c:v>
                </c:pt>
                <c:pt idx="152">
                  <c:v>91.338351357027605</c:v>
                </c:pt>
                <c:pt idx="153">
                  <c:v>91.353842679946283</c:v>
                </c:pt>
                <c:pt idx="154">
                  <c:v>91.369513171230395</c:v>
                </c:pt>
                <c:pt idx="155">
                  <c:v>91.385364898083054</c:v>
                </c:pt>
                <c:pt idx="156">
                  <c:v>91.401399951382274</c:v>
                </c:pt>
                <c:pt idx="157">
                  <c:v>91.417620445946085</c:v>
                </c:pt>
                <c:pt idx="158">
                  <c:v>91.434028520800055</c:v>
                </c:pt>
                <c:pt idx="159">
                  <c:v>91.450626339447879</c:v>
                </c:pt>
                <c:pt idx="160">
                  <c:v>91.46741609014461</c:v>
                </c:pt>
                <c:pt idx="161">
                  <c:v>91.484399986172633</c:v>
                </c:pt>
                <c:pt idx="162">
                  <c:v>91.501580266120655</c:v>
                </c:pt>
                <c:pt idx="163">
                  <c:v>91.518959194165376</c:v>
                </c:pt>
                <c:pt idx="164">
                  <c:v>91.536539060356205</c:v>
                </c:pt>
                <c:pt idx="165">
                  <c:v>91.554322180902531</c:v>
                </c:pt>
                <c:pt idx="166">
                  <c:v>91.572310898464366</c:v>
                </c:pt>
                <c:pt idx="167">
                  <c:v>91.590507582445426</c:v>
                </c:pt>
                <c:pt idx="168">
                  <c:v>91.608914629289629</c:v>
                </c:pt>
                <c:pt idx="169">
                  <c:v>91.627534462780162</c:v>
                </c:pt>
                <c:pt idx="170">
                  <c:v>91.646369534341702</c:v>
                </c:pt>
                <c:pt idx="171">
                  <c:v>91.66542232334568</c:v>
                </c:pt>
                <c:pt idx="172">
                  <c:v>91.684695337418404</c:v>
                </c:pt>
                <c:pt idx="173">
                  <c:v>91.704191112752383</c:v>
                </c:pt>
                <c:pt idx="174">
                  <c:v>91.723912214420579</c:v>
                </c:pt>
                <c:pt idx="175">
                  <c:v>91.743861236693846</c:v>
                </c:pt>
                <c:pt idx="176">
                  <c:v>91.764040803361112</c:v>
                </c:pt>
                <c:pt idx="177">
                  <c:v>91.784453568053294</c:v>
                </c:pt>
                <c:pt idx="178">
                  <c:v>91.805102214569558</c:v>
                </c:pt>
                <c:pt idx="179">
                  <c:v>91.825989457207342</c:v>
                </c:pt>
                <c:pt idx="180">
                  <c:v>91.847118041095129</c:v>
                </c:pt>
                <c:pt idx="181">
                  <c:v>91.868490742528479</c:v>
                </c:pt>
                <c:pt idx="182">
                  <c:v>91.890110369309198</c:v>
                </c:pt>
                <c:pt idx="183">
                  <c:v>91.91197976108792</c:v>
                </c:pt>
                <c:pt idx="184">
                  <c:v>91.934101789709288</c:v>
                </c:pt>
                <c:pt idx="185">
                  <c:v>91.956479359561115</c:v>
                </c:pt>
                <c:pt idx="186">
                  <c:v>91.979115407925903</c:v>
                </c:pt>
                <c:pt idx="187">
                  <c:v>92.002012905336315</c:v>
                </c:pt>
                <c:pt idx="188">
                  <c:v>92.025174855933429</c:v>
                </c:pt>
                <c:pt idx="189">
                  <c:v>92.048604297828192</c:v>
                </c:pt>
                <c:pt idx="190">
                  <c:v>92.07230430346641</c:v>
                </c:pt>
                <c:pt idx="191">
                  <c:v>92.096277979996714</c:v>
                </c:pt>
                <c:pt idx="192">
                  <c:v>92.120528469641769</c:v>
                </c:pt>
                <c:pt idx="193">
                  <c:v>92.145058950072823</c:v>
                </c:pt>
                <c:pt idx="194">
                  <c:v>92.169872634787495</c:v>
                </c:pt>
                <c:pt idx="195">
                  <c:v>92.194972773490633</c:v>
                </c:pt>
                <c:pt idx="196">
                  <c:v>92.220362652478542</c:v>
                </c:pt>
                <c:pt idx="197">
                  <c:v>92.24604559502653</c:v>
                </c:pt>
                <c:pt idx="198">
                  <c:v>92.272024961779337</c:v>
                </c:pt>
                <c:pt idx="199">
                  <c:v>92.298304151145246</c:v>
                </c:pt>
                <c:pt idx="200">
                  <c:v>92.324886599692974</c:v>
                </c:pt>
                <c:pt idx="201">
                  <c:v>92.351775782552025</c:v>
                </c:pt>
                <c:pt idx="202">
                  <c:v>92.378975213816176</c:v>
                </c:pt>
                <c:pt idx="203">
                  <c:v>92.406488446950036</c:v>
                </c:pt>
                <c:pt idx="204">
                  <c:v>92.434319075198985</c:v>
                </c:pt>
                <c:pt idx="205">
                  <c:v>92.462470732001961</c:v>
                </c:pt>
                <c:pt idx="206">
                  <c:v>92.490947091407563</c:v>
                </c:pt>
                <c:pt idx="207">
                  <c:v>92.519751868493401</c:v>
                </c:pt>
                <c:pt idx="208">
                  <c:v>92.54888881978809</c:v>
                </c:pt>
                <c:pt idx="209">
                  <c:v>92.578361743696732</c:v>
                </c:pt>
                <c:pt idx="210">
                  <c:v>92.608174480929179</c:v>
                </c:pt>
                <c:pt idx="211">
                  <c:v>92.638330914931402</c:v>
                </c:pt>
                <c:pt idx="212">
                  <c:v>92.668834972319814</c:v>
                </c:pt>
                <c:pt idx="213">
                  <c:v>92.699690623318489</c:v>
                </c:pt>
                <c:pt idx="214">
                  <c:v>92.730901882199106</c:v>
                </c:pt>
                <c:pt idx="215">
                  <c:v>92.762472807724251</c:v>
                </c:pt>
                <c:pt idx="216">
                  <c:v>92.794407503592964</c:v>
                </c:pt>
                <c:pt idx="217">
                  <c:v>92.826710118889309</c:v>
                </c:pt>
                <c:pt idx="218">
                  <c:v>92.859384848533651</c:v>
                </c:pt>
                <c:pt idx="219">
                  <c:v>92.892435933736607</c:v>
                </c:pt>
                <c:pt idx="220">
                  <c:v>92.925867662455474</c:v>
                </c:pt>
                <c:pt idx="221">
                  <c:v>92.959684369853193</c:v>
                </c:pt>
                <c:pt idx="222">
                  <c:v>92.993890438760047</c:v>
                </c:pt>
                <c:pt idx="223">
                  <c:v>93.028490300137449</c:v>
                </c:pt>
                <c:pt idx="224">
                  <c:v>93.06348843354418</c:v>
                </c:pt>
                <c:pt idx="225">
                  <c:v>93.098889367604968</c:v>
                </c:pt>
                <c:pt idx="226">
                  <c:v>93.134697680481153</c:v>
                </c:pt>
                <c:pt idx="227">
                  <c:v>93.170918000343235</c:v>
                </c:pt>
                <c:pt idx="228">
                  <c:v>93.207555005846046</c:v>
                </c:pt>
                <c:pt idx="229">
                  <c:v>93.244613426605</c:v>
                </c:pt>
                <c:pt idx="230">
                  <c:v>93.282098043674907</c:v>
                </c:pt>
                <c:pt idx="231">
                  <c:v>93.320013690029796</c:v>
                </c:pt>
                <c:pt idx="232">
                  <c:v>93.358365251044972</c:v>
                </c:pt>
                <c:pt idx="233">
                  <c:v>93.397157664980057</c:v>
                </c:pt>
                <c:pt idx="234">
                  <c:v>93.436395923463678</c:v>
                </c:pt>
                <c:pt idx="235">
                  <c:v>93.47608507197917</c:v>
                </c:pt>
                <c:pt idx="236">
                  <c:v>93.516230210351466</c:v>
                </c:pt>
                <c:pt idx="237">
                  <c:v>93.556836493234997</c:v>
                </c:pt>
                <c:pt idx="238">
                  <c:v>93.597909130602233</c:v>
                </c:pt>
                <c:pt idx="239">
                  <c:v>93.639453388233036</c:v>
                </c:pt>
                <c:pt idx="240">
                  <c:v>93.681474588204324</c:v>
                </c:pt>
                <c:pt idx="241">
                  <c:v>93.723978109380226</c:v>
                </c:pt>
                <c:pt idx="242">
                  <c:v>93.766969387902208</c:v>
                </c:pt>
                <c:pt idx="243">
                  <c:v>93.810453917679325</c:v>
                </c:pt>
                <c:pt idx="244">
                  <c:v>93.854437250878107</c:v>
                </c:pt>
                <c:pt idx="245">
                  <c:v>93.898924998411928</c:v>
                </c:pt>
                <c:pt idx="246">
                  <c:v>93.943922830430168</c:v>
                </c:pt>
                <c:pt idx="247">
                  <c:v>93.98943647680565</c:v>
                </c:pt>
                <c:pt idx="248">
                  <c:v>94.035471727622195</c:v>
                </c:pt>
                <c:pt idx="249">
                  <c:v>94.082034433659501</c:v>
                </c:pt>
                <c:pt idx="250">
                  <c:v>94.129130506877615</c:v>
                </c:pt>
                <c:pt idx="251">
                  <c:v>94.17676592089876</c:v>
                </c:pt>
                <c:pt idx="252">
                  <c:v>94.224946711487462</c:v>
                </c:pt>
                <c:pt idx="253">
                  <c:v>94.273678977028354</c:v>
                </c:pt>
                <c:pt idx="254">
                  <c:v>94.32296887900057</c:v>
                </c:pt>
                <c:pt idx="255">
                  <c:v>94.372822642450672</c:v>
                </c:pt>
                <c:pt idx="256">
                  <c:v>94.423246556460398</c:v>
                </c:pt>
                <c:pt idx="257">
                  <c:v>94.47424697461247</c:v>
                </c:pt>
                <c:pt idx="258">
                  <c:v>94.52583031545106</c:v>
                </c:pt>
                <c:pt idx="259">
                  <c:v>94.578003062939388</c:v>
                </c:pt>
                <c:pt idx="260">
                  <c:v>94.630771766911124</c:v>
                </c:pt>
                <c:pt idx="261">
                  <c:v>94.684143043517992</c:v>
                </c:pt>
                <c:pt idx="262">
                  <c:v>94.738123575671011</c:v>
                </c:pt>
                <c:pt idx="263">
                  <c:v>94.792720113476705</c:v>
                </c:pt>
                <c:pt idx="264">
                  <c:v>94.847939474666205</c:v>
                </c:pt>
                <c:pt idx="265">
                  <c:v>94.903788545018202</c:v>
                </c:pt>
                <c:pt idx="266">
                  <c:v>94.960274278774634</c:v>
                </c:pt>
                <c:pt idx="267">
                  <c:v>95.017403699048501</c:v>
                </c:pt>
                <c:pt idx="268">
                  <c:v>95.075183898223415</c:v>
                </c:pt>
                <c:pt idx="269">
                  <c:v>95.133622038345294</c:v>
                </c:pt>
                <c:pt idx="270">
                  <c:v>95.192725351503825</c:v>
                </c:pt>
                <c:pt idx="271">
                  <c:v>95.252501140204885</c:v>
                </c:pt>
                <c:pt idx="272">
                  <c:v>95.312956777732467</c:v>
                </c:pt>
                <c:pt idx="273">
                  <c:v>95.374099708499756</c:v>
                </c:pt>
                <c:pt idx="274">
                  <c:v>95.43593744838833</c:v>
                </c:pt>
                <c:pt idx="275">
                  <c:v>95.498477585076259</c:v>
                </c:pt>
                <c:pt idx="276">
                  <c:v>95.56172777835242</c:v>
                </c:pt>
                <c:pt idx="277">
                  <c:v>95.625695760417443</c:v>
                </c:pt>
                <c:pt idx="278">
                  <c:v>95.69038933617162</c:v>
                </c:pt>
                <c:pt idx="279">
                  <c:v>95.75581638348639</c:v>
                </c:pt>
                <c:pt idx="280">
                  <c:v>95.821984853461601</c:v>
                </c:pt>
                <c:pt idx="281">
                  <c:v>95.888902770665709</c:v>
                </c:pt>
                <c:pt idx="282">
                  <c:v>95.956578233358812</c:v>
                </c:pt>
                <c:pt idx="283">
                  <c:v>96.025019413698161</c:v>
                </c:pt>
                <c:pt idx="284">
                  <c:v>96.094234557924366</c:v>
                </c:pt>
                <c:pt idx="285">
                  <c:v>96.164231986528563</c:v>
                </c:pt>
                <c:pt idx="286">
                  <c:v>96.23502009439818</c:v>
                </c:pt>
                <c:pt idx="287">
                  <c:v>96.306607350942102</c:v>
                </c:pt>
                <c:pt idx="288">
                  <c:v>96.379002300192354</c:v>
                </c:pt>
                <c:pt idx="289">
                  <c:v>96.452213560883621</c:v>
                </c:pt>
                <c:pt idx="290">
                  <c:v>96.526249826507168</c:v>
                </c:pt>
                <c:pt idx="291">
                  <c:v>96.601119865339726</c:v>
                </c:pt>
                <c:pt idx="292">
                  <c:v>96.676832520445771</c:v>
                </c:pt>
                <c:pt idx="293">
                  <c:v>96.753396709652293</c:v>
                </c:pt>
                <c:pt idx="294">
                  <c:v>96.830821425494378</c:v>
                </c:pt>
                <c:pt idx="295">
                  <c:v>96.909115735130754</c:v>
                </c:pt>
                <c:pt idx="296">
                  <c:v>96.988288780228331</c:v>
                </c:pt>
                <c:pt idx="297">
                  <c:v>97.068349776814358</c:v>
                </c:pt>
                <c:pt idx="298">
                  <c:v>97.149308015094391</c:v>
                </c:pt>
                <c:pt idx="299">
                  <c:v>97.231172859235173</c:v>
                </c:pt>
                <c:pt idx="300">
                  <c:v>97.313953747111469</c:v>
                </c:pt>
                <c:pt idx="301">
                  <c:v>97.397660190014889</c:v>
                </c:pt>
                <c:pt idx="302">
                  <c:v>97.482301772322998</c:v>
                </c:pt>
                <c:pt idx="303">
                  <c:v>97.567888151127974</c:v>
                </c:pt>
                <c:pt idx="304">
                  <c:v>97.654429055823186</c:v>
                </c:pt>
                <c:pt idx="305">
                  <c:v>97.741934287645236</c:v>
                </c:pt>
                <c:pt idx="306">
                  <c:v>97.830413719171418</c:v>
                </c:pt>
                <c:pt idx="307">
                  <c:v>97.919877293769119</c:v>
                </c:pt>
                <c:pt idx="308">
                  <c:v>98.010335024997474</c:v>
                </c:pt>
                <c:pt idx="309">
                  <c:v>98.101796995957216</c:v>
                </c:pt>
                <c:pt idx="310">
                  <c:v>98.194273358589598</c:v>
                </c:pt>
                <c:pt idx="311">
                  <c:v>98.287774332920364</c:v>
                </c:pt>
                <c:pt idx="312">
                  <c:v>98.382310206248178</c:v>
                </c:pt>
                <c:pt idx="313">
                  <c:v>98.477891332274353</c:v>
                </c:pt>
                <c:pt idx="314">
                  <c:v>98.574528130174301</c:v>
                </c:pt>
                <c:pt idx="315">
                  <c:v>98.672231083605752</c:v>
                </c:pt>
                <c:pt idx="316">
                  <c:v>98.771010739654102</c:v>
                </c:pt>
                <c:pt idx="317">
                  <c:v>98.870877707711173</c:v>
                </c:pt>
                <c:pt idx="318">
                  <c:v>98.971842658286292</c:v>
                </c:pt>
                <c:pt idx="319">
                  <c:v>99.073916321747163</c:v>
                </c:pt>
                <c:pt idx="320">
                  <c:v>99.177109486988428</c:v>
                </c:pt>
                <c:pt idx="321">
                  <c:v>99.281433000024961</c:v>
                </c:pt>
                <c:pt idx="322">
                  <c:v>99.386897762509093</c:v>
                </c:pt>
                <c:pt idx="323">
                  <c:v>99.493514730167746</c:v>
                </c:pt>
                <c:pt idx="324">
                  <c:v>99.601294911158206</c:v>
                </c:pt>
                <c:pt idx="325">
                  <c:v>99.710249364339518</c:v>
                </c:pt>
                <c:pt idx="326">
                  <c:v>99.820389197457672</c:v>
                </c:pt>
                <c:pt idx="327">
                  <c:v>99.93172556524064</c:v>
                </c:pt>
                <c:pt idx="328">
                  <c:v>100.04426966740334</c:v>
                </c:pt>
                <c:pt idx="329">
                  <c:v>100.15803274655667</c:v>
                </c:pt>
                <c:pt idx="330">
                  <c:v>100.27302608602048</c:v>
                </c:pt>
                <c:pt idx="331">
                  <c:v>100.38926100753648</c:v>
                </c:pt>
                <c:pt idx="332">
                  <c:v>100.50674886887933</c:v>
                </c:pt>
                <c:pt idx="333">
                  <c:v>100.62550106136217</c:v>
                </c:pt>
                <c:pt idx="334">
                  <c:v>100.74552900723431</c:v>
                </c:pt>
                <c:pt idx="335">
                  <c:v>100.86684415696897</c:v>
                </c:pt>
                <c:pt idx="336">
                  <c:v>100.98945798643595</c:v>
                </c:pt>
                <c:pt idx="337">
                  <c:v>101.11338199396016</c:v>
                </c:pt>
                <c:pt idx="338">
                  <c:v>101.23862769725898</c:v>
                </c:pt>
                <c:pt idx="339">
                  <c:v>101.36520663025807</c:v>
                </c:pt>
                <c:pt idx="340">
                  <c:v>101.49313033978343</c:v>
                </c:pt>
                <c:pt idx="341">
                  <c:v>101.62241038212315</c:v>
                </c:pt>
                <c:pt idx="342">
                  <c:v>101.75305831946001</c:v>
                </c:pt>
                <c:pt idx="343">
                  <c:v>101.88508571616963</c:v>
                </c:pt>
                <c:pt idx="344">
                  <c:v>102.01850413498209</c:v>
                </c:pt>
                <c:pt idx="345">
                  <c:v>102.15332513300321</c:v>
                </c:pt>
                <c:pt idx="346">
                  <c:v>102.28956025759442</c:v>
                </c:pt>
                <c:pt idx="347">
                  <c:v>102.42722104210493</c:v>
                </c:pt>
                <c:pt idx="348">
                  <c:v>102.56631900145797</c:v>
                </c:pt>
                <c:pt idx="349">
                  <c:v>102.70686562758357</c:v>
                </c:pt>
                <c:pt idx="350">
                  <c:v>102.84887238469847</c:v>
                </c:pt>
                <c:pt idx="351">
                  <c:v>102.99235070442829</c:v>
                </c:pt>
                <c:pt idx="352">
                  <c:v>103.13731198077024</c:v>
                </c:pt>
                <c:pt idx="353">
                  <c:v>103.28376756489317</c:v>
                </c:pt>
                <c:pt idx="354">
                  <c:v>103.43172875977294</c:v>
                </c:pt>
                <c:pt idx="355">
                  <c:v>103.581206814659</c:v>
                </c:pt>
                <c:pt idx="356">
                  <c:v>103.73221291937244</c:v>
                </c:pt>
                <c:pt idx="357">
                  <c:v>103.88475819842931</c:v>
                </c:pt>
                <c:pt idx="358">
                  <c:v>104.03885370499077</c:v>
                </c:pt>
                <c:pt idx="359">
                  <c:v>104.19451041463473</c:v>
                </c:pt>
                <c:pt idx="360">
                  <c:v>104.35173921894891</c:v>
                </c:pt>
                <c:pt idx="361">
                  <c:v>104.5105509189417</c:v>
                </c:pt>
                <c:pt idx="362">
                  <c:v>104.67095621827094</c:v>
                </c:pt>
                <c:pt idx="363">
                  <c:v>104.83296571628654</c:v>
                </c:pt>
                <c:pt idx="364">
                  <c:v>104.99658990088733</c:v>
                </c:pt>
                <c:pt idx="365">
                  <c:v>105.16183914118969</c:v>
                </c:pt>
                <c:pt idx="366">
                  <c:v>105.32872368000679</c:v>
                </c:pt>
                <c:pt idx="367">
                  <c:v>105.49725362613859</c:v>
                </c:pt>
                <c:pt idx="368">
                  <c:v>105.66743894646929</c:v>
                </c:pt>
                <c:pt idx="369">
                  <c:v>105.83928945787484</c:v>
                </c:pt>
                <c:pt idx="370">
                  <c:v>106.01281481893731</c:v>
                </c:pt>
                <c:pt idx="371">
                  <c:v>106.18802452146728</c:v>
                </c:pt>
                <c:pt idx="372">
                  <c:v>106.3649278818352</c:v>
                </c:pt>
                <c:pt idx="373">
                  <c:v>106.5435340321104</c:v>
                </c:pt>
                <c:pt idx="374">
                  <c:v>106.72385191100902</c:v>
                </c:pt>
                <c:pt idx="375">
                  <c:v>106.90589025465344</c:v>
                </c:pt>
                <c:pt idx="376">
                  <c:v>107.0896575871426</c:v>
                </c:pt>
                <c:pt idx="377">
                  <c:v>107.27516221093475</c:v>
                </c:pt>
                <c:pt idx="378">
                  <c:v>107.46241219704736</c:v>
                </c:pt>
                <c:pt idx="379">
                  <c:v>107.65141537507351</c:v>
                </c:pt>
                <c:pt idx="380">
                  <c:v>107.84217932301986</c:v>
                </c:pt>
                <c:pt idx="381">
                  <c:v>108.03471135696695</c:v>
                </c:pt>
                <c:pt idx="382">
                  <c:v>108.22901852055935</c:v>
                </c:pt>
                <c:pt idx="383">
                  <c:v>108.42510757432555</c:v>
                </c:pt>
                <c:pt idx="384">
                  <c:v>108.62298498483517</c:v>
                </c:pt>
                <c:pt idx="385">
                  <c:v>108.82265691369606</c:v>
                </c:pt>
                <c:pt idx="386">
                  <c:v>109.0241292064014</c:v>
                </c:pt>
                <c:pt idx="387">
                  <c:v>109.2274073810251</c:v>
                </c:pt>
                <c:pt idx="388">
                  <c:v>109.43249661678081</c:v>
                </c:pt>
                <c:pt idx="389">
                  <c:v>109.63940174244529</c:v>
                </c:pt>
                <c:pt idx="390">
                  <c:v>109.84812722465671</c:v>
                </c:pt>
                <c:pt idx="391">
                  <c:v>110.05867715609484</c:v>
                </c:pt>
                <c:pt idx="392">
                  <c:v>110.27105524355399</c:v>
                </c:pt>
                <c:pt idx="393">
                  <c:v>110.48526479591504</c:v>
                </c:pt>
                <c:pt idx="394">
                  <c:v>110.70130871202927</c:v>
                </c:pt>
                <c:pt idx="395">
                  <c:v>110.9191894685239</c:v>
                </c:pt>
                <c:pt idx="396">
                  <c:v>111.13890910753918</c:v>
                </c:pt>
                <c:pt idx="397">
                  <c:v>111.36046922441156</c:v>
                </c:pt>
                <c:pt idx="398">
                  <c:v>111.58387095531269</c:v>
                </c:pt>
                <c:pt idx="399">
                  <c:v>111.80911496486006</c:v>
                </c:pt>
                <c:pt idx="400">
                  <c:v>112.0362014337112</c:v>
                </c:pt>
                <c:pt idx="401">
                  <c:v>112.26513004615767</c:v>
                </c:pt>
                <c:pt idx="402">
                  <c:v>112.49589997773154</c:v>
                </c:pt>
                <c:pt idx="403">
                  <c:v>112.72850988284239</c:v>
                </c:pt>
                <c:pt idx="404">
                  <c:v>112.96295788246265</c:v>
                </c:pt>
                <c:pt idx="405">
                  <c:v>113.19924155187294</c:v>
                </c:pt>
                <c:pt idx="406">
                  <c:v>113.43735790849142</c:v>
                </c:pt>
                <c:pt idx="407">
                  <c:v>113.67730339980207</c:v>
                </c:pt>
                <c:pt idx="408">
                  <c:v>113.91907389140106</c:v>
                </c:pt>
                <c:pt idx="409">
                  <c:v>114.16266465518326</c:v>
                </c:pt>
                <c:pt idx="410">
                  <c:v>114.40807035768454</c:v>
                </c:pt>
                <c:pt idx="411">
                  <c:v>114.65528504860788</c:v>
                </c:pt>
                <c:pt idx="412">
                  <c:v>114.90430214954522</c:v>
                </c:pt>
                <c:pt idx="413">
                  <c:v>115.15511444292622</c:v>
                </c:pt>
                <c:pt idx="414">
                  <c:v>115.40771406120921</c:v>
                </c:pt>
                <c:pt idx="415">
                  <c:v>115.66209247634166</c:v>
                </c:pt>
                <c:pt idx="416">
                  <c:v>115.91824048950978</c:v>
                </c:pt>
                <c:pt idx="417">
                  <c:v>116.17614822120548</c:v>
                </c:pt>
                <c:pt idx="418">
                  <c:v>116.4358051016284</c:v>
                </c:pt>
                <c:pt idx="419">
                  <c:v>116.69719986145365</c:v>
                </c:pt>
                <c:pt idx="420">
                  <c:v>116.9603205229847</c:v>
                </c:pt>
                <c:pt idx="421">
                  <c:v>117.2251543917185</c:v>
                </c:pt>
                <c:pt idx="422">
                  <c:v>117.49168804834889</c:v>
                </c:pt>
                <c:pt idx="423">
                  <c:v>117.75990734122809</c:v>
                </c:pt>
                <c:pt idx="424">
                  <c:v>118.02979737931679</c:v>
                </c:pt>
                <c:pt idx="425">
                  <c:v>118.30134252564511</c:v>
                </c:pt>
                <c:pt idx="426">
                  <c:v>118.57452639130902</c:v>
                </c:pt>
                <c:pt idx="427">
                  <c:v>118.84933183002606</c:v>
                </c:pt>
                <c:pt idx="428">
                  <c:v>119.1257409332773</c:v>
                </c:pt>
                <c:pt idx="429">
                  <c:v>119.40373502605586</c:v>
                </c:pt>
                <c:pt idx="430">
                  <c:v>119.68329466324774</c:v>
                </c:pt>
                <c:pt idx="431">
                  <c:v>119.96439962666912</c:v>
                </c:pt>
                <c:pt idx="432">
                  <c:v>120.24702892277855</c:v>
                </c:pt>
                <c:pt idx="433">
                  <c:v>120.53116078108876</c:v>
                </c:pt>
                <c:pt idx="434">
                  <c:v>120.81677265329908</c:v>
                </c:pt>
                <c:pt idx="435">
                  <c:v>121.10384121316723</c:v>
                </c:pt>
                <c:pt idx="436">
                  <c:v>121.39234235714116</c:v>
                </c:pt>
                <c:pt idx="437">
                  <c:v>121.68225120576747</c:v>
                </c:pt>
                <c:pt idx="438">
                  <c:v>121.97354210589558</c:v>
                </c:pt>
                <c:pt idx="439">
                  <c:v>122.26618863369299</c:v>
                </c:pt>
                <c:pt idx="440">
                  <c:v>122.56016359848422</c:v>
                </c:pt>
                <c:pt idx="441">
                  <c:v>122.85543904743089</c:v>
                </c:pt>
                <c:pt idx="442">
                  <c:v>123.15198627106162</c:v>
                </c:pt>
                <c:pt idx="443">
                  <c:v>123.44977580966392</c:v>
                </c:pt>
                <c:pt idx="444">
                  <c:v>123.74877746054594</c:v>
                </c:pt>
                <c:pt idx="445">
                  <c:v>124.04896028617721</c:v>
                </c:pt>
                <c:pt idx="446">
                  <c:v>124.3502926232113</c:v>
                </c:pt>
                <c:pt idx="447">
                  <c:v>124.65274209239659</c:v>
                </c:pt>
                <c:pt idx="448">
                  <c:v>124.95627560937682</c:v>
                </c:pt>
                <c:pt idx="449">
                  <c:v>125.2608593963794</c:v>
                </c:pt>
                <c:pt idx="450">
                  <c:v>125.56645899479335</c:v>
                </c:pt>
                <c:pt idx="451">
                  <c:v>125.87303927862948</c:v>
                </c:pt>
                <c:pt idx="452">
                  <c:v>126.18056446885952</c:v>
                </c:pt>
                <c:pt idx="453">
                  <c:v>126.48899814862513</c:v>
                </c:pt>
                <c:pt idx="454">
                  <c:v>126.79830327930678</c:v>
                </c:pt>
                <c:pt idx="455">
                  <c:v>127.10844221744316</c:v>
                </c:pt>
                <c:pt idx="456">
                  <c:v>127.41937673248059</c:v>
                </c:pt>
                <c:pt idx="457">
                  <c:v>127.73106802534662</c:v>
                </c:pt>
                <c:pt idx="458">
                  <c:v>128.04347674781769</c:v>
                </c:pt>
                <c:pt idx="459">
                  <c:v>128.35656302266889</c:v>
                </c:pt>
                <c:pt idx="460">
                  <c:v>128.67028646458272</c:v>
                </c:pt>
                <c:pt idx="461">
                  <c:v>128.98460620178756</c:v>
                </c:pt>
                <c:pt idx="462">
                  <c:v>129.29948089840443</c:v>
                </c:pt>
                <c:pt idx="463">
                  <c:v>129.61486877747114</c:v>
                </c:pt>
                <c:pt idx="464">
                  <c:v>129.9307276446163</c:v>
                </c:pt>
                <c:pt idx="465">
                  <c:v>130.24701491234597</c:v>
                </c:pt>
                <c:pt idx="466">
                  <c:v>130.56368762491658</c:v>
                </c:pt>
                <c:pt idx="467">
                  <c:v>130.88070248375243</c:v>
                </c:pt>
                <c:pt idx="468">
                  <c:v>131.19801587337361</c:v>
                </c:pt>
                <c:pt idx="469">
                  <c:v>131.51558388779716</c:v>
                </c:pt>
                <c:pt idx="470">
                  <c:v>131.83336235736775</c:v>
                </c:pt>
                <c:pt idx="471">
                  <c:v>132.15130687598159</c:v>
                </c:pt>
                <c:pt idx="472">
                  <c:v>132.46937282865622</c:v>
                </c:pt>
                <c:pt idx="473">
                  <c:v>132.7875154194102</c:v>
                </c:pt>
                <c:pt idx="474">
                  <c:v>133.1056896993984</c:v>
                </c:pt>
                <c:pt idx="475">
                  <c:v>133.42385059526842</c:v>
                </c:pt>
                <c:pt idx="476">
                  <c:v>133.74195293768631</c:v>
                </c:pt>
                <c:pt idx="477">
                  <c:v>134.05995148998343</c:v>
                </c:pt>
                <c:pt idx="478">
                  <c:v>134.37780097688952</c:v>
                </c:pt>
                <c:pt idx="479">
                  <c:v>134.69545611328761</c:v>
                </c:pt>
                <c:pt idx="480">
                  <c:v>135.01287163296141</c:v>
                </c:pt>
                <c:pt idx="481">
                  <c:v>135.33000231727624</c:v>
                </c:pt>
                <c:pt idx="482">
                  <c:v>135.64680302375135</c:v>
                </c:pt>
                <c:pt idx="483">
                  <c:v>135.96322871448172</c:v>
                </c:pt>
                <c:pt idx="484">
                  <c:v>136.27923448435027</c:v>
                </c:pt>
                <c:pt idx="485">
                  <c:v>136.59477558900298</c:v>
                </c:pt>
                <c:pt idx="486">
                  <c:v>136.90980747252837</c:v>
                </c:pt>
                <c:pt idx="487">
                  <c:v>137.22428579480345</c:v>
                </c:pt>
                <c:pt idx="488">
                  <c:v>137.53816645846277</c:v>
                </c:pt>
                <c:pt idx="489">
                  <c:v>137.85140563545016</c:v>
                </c:pt>
                <c:pt idx="490">
                  <c:v>138.16395979311011</c:v>
                </c:pt>
                <c:pt idx="491">
                  <c:v>138.4757857197815</c:v>
                </c:pt>
                <c:pt idx="492">
                  <c:v>138.78684054985621</c:v>
                </c:pt>
                <c:pt idx="493">
                  <c:v>139.09708178826611</c:v>
                </c:pt>
                <c:pt idx="494">
                  <c:v>139.40646733436455</c:v>
                </c:pt>
                <c:pt idx="495">
                  <c:v>139.7149555051671</c:v>
                </c:pt>
                <c:pt idx="496">
                  <c:v>140.02250505792583</c:v>
                </c:pt>
                <c:pt idx="497">
                  <c:v>140.32907521200065</c:v>
                </c:pt>
                <c:pt idx="498">
                  <c:v>140.63462567001039</c:v>
                </c:pt>
                <c:pt idx="499">
                  <c:v>140.9391166382251</c:v>
                </c:pt>
                <c:pt idx="500">
                  <c:v>141.24250884619133</c:v>
                </c:pt>
                <c:pt idx="501">
                  <c:v>141.54476356555625</c:v>
                </c:pt>
                <c:pt idx="502">
                  <c:v>141.84584262808005</c:v>
                </c:pt>
                <c:pt idx="503">
                  <c:v>142.14570844281417</c:v>
                </c:pt>
                <c:pt idx="504">
                  <c:v>142.44432401243515</c:v>
                </c:pt>
                <c:pt idx="505">
                  <c:v>142.74165294871455</c:v>
                </c:pt>
                <c:pt idx="506">
                  <c:v>143.03765948712518</c:v>
                </c:pt>
                <c:pt idx="507">
                  <c:v>143.33230850055807</c:v>
                </c:pt>
                <c:pt idx="508">
                  <c:v>143.62556551216434</c:v>
                </c:pt>
                <c:pt idx="509">
                  <c:v>143.9173967072966</c:v>
                </c:pt>
                <c:pt idx="510">
                  <c:v>144.20776894456407</c:v>
                </c:pt>
                <c:pt idx="511">
                  <c:v>144.49664976599021</c:v>
                </c:pt>
                <c:pt idx="512">
                  <c:v>144.78400740627811</c:v>
                </c:pt>
                <c:pt idx="513">
                  <c:v>145.06981080118558</c:v>
                </c:pt>
                <c:pt idx="514">
                  <c:v>145.3540295950169</c:v>
                </c:pt>
                <c:pt idx="515">
                  <c:v>145.63663414723445</c:v>
                </c:pt>
                <c:pt idx="516">
                  <c:v>145.917595538201</c:v>
                </c:pt>
                <c:pt idx="517">
                  <c:v>146.19688557406161</c:v>
                </c:pt>
                <c:pt idx="518">
                  <c:v>146.47447679077658</c:v>
                </c:pt>
                <c:pt idx="519">
                  <c:v>146.750342457318</c:v>
                </c:pt>
                <c:pt idx="520">
                  <c:v>147.02445657804438</c:v>
                </c:pt>
                <c:pt idx="521">
                  <c:v>147.29679389426977</c:v>
                </c:pt>
                <c:pt idx="522">
                  <c:v>147.56732988504172</c:v>
                </c:pt>
                <c:pt idx="523">
                  <c:v>147.83604076714724</c:v>
                </c:pt>
                <c:pt idx="524">
                  <c:v>148.10290349436812</c:v>
                </c:pt>
                <c:pt idx="525">
                  <c:v>148.36789575599789</c:v>
                </c:pt>
                <c:pt idx="526">
                  <c:v>148.63099597465219</c:v>
                </c:pt>
                <c:pt idx="527">
                  <c:v>148.89218330338213</c:v>
                </c:pt>
                <c:pt idx="528">
                  <c:v>149.15143762212219</c:v>
                </c:pt>
                <c:pt idx="529">
                  <c:v>149.40873953349058</c:v>
                </c:pt>
                <c:pt idx="530">
                  <c:v>149.66407035796479</c:v>
                </c:pt>
                <c:pt idx="531">
                  <c:v>149.91741212846105</c:v>
                </c:pt>
                <c:pt idx="532">
                  <c:v>150.16874758433525</c:v>
                </c:pt>
                <c:pt idx="533">
                  <c:v>150.418060164834</c:v>
                </c:pt>
                <c:pt idx="534">
                  <c:v>150.66533400202002</c:v>
                </c:pt>
                <c:pt idx="535">
                  <c:v>150.91055391319409</c:v>
                </c:pt>
                <c:pt idx="536">
                  <c:v>151.1537053928426</c:v>
                </c:pt>
                <c:pt idx="537">
                  <c:v>151.39477460413204</c:v>
                </c:pt>
                <c:pt idx="538">
                  <c:v>151.63374836997457</c:v>
                </c:pt>
                <c:pt idx="539">
                  <c:v>151.87061416369434</c:v>
                </c:pt>
                <c:pt idx="540">
                  <c:v>152.10536009931468</c:v>
                </c:pt>
                <c:pt idx="541">
                  <c:v>152.33797492149043</c:v>
                </c:pt>
                <c:pt idx="542">
                  <c:v>152.56844799511296</c:v>
                </c:pt>
                <c:pt idx="543">
                  <c:v>152.79676929460774</c:v>
                </c:pt>
                <c:pt idx="544">
                  <c:v>153.02292939295171</c:v>
                </c:pt>
                <c:pt idx="545">
                  <c:v>153.24691945042755</c:v>
                </c:pt>
                <c:pt idx="546">
                  <c:v>153.46873120314666</c:v>
                </c:pt>
                <c:pt idx="547">
                  <c:v>153.68835695135107</c:v>
                </c:pt>
                <c:pt idx="548">
                  <c:v>153.90578954752849</c:v>
                </c:pt>
                <c:pt idx="549">
                  <c:v>154.12102238434986</c:v>
                </c:pt>
                <c:pt idx="550">
                  <c:v>154.33404938245923</c:v>
                </c:pt>
                <c:pt idx="551">
                  <c:v>154.54486497813033</c:v>
                </c:pt>
                <c:pt idx="552">
                  <c:v>154.75346411081071</c:v>
                </c:pt>
                <c:pt idx="553">
                  <c:v>154.95984221057319</c:v>
                </c:pt>
                <c:pt idx="554">
                  <c:v>155.16399518549062</c:v>
                </c:pt>
                <c:pt idx="555">
                  <c:v>155.3659194089536</c:v>
                </c:pt>
                <c:pt idx="556">
                  <c:v>155.5656117069467</c:v>
                </c:pt>
                <c:pt idx="557">
                  <c:v>155.76306934529993</c:v>
                </c:pt>
                <c:pt idx="558">
                  <c:v>155.95829001692914</c:v>
                </c:pt>
                <c:pt idx="559">
                  <c:v>156.15127182908401</c:v>
                </c:pt>
                <c:pt idx="560">
                  <c:v>156.34201329061455</c:v>
                </c:pt>
                <c:pt idx="561">
                  <c:v>156.53051329926913</c:v>
                </c:pt>
                <c:pt idx="562">
                  <c:v>156.71677112904183</c:v>
                </c:pt>
                <c:pt idx="563">
                  <c:v>156.90078641757469</c:v>
                </c:pt>
                <c:pt idx="564">
                  <c:v>157.08255915363131</c:v>
                </c:pt>
                <c:pt idx="565">
                  <c:v>157.26208966465194</c:v>
                </c:pt>
                <c:pt idx="566">
                  <c:v>157.43937860439752</c:v>
                </c:pt>
                <c:pt idx="567">
                  <c:v>157.61442694069737</c:v>
                </c:pt>
                <c:pt idx="568">
                  <c:v>157.7872359433041</c:v>
                </c:pt>
                <c:pt idx="569">
                  <c:v>157.9578071718702</c:v>
                </c:pt>
                <c:pt idx="570">
                  <c:v>158.12614246404792</c:v>
                </c:pt>
                <c:pt idx="571">
                  <c:v>158.29224392372626</c:v>
                </c:pt>
                <c:pt idx="572">
                  <c:v>158.4561139094065</c:v>
                </c:pt>
                <c:pt idx="573">
                  <c:v>158.61775502272758</c:v>
                </c:pt>
                <c:pt idx="574">
                  <c:v>158.77717009714075</c:v>
                </c:pt>
                <c:pt idx="575">
                  <c:v>158.93436218674751</c:v>
                </c:pt>
                <c:pt idx="576">
                  <c:v>159.08933455529663</c:v>
                </c:pt>
                <c:pt idx="577">
                  <c:v>159.24209066535278</c:v>
                </c:pt>
                <c:pt idx="578">
                  <c:v>159.39263416763259</c:v>
                </c:pt>
                <c:pt idx="579">
                  <c:v>159.54096889051996</c:v>
                </c:pt>
                <c:pt idx="580">
                  <c:v>159.68709882975801</c:v>
                </c:pt>
                <c:pt idx="581">
                  <c:v>159.83102813832184</c:v>
                </c:pt>
                <c:pt idx="582">
                  <c:v>159.97276111647543</c:v>
                </c:pt>
                <c:pt idx="583">
                  <c:v>160.11230220201381</c:v>
                </c:pt>
                <c:pt idx="584">
                  <c:v>160.249655960692</c:v>
                </c:pt>
                <c:pt idx="585">
                  <c:v>160.38482707684332</c:v>
                </c:pt>
                <c:pt idx="586">
                  <c:v>160.51782034418611</c:v>
                </c:pt>
                <c:pt idx="587">
                  <c:v>160.64864065682065</c:v>
                </c:pt>
                <c:pt idx="588">
                  <c:v>160.77729300041707</c:v>
                </c:pt>
                <c:pt idx="589">
                  <c:v>160.90378244359448</c:v>
                </c:pt>
                <c:pt idx="590">
                  <c:v>161.02811412948947</c:v>
                </c:pt>
                <c:pt idx="591">
                  <c:v>161.15029326751508</c:v>
                </c:pt>
                <c:pt idx="592">
                  <c:v>161.27032512531162</c:v>
                </c:pt>
                <c:pt idx="593">
                  <c:v>161.38821502088302</c:v>
                </c:pt>
                <c:pt idx="594">
                  <c:v>161.50396831492444</c:v>
                </c:pt>
                <c:pt idx="595">
                  <c:v>161.61759040333592</c:v>
                </c:pt>
                <c:pt idx="596">
                  <c:v>161.72908670992024</c:v>
                </c:pt>
                <c:pt idx="597">
                  <c:v>161.83846267926739</c:v>
                </c:pt>
                <c:pt idx="598">
                  <c:v>161.94572376982057</c:v>
                </c:pt>
                <c:pt idx="599">
                  <c:v>162.05087544712308</c:v>
                </c:pt>
                <c:pt idx="600">
                  <c:v>162.15392317724488</c:v>
                </c:pt>
                <c:pt idx="601">
                  <c:v>162.25487242038687</c:v>
                </c:pt>
                <c:pt idx="602">
                  <c:v>162.35372862465903</c:v>
                </c:pt>
                <c:pt idx="603">
                  <c:v>162.4504972200337</c:v>
                </c:pt>
                <c:pt idx="604">
                  <c:v>162.54518361246809</c:v>
                </c:pt>
                <c:pt idx="605">
                  <c:v>162.63779317819697</c:v>
                </c:pt>
                <c:pt idx="606">
                  <c:v>162.72833125819119</c:v>
                </c:pt>
                <c:pt idx="607">
                  <c:v>162.81680315277998</c:v>
                </c:pt>
                <c:pt idx="608">
                  <c:v>162.90321411643609</c:v>
                </c:pt>
                <c:pt idx="609">
                  <c:v>162.98756935271959</c:v>
                </c:pt>
                <c:pt idx="610">
                  <c:v>163.06987400937805</c:v>
                </c:pt>
                <c:pt idx="611">
                  <c:v>163.15013317360254</c:v>
                </c:pt>
                <c:pt idx="612">
                  <c:v>163.22835186743421</c:v>
                </c:pt>
                <c:pt idx="613">
                  <c:v>163.30453504332152</c:v>
                </c:pt>
                <c:pt idx="614">
                  <c:v>163.37868757982324</c:v>
                </c:pt>
                <c:pt idx="615">
                  <c:v>163.45081427745671</c:v>
                </c:pt>
                <c:pt idx="616">
                  <c:v>163.52091985468854</c:v>
                </c:pt>
                <c:pt idx="617">
                  <c:v>163.58900894406375</c:v>
                </c:pt>
                <c:pt idx="618">
                  <c:v>163.65508608847287</c:v>
                </c:pt>
                <c:pt idx="619">
                  <c:v>163.71915573755379</c:v>
                </c:pt>
                <c:pt idx="620">
                  <c:v>163.78122224422563</c:v>
                </c:pt>
                <c:pt idx="621">
                  <c:v>163.84128986135292</c:v>
                </c:pt>
                <c:pt idx="622">
                  <c:v>163.89936273853769</c:v>
                </c:pt>
                <c:pt idx="623">
                  <c:v>163.95544491903647</c:v>
                </c:pt>
                <c:pt idx="624">
                  <c:v>164.00954033680088</c:v>
                </c:pt>
                <c:pt idx="625">
                  <c:v>164.0616528136396</c:v>
                </c:pt>
                <c:pt idx="626">
                  <c:v>164.11178605649889</c:v>
                </c:pt>
                <c:pt idx="627">
                  <c:v>164.15994365486043</c:v>
                </c:pt>
                <c:pt idx="628">
                  <c:v>164.20612907825341</c:v>
                </c:pt>
                <c:pt idx="629">
                  <c:v>164.25034567388045</c:v>
                </c:pt>
                <c:pt idx="630">
                  <c:v>164.29259666435371</c:v>
                </c:pt>
                <c:pt idx="631">
                  <c:v>164.33288514554098</c:v>
                </c:pt>
                <c:pt idx="632">
                  <c:v>164.37121408451915</c:v>
                </c:pt>
                <c:pt idx="633">
                  <c:v>164.40758631763285</c:v>
                </c:pt>
                <c:pt idx="634">
                  <c:v>164.44200454865796</c:v>
                </c:pt>
                <c:pt idx="635">
                  <c:v>164.47447134706766</c:v>
                </c:pt>
                <c:pt idx="636">
                  <c:v>164.50498914639869</c:v>
                </c:pt>
                <c:pt idx="637">
                  <c:v>164.53356024271901</c:v>
                </c:pt>
                <c:pt idx="638">
                  <c:v>164.56018679319232</c:v>
                </c:pt>
                <c:pt idx="639">
                  <c:v>164.58487081474016</c:v>
                </c:pt>
                <c:pt idx="640">
                  <c:v>164.6076141828004</c:v>
                </c:pt>
                <c:pt idx="641">
                  <c:v>164.62841863018014</c:v>
                </c:pt>
                <c:pt idx="642">
                  <c:v>164.64728574600207</c:v>
                </c:pt>
                <c:pt idx="643">
                  <c:v>164.66421697474436</c:v>
                </c:pt>
                <c:pt idx="644">
                  <c:v>164.67921361537185</c:v>
                </c:pt>
                <c:pt idx="645">
                  <c:v>164.69227682055882</c:v>
                </c:pt>
                <c:pt idx="646">
                  <c:v>164.70340759600234</c:v>
                </c:pt>
                <c:pt idx="647">
                  <c:v>164.7126067998247</c:v>
                </c:pt>
                <c:pt idx="648">
                  <c:v>164.71987514206546</c:v>
                </c:pt>
                <c:pt idx="649">
                  <c:v>164.72521318426294</c:v>
                </c:pt>
                <c:pt idx="650">
                  <c:v>164.72862133912278</c:v>
                </c:pt>
                <c:pt idx="651">
                  <c:v>164.73009987027575</c:v>
                </c:pt>
                <c:pt idx="652">
                  <c:v>164.72964889212238</c:v>
                </c:pt>
                <c:pt idx="653">
                  <c:v>164.72726836976668</c:v>
                </c:pt>
                <c:pt idx="654">
                  <c:v>164.72295811903544</c:v>
                </c:pt>
                <c:pt idx="655">
                  <c:v>164.71671780658755</c:v>
                </c:pt>
                <c:pt idx="656">
                  <c:v>164.708546950109</c:v>
                </c:pt>
                <c:pt idx="657">
                  <c:v>164.69844491859703</c:v>
                </c:pt>
                <c:pt idx="658">
                  <c:v>164.68641093273249</c:v>
                </c:pt>
                <c:pt idx="659">
                  <c:v>164.67244406533948</c:v>
                </c:pt>
                <c:pt idx="660">
                  <c:v>164.65654324193591</c:v>
                </c:pt>
                <c:pt idx="661">
                  <c:v>164.63870724137212</c:v>
                </c:pt>
                <c:pt idx="662">
                  <c:v>164.61893469655968</c:v>
                </c:pt>
                <c:pt idx="663">
                  <c:v>164.59722409529181</c:v>
                </c:pt>
                <c:pt idx="664">
                  <c:v>164.57357378115461</c:v>
                </c:pt>
                <c:pt idx="665">
                  <c:v>164.5479819545304</c:v>
                </c:pt>
                <c:pt idx="666">
                  <c:v>164.52044667369555</c:v>
                </c:pt>
                <c:pt idx="667">
                  <c:v>164.49096585601089</c:v>
                </c:pt>
                <c:pt idx="668">
                  <c:v>164.45953727920875</c:v>
                </c:pt>
                <c:pt idx="669">
                  <c:v>164.42615858277605</c:v>
                </c:pt>
                <c:pt idx="670">
                  <c:v>164.39082726943457</c:v>
                </c:pt>
                <c:pt idx="671">
                  <c:v>164.35354070672147</c:v>
                </c:pt>
                <c:pt idx="672">
                  <c:v>164.31429612866839</c:v>
                </c:pt>
                <c:pt idx="673">
                  <c:v>164.27309063758437</c:v>
                </c:pt>
                <c:pt idx="674">
                  <c:v>164.22992120594057</c:v>
                </c:pt>
                <c:pt idx="675">
                  <c:v>164.18478467836024</c:v>
                </c:pt>
                <c:pt idx="676">
                  <c:v>164.13767777371586</c:v>
                </c:pt>
                <c:pt idx="677">
                  <c:v>164.08859708733419</c:v>
                </c:pt>
                <c:pt idx="678">
                  <c:v>164.03753909331098</c:v>
                </c:pt>
                <c:pt idx="679">
                  <c:v>163.98450014693861</c:v>
                </c:pt>
                <c:pt idx="680">
                  <c:v>163.92947648724677</c:v>
                </c:pt>
                <c:pt idx="681">
                  <c:v>163.87246423965891</c:v>
                </c:pt>
                <c:pt idx="682">
                  <c:v>163.81345941876771</c:v>
                </c:pt>
                <c:pt idx="683">
                  <c:v>163.7524579312288</c:v>
                </c:pt>
                <c:pt idx="684">
                  <c:v>163.68945557877848</c:v>
                </c:pt>
                <c:pt idx="685">
                  <c:v>163.62444806137378</c:v>
                </c:pt>
                <c:pt idx="686">
                  <c:v>163.55743098046108</c:v>
                </c:pt>
                <c:pt idx="687">
                  <c:v>163.48839984237091</c:v>
                </c:pt>
                <c:pt idx="688">
                  <c:v>163.41735006184763</c:v>
                </c:pt>
                <c:pt idx="689">
                  <c:v>163.34427696570853</c:v>
                </c:pt>
                <c:pt idx="690">
                  <c:v>163.26917579664183</c:v>
                </c:pt>
                <c:pt idx="691">
                  <c:v>163.19204171714139</c:v>
                </c:pt>
                <c:pt idx="692">
                  <c:v>163.1128698135829</c:v>
                </c:pt>
                <c:pt idx="693">
                  <c:v>163.03165510044258</c:v>
                </c:pt>
                <c:pt idx="694">
                  <c:v>162.94839252466264</c:v>
                </c:pt>
                <c:pt idx="695">
                  <c:v>162.86307697016341</c:v>
                </c:pt>
                <c:pt idx="696">
                  <c:v>162.77570326250739</c:v>
                </c:pt>
                <c:pt idx="697">
                  <c:v>162.68626617371586</c:v>
                </c:pt>
                <c:pt idx="698">
                  <c:v>162.59476042724128</c:v>
                </c:pt>
                <c:pt idx="699">
                  <c:v>162.50118070309725</c:v>
                </c:pt>
                <c:pt idx="700">
                  <c:v>162.40552164314937</c:v>
                </c:pt>
                <c:pt idx="701">
                  <c:v>162.30777785656912</c:v>
                </c:pt>
                <c:pt idx="702">
                  <c:v>162.2079439254525</c:v>
                </c:pt>
                <c:pt idx="703">
                  <c:v>162.10601441060669</c:v>
                </c:pt>
                <c:pt idx="704">
                  <c:v>162.00198385750684</c:v>
                </c:pt>
                <c:pt idx="705">
                  <c:v>161.89584680242331</c:v>
                </c:pt>
                <c:pt idx="706">
                  <c:v>161.7875977787252</c:v>
                </c:pt>
                <c:pt idx="707">
                  <c:v>161.67723132335962</c:v>
                </c:pt>
                <c:pt idx="708">
                  <c:v>161.56474198350728</c:v>
                </c:pt>
                <c:pt idx="709">
                  <c:v>161.45012432342151</c:v>
                </c:pt>
                <c:pt idx="710">
                  <c:v>161.33337293144527</c:v>
                </c:pt>
                <c:pt idx="711">
                  <c:v>161.21448242721587</c:v>
                </c:pt>
                <c:pt idx="712">
                  <c:v>161.09344746905072</c:v>
                </c:pt>
                <c:pt idx="713">
                  <c:v>160.97026276152252</c:v>
                </c:pt>
                <c:pt idx="714">
                  <c:v>160.8449230632194</c:v>
                </c:pt>
                <c:pt idx="715">
                  <c:v>160.71742319469575</c:v>
                </c:pt>
                <c:pt idx="716">
                  <c:v>160.58775804661175</c:v>
                </c:pt>
                <c:pt idx="717">
                  <c:v>160.45592258806249</c:v>
                </c:pt>
                <c:pt idx="718">
                  <c:v>160.32191187509747</c:v>
                </c:pt>
                <c:pt idx="719">
                  <c:v>160.1857210594323</c:v>
                </c:pt>
                <c:pt idx="720">
                  <c:v>160.04734539734923</c:v>
                </c:pt>
                <c:pt idx="721">
                  <c:v>159.90678025878933</c:v>
                </c:pt>
                <c:pt idx="722">
                  <c:v>159.76402113663383</c:v>
                </c:pt>
                <c:pt idx="723">
                  <c:v>159.61906365617486</c:v>
                </c:pt>
                <c:pt idx="724">
                  <c:v>159.47190358477351</c:v>
                </c:pt>
                <c:pt idx="725">
                  <c:v>159.32253684170507</c:v>
                </c:pt>
                <c:pt idx="726">
                  <c:v>159.17095950818788</c:v>
                </c:pt>
                <c:pt idx="727">
                  <c:v>159.01716783759551</c:v>
                </c:pt>
                <c:pt idx="728">
                  <c:v>158.86115826584827</c:v>
                </c:pt>
                <c:pt idx="729">
                  <c:v>158.70292742198166</c:v>
                </c:pt>
                <c:pt idx="730">
                  <c:v>158.54247213888934</c:v>
                </c:pt>
                <c:pt idx="731">
                  <c:v>158.37978946423436</c:v>
                </c:pt>
                <c:pt idx="732">
                  <c:v>158.21487667152823</c:v>
                </c:pt>
                <c:pt idx="733">
                  <c:v>158.04773127136957</c:v>
                </c:pt>
                <c:pt idx="734">
                  <c:v>157.87835102283964</c:v>
                </c:pt>
                <c:pt idx="735">
                  <c:v>157.70673394504743</c:v>
                </c:pt>
                <c:pt idx="736">
                  <c:v>157.53287832882154</c:v>
                </c:pt>
                <c:pt idx="737">
                  <c:v>157.35678274853532</c:v>
                </c:pt>
                <c:pt idx="738">
                  <c:v>157.17844607406857</c:v>
                </c:pt>
                <c:pt idx="739">
                  <c:v>156.99786748288633</c:v>
                </c:pt>
                <c:pt idx="740">
                  <c:v>156.81504647223684</c:v>
                </c:pt>
                <c:pt idx="741">
                  <c:v>156.62998287145257</c:v>
                </c:pt>
                <c:pt idx="742">
                  <c:v>156.44267685434986</c:v>
                </c:pt>
                <c:pt idx="743">
                  <c:v>156.25312895171223</c:v>
                </c:pt>
                <c:pt idx="744">
                  <c:v>156.06134006385244</c:v>
                </c:pt>
                <c:pt idx="745">
                  <c:v>155.86731147323667</c:v>
                </c:pt>
                <c:pt idx="746">
                  <c:v>155.67104485716249</c:v>
                </c:pt>
                <c:pt idx="747">
                  <c:v>155.47254230047665</c:v>
                </c:pt>
                <c:pt idx="748">
                  <c:v>155.27180630831893</c:v>
                </c:pt>
                <c:pt idx="749">
                  <c:v>155.06883981888024</c:v>
                </c:pt>
                <c:pt idx="750">
                  <c:v>154.86364621615806</c:v>
                </c:pt>
                <c:pt idx="751">
                  <c:v>154.65622934269601</c:v>
                </c:pt>
                <c:pt idx="752">
                  <c:v>154.44659351228938</c:v>
                </c:pt>
                <c:pt idx="753">
                  <c:v>154.23474352264429</c:v>
                </c:pt>
                <c:pt idx="754">
                  <c:v>154.02068466796823</c:v>
                </c:pt>
                <c:pt idx="755">
                  <c:v>153.8044227514778</c:v>
                </c:pt>
                <c:pt idx="756">
                  <c:v>153.58596409780404</c:v>
                </c:pt>
                <c:pt idx="757">
                  <c:v>153.36531556527723</c:v>
                </c:pt>
                <c:pt idx="758">
                  <c:v>153.1424845580689</c:v>
                </c:pt>
                <c:pt idx="759">
                  <c:v>152.91747903817517</c:v>
                </c:pt>
                <c:pt idx="760">
                  <c:v>152.69030753721611</c:v>
                </c:pt>
                <c:pt idx="761">
                  <c:v>152.46097916803376</c:v>
                </c:pt>
                <c:pt idx="762">
                  <c:v>152.22950363606364</c:v>
                </c:pt>
                <c:pt idx="763">
                  <c:v>151.99589125046003</c:v>
                </c:pt>
                <c:pt idx="764">
                  <c:v>151.76015293495098</c:v>
                </c:pt>
                <c:pt idx="765">
                  <c:v>151.52230023839977</c:v>
                </c:pt>
                <c:pt idx="766">
                  <c:v>151.28234534505029</c:v>
                </c:pt>
                <c:pt idx="767">
                  <c:v>151.0403010844303</c:v>
                </c:pt>
                <c:pt idx="768">
                  <c:v>150.79618094089201</c:v>
                </c:pt>
                <c:pt idx="769">
                  <c:v>150.54999906276134</c:v>
                </c:pt>
                <c:pt idx="770">
                  <c:v>150.3017702710749</c:v>
                </c:pt>
                <c:pt idx="771">
                  <c:v>150.05151006787611</c:v>
                </c:pt>
                <c:pt idx="772">
                  <c:v>149.79923464405044</c:v>
                </c:pt>
                <c:pt idx="773">
                  <c:v>149.54496088667054</c:v>
                </c:pt>
                <c:pt idx="774">
                  <c:v>149.28870638582811</c:v>
                </c:pt>
                <c:pt idx="775">
                  <c:v>149.03048944092816</c:v>
                </c:pt>
                <c:pt idx="776">
                  <c:v>148.77032906642242</c:v>
                </c:pt>
                <c:pt idx="777">
                  <c:v>148.5082449969525</c:v>
                </c:pt>
                <c:pt idx="778">
                  <c:v>148.2442576918863</c:v>
                </c:pt>
                <c:pt idx="779">
                  <c:v>147.97838833921705</c:v>
                </c:pt>
                <c:pt idx="780">
                  <c:v>147.71065885880779</c:v>
                </c:pt>
                <c:pt idx="781">
                  <c:v>147.44109190495442</c:v>
                </c:pt>
                <c:pt idx="782">
                  <c:v>147.16971086824788</c:v>
                </c:pt>
                <c:pt idx="783">
                  <c:v>146.89653987671426</c:v>
                </c:pt>
                <c:pt idx="784">
                  <c:v>146.62160379621187</c:v>
                </c:pt>
                <c:pt idx="785">
                  <c:v>146.34492823006551</c:v>
                </c:pt>
                <c:pt idx="786">
                  <c:v>146.06653951792146</c:v>
                </c:pt>
                <c:pt idx="787">
                  <c:v>145.78646473380391</c:v>
                </c:pt>
                <c:pt idx="788">
                  <c:v>145.50473168335759</c:v>
                </c:pt>
                <c:pt idx="789">
                  <c:v>145.22136890026252</c:v>
                </c:pt>
                <c:pt idx="790">
                  <c:v>144.93640564180475</c:v>
                </c:pt>
                <c:pt idx="791">
                  <c:v>144.64987188359447</c:v>
                </c:pt>
                <c:pt idx="792">
                  <c:v>144.36179831341843</c:v>
                </c:pt>
                <c:pt idx="793">
                  <c:v>144.07221632421695</c:v>
                </c:pt>
                <c:pt idx="794">
                  <c:v>143.78115800618107</c:v>
                </c:pt>
                <c:pt idx="795">
                  <c:v>143.48865613796156</c:v>
                </c:pt>
                <c:pt idx="796">
                  <c:v>143.19474417698541</c:v>
                </c:pt>
                <c:pt idx="797">
                  <c:v>142.89945624888051</c:v>
                </c:pt>
                <c:pt idx="798">
                  <c:v>142.60282713600506</c:v>
                </c:pt>
                <c:pt idx="799">
                  <c:v>142.30489226508493</c:v>
                </c:pt>
                <c:pt idx="800">
                  <c:v>142.00568769396236</c:v>
                </c:pt>
                <c:pt idx="801">
                  <c:v>141.70525009746143</c:v>
                </c:pt>
                <c:pt idx="802">
                  <c:v>141.40361675237779</c:v>
                </c:pt>
                <c:pt idx="803">
                  <c:v>141.10082552160318</c:v>
                </c:pt>
                <c:pt idx="804">
                  <c:v>140.79691483739524</c:v>
                </c:pt>
                <c:pt idx="805">
                  <c:v>140.49192368380722</c:v>
                </c:pt>
                <c:pt idx="806">
                  <c:v>140.185891578293</c:v>
                </c:pt>
                <c:pt idx="807">
                  <c:v>139.87885855250764</c:v>
                </c:pt>
                <c:pt idx="808">
                  <c:v>139.57086513231997</c:v>
                </c:pt>
                <c:pt idx="809">
                  <c:v>139.2619523170622</c:v>
                </c:pt>
                <c:pt idx="810">
                  <c:v>138.95216155803928</c:v>
                </c:pt>
                <c:pt idx="811">
                  <c:v>138.6415347363255</c:v>
                </c:pt>
                <c:pt idx="812">
                  <c:v>138.33011413987512</c:v>
                </c:pt>
                <c:pt idx="813">
                  <c:v>138.01794243997725</c:v>
                </c:pt>
                <c:pt idx="814">
                  <c:v>137.70506266708819</c:v>
                </c:pt>
                <c:pt idx="815">
                  <c:v>137.39151818607294</c:v>
                </c:pt>
                <c:pt idx="816">
                  <c:v>137.07735267088967</c:v>
                </c:pt>
                <c:pt idx="817">
                  <c:v>136.76261007876272</c:v>
                </c:pt>
                <c:pt idx="818">
                  <c:v>136.4473346238662</c:v>
                </c:pt>
                <c:pt idx="819">
                  <c:v>136.13157075057612</c:v>
                </c:pt>
                <c:pt idx="820">
                  <c:v>135.81536310631762</c:v>
                </c:pt>
                <c:pt idx="821">
                  <c:v>135.49875651405873</c:v>
                </c:pt>
                <c:pt idx="822">
                  <c:v>135.18179594448591</c:v>
                </c:pt>
                <c:pt idx="823">
                  <c:v>134.8645264879155</c:v>
                </c:pt>
                <c:pt idx="824">
                  <c:v>134.54699332597377</c:v>
                </c:pt>
                <c:pt idx="825">
                  <c:v>134.2292417031025</c:v>
                </c:pt>
                <c:pt idx="826">
                  <c:v>133.91131689792726</c:v>
                </c:pt>
                <c:pt idx="827">
                  <c:v>133.59326419454268</c:v>
                </c:pt>
                <c:pt idx="828">
                  <c:v>133.27512885375339</c:v>
                </c:pt>
                <c:pt idx="829">
                  <c:v>132.95695608432393</c:v>
                </c:pt>
                <c:pt idx="830">
                  <c:v>132.6387910142806</c:v>
                </c:pt>
                <c:pt idx="831">
                  <c:v>132.3206786623156</c:v>
                </c:pt>
                <c:pt idx="832">
                  <c:v>132.00266390933399</c:v>
                </c:pt>
                <c:pt idx="833">
                  <c:v>131.68479147019565</c:v>
                </c:pt>
                <c:pt idx="834">
                  <c:v>131.36710586569359</c:v>
                </c:pt>
                <c:pt idx="835">
                  <c:v>131.04965139481385</c:v>
                </c:pt>
                <c:pt idx="836">
                  <c:v>130.73247210732248</c:v>
                </c:pt>
                <c:pt idx="837">
                  <c:v>130.41561177671937</c:v>
                </c:pt>
                <c:pt idx="838">
                  <c:v>130.09911387360324</c:v>
                </c:pt>
                <c:pt idx="839">
                  <c:v>129.78302153948889</c:v>
                </c:pt>
                <c:pt idx="840">
                  <c:v>129.46737756110946</c:v>
                </c:pt>
                <c:pt idx="841">
                  <c:v>129.15222434525316</c:v>
                </c:pt>
                <c:pt idx="842">
                  <c:v>128.83760389415764</c:v>
                </c:pt>
                <c:pt idx="843">
                  <c:v>128.52355778150522</c:v>
                </c:pt>
                <c:pt idx="844">
                  <c:v>128.21012712905039</c:v>
                </c:pt>
                <c:pt idx="845">
                  <c:v>127.89735258390816</c:v>
                </c:pt>
                <c:pt idx="846">
                  <c:v>127.58527429653425</c:v>
                </c:pt>
                <c:pt idx="847">
                  <c:v>127.27393189942521</c:v>
                </c:pt>
                <c:pt idx="848">
                  <c:v>126.9633644865619</c:v>
                </c:pt>
                <c:pt idx="849">
                  <c:v>126.65361059362186</c:v>
                </c:pt>
                <c:pt idx="850">
                  <c:v>126.34470817898108</c:v>
                </c:pt>
                <c:pt idx="851">
                  <c:v>126.03669460552265</c:v>
                </c:pt>
                <c:pt idx="852">
                  <c:v>125.72960662327425</c:v>
                </c:pt>
                <c:pt idx="853">
                  <c:v>125.42348035288494</c:v>
                </c:pt>
                <c:pt idx="854">
                  <c:v>125.11835126995614</c:v>
                </c:pt>
                <c:pt idx="855">
                  <c:v>124.81425419023859</c:v>
                </c:pt>
                <c:pt idx="856">
                  <c:v>124.51122325570246</c:v>
                </c:pt>
                <c:pt idx="857">
                  <c:v>124.20929192149053</c:v>
                </c:pt>
                <c:pt idx="858">
                  <c:v>123.90849294375431</c:v>
                </c:pt>
                <c:pt idx="859">
                  <c:v>123.60885836838109</c:v>
                </c:pt>
                <c:pt idx="860">
                  <c:v>123.31041952060944</c:v>
                </c:pt>
                <c:pt idx="861">
                  <c:v>123.01320699553446</c:v>
                </c:pt>
                <c:pt idx="862">
                  <c:v>122.71725064949737</c:v>
                </c:pt>
                <c:pt idx="863">
                  <c:v>122.42257959235648</c:v>
                </c:pt>
                <c:pt idx="864">
                  <c:v>122.12922218063315</c:v>
                </c:pt>
                <c:pt idx="865">
                  <c:v>121.83720601152424</c:v>
                </c:pt>
                <c:pt idx="866">
                  <c:v>121.54655791777131</c:v>
                </c:pt>
                <c:pt idx="867">
                  <c:v>121.25730396337366</c:v>
                </c:pt>
                <c:pt idx="868">
                  <c:v>120.9694694401381</c:v>
                </c:pt>
                <c:pt idx="869">
                  <c:v>120.68307886504365</c:v>
                </c:pt>
                <c:pt idx="870">
                  <c:v>120.39815597841165</c:v>
                </c:pt>
                <c:pt idx="871">
                  <c:v>120.11472374286269</c:v>
                </c:pt>
                <c:pt idx="872">
                  <c:v>119.83280434304241</c:v>
                </c:pt>
                <c:pt idx="873">
                  <c:v>119.55241918609723</c:v>
                </c:pt>
                <c:pt idx="874">
                  <c:v>119.27358890288299</c:v>
                </c:pt>
                <c:pt idx="875">
                  <c:v>118.9963333498803</c:v>
                </c:pt>
                <c:pt idx="876">
                  <c:v>118.72067161180226</c:v>
                </c:pt>
                <c:pt idx="877">
                  <c:v>118.44662200486709</c:v>
                </c:pt>
                <c:pt idx="878">
                  <c:v>118.17420208071475</c:v>
                </c:pt>
                <c:pt idx="879">
                  <c:v>117.90342863094556</c:v>
                </c:pt>
                <c:pt idx="880">
                  <c:v>117.63431769225546</c:v>
                </c:pt>
                <c:pt idx="881">
                  <c:v>117.36688455214353</c:v>
                </c:pt>
                <c:pt idx="882">
                  <c:v>117.10114375517028</c:v>
                </c:pt>
                <c:pt idx="883">
                  <c:v>116.83710910973825</c:v>
                </c:pt>
                <c:pt idx="884">
                  <c:v>116.57479369537316</c:v>
                </c:pt>
                <c:pt idx="885">
                  <c:v>116.3142098704797</c:v>
                </c:pt>
                <c:pt idx="886">
                  <c:v>116.05536928054619</c:v>
                </c:pt>
                <c:pt idx="887">
                  <c:v>115.7982828667751</c:v>
                </c:pt>
                <c:pt idx="888">
                  <c:v>115.54296087511364</c:v>
                </c:pt>
                <c:pt idx="889">
                  <c:v>115.28941286565922</c:v>
                </c:pt>
                <c:pt idx="890">
                  <c:v>115.03764772241824</c:v>
                </c:pt>
                <c:pt idx="891">
                  <c:v>114.78767366338897</c:v>
                </c:pt>
                <c:pt idx="892">
                  <c:v>114.53949825095155</c:v>
                </c:pt>
                <c:pt idx="893">
                  <c:v>114.29312840253486</c:v>
                </c:pt>
                <c:pt idx="894">
                  <c:v>114.04857040154293</c:v>
                </c:pt>
                <c:pt idx="895">
                  <c:v>113.8058299085146</c:v>
                </c:pt>
                <c:pt idx="896">
                  <c:v>113.56491197249456</c:v>
                </c:pt>
                <c:pt idx="897">
                  <c:v>113.32582104259787</c:v>
                </c:pt>
                <c:pt idx="898">
                  <c:v>113.0885609797419</c:v>
                </c:pt>
                <c:pt idx="899">
                  <c:v>112.85313506852806</c:v>
                </c:pt>
                <c:pt idx="900">
                  <c:v>112.61954602925282</c:v>
                </c:pt>
                <c:pt idx="901">
                  <c:v>112.38779603002806</c:v>
                </c:pt>
                <c:pt idx="902">
                  <c:v>112.15788669899383</c:v>
                </c:pt>
                <c:pt idx="903">
                  <c:v>111.92981913660192</c:v>
                </c:pt>
                <c:pt idx="904">
                  <c:v>111.70359392795656</c:v>
                </c:pt>
                <c:pt idx="905">
                  <c:v>111.47921115519323</c:v>
                </c:pt>
                <c:pt idx="906">
                  <c:v>111.25667040987996</c:v>
                </c:pt>
                <c:pt idx="907">
                  <c:v>111.03597080542448</c:v>
                </c:pt>
                <c:pt idx="908">
                  <c:v>110.81711098947528</c:v>
                </c:pt>
                <c:pt idx="909">
                  <c:v>110.60008915629842</c:v>
                </c:pt>
                <c:pt idx="910">
                  <c:v>110.38490305911992</c:v>
                </c:pt>
                <c:pt idx="911">
                  <c:v>110.17155002241928</c:v>
                </c:pt>
                <c:pt idx="912">
                  <c:v>109.96002695416028</c:v>
                </c:pt>
                <c:pt idx="913">
                  <c:v>109.75033035795251</c:v>
                </c:pt>
                <c:pt idx="914">
                  <c:v>109.54245634512569</c:v>
                </c:pt>
                <c:pt idx="915">
                  <c:v>109.33640064671246</c:v>
                </c:pt>
                <c:pt idx="916">
                  <c:v>109.13215862532677</c:v>
                </c:pt>
                <c:pt idx="917">
                  <c:v>108.92972528692898</c:v>
                </c:pt>
                <c:pt idx="918">
                  <c:v>108.72909529246995</c:v>
                </c:pt>
                <c:pt idx="919">
                  <c:v>108.53026296940591</c:v>
                </c:pt>
                <c:pt idx="920">
                  <c:v>108.3332223230759</c:v>
                </c:pt>
                <c:pt idx="921">
                  <c:v>108.13796704793654</c:v>
                </c:pt>
                <c:pt idx="922">
                  <c:v>107.9444905386452</c:v>
                </c:pt>
                <c:pt idx="923">
                  <c:v>107.75278590098979</c:v>
                </c:pt>
                <c:pt idx="924">
                  <c:v>107.56284596265422</c:v>
                </c:pt>
                <c:pt idx="925">
                  <c:v>107.37466328382129</c:v>
                </c:pt>
                <c:pt idx="926">
                  <c:v>107.18823016760234</c:v>
                </c:pt>
                <c:pt idx="927">
                  <c:v>107.00353867029494</c:v>
                </c:pt>
                <c:pt idx="928">
                  <c:v>106.82058061146178</c:v>
                </c:pt>
                <c:pt idx="929">
                  <c:v>106.6393475838283</c:v>
                </c:pt>
                <c:pt idx="930">
                  <c:v>106.45983096299857</c:v>
                </c:pt>
                <c:pt idx="931">
                  <c:v>106.28202191698392</c:v>
                </c:pt>
                <c:pt idx="932">
                  <c:v>106.10591141554538</c:v>
                </c:pt>
                <c:pt idx="933">
                  <c:v>105.93149023934606</c:v>
                </c:pt>
                <c:pt idx="934">
                  <c:v>105.7587489889136</c:v>
                </c:pt>
                <c:pt idx="935">
                  <c:v>105.58767809341148</c:v>
                </c:pt>
                <c:pt idx="936">
                  <c:v>105.4182678192189</c:v>
                </c:pt>
                <c:pt idx="937">
                  <c:v>105.25050827831802</c:v>
                </c:pt>
                <c:pt idx="938">
                  <c:v>105.0843894364895</c:v>
                </c:pt>
                <c:pt idx="939">
                  <c:v>104.91990112131627</c:v>
                </c:pt>
                <c:pt idx="940">
                  <c:v>104.75703302999564</c:v>
                </c:pt>
                <c:pt idx="941">
                  <c:v>104.5957747369612</c:v>
                </c:pt>
                <c:pt idx="942">
                  <c:v>104.43611570131456</c:v>
                </c:pt>
                <c:pt idx="943">
                  <c:v>104.27804527406873</c:v>
                </c:pt>
                <c:pt idx="944">
                  <c:v>104.12155270520408</c:v>
                </c:pt>
                <c:pt idx="945">
                  <c:v>103.9666271505385</c:v>
                </c:pt>
                <c:pt idx="946">
                  <c:v>103.81325767841381</c:v>
                </c:pt>
                <c:pt idx="947">
                  <c:v>103.66143327619861</c:v>
                </c:pt>
                <c:pt idx="948">
                  <c:v>103.51114285661212</c:v>
                </c:pt>
                <c:pt idx="949">
                  <c:v>103.3623752638687</c:v>
                </c:pt>
                <c:pt idx="950">
                  <c:v>103.21511927964627</c:v>
                </c:pt>
                <c:pt idx="951">
                  <c:v>103.06936362888133</c:v>
                </c:pt>
                <c:pt idx="952">
                  <c:v>102.92509698539133</c:v>
                </c:pt>
                <c:pt idx="953">
                  <c:v>102.78230797732951</c:v>
                </c:pt>
                <c:pt idx="954">
                  <c:v>102.64098519247162</c:v>
                </c:pt>
                <c:pt idx="955">
                  <c:v>102.50111718334003</c:v>
                </c:pt>
                <c:pt idx="956">
                  <c:v>102.3626924721658</c:v>
                </c:pt>
                <c:pt idx="957">
                  <c:v>102.22569955569236</c:v>
                </c:pt>
                <c:pt idx="958">
                  <c:v>102.09012690982406</c:v>
                </c:pt>
                <c:pt idx="959">
                  <c:v>101.95596299412114</c:v>
                </c:pt>
                <c:pt idx="960">
                  <c:v>101.82319625614507</c:v>
                </c:pt>
                <c:pt idx="961">
                  <c:v>101.6918151356567</c:v>
                </c:pt>
                <c:pt idx="962">
                  <c:v>101.56180806867023</c:v>
                </c:pt>
                <c:pt idx="963">
                  <c:v>101.43316349136545</c:v>
                </c:pt>
                <c:pt idx="964">
                  <c:v>101.30586984386267</c:v>
                </c:pt>
                <c:pt idx="965">
                  <c:v>101.17991557386082</c:v>
                </c:pt>
                <c:pt idx="966">
                  <c:v>101.05528914014445</c:v>
                </c:pt>
                <c:pt idx="967">
                  <c:v>100.93197901596029</c:v>
                </c:pt>
                <c:pt idx="968">
                  <c:v>100.80997369226726</c:v>
                </c:pt>
                <c:pt idx="969">
                  <c:v>100.68926168086338</c:v>
                </c:pt>
                <c:pt idx="970">
                  <c:v>100.56983151739149</c:v>
                </c:pt>
                <c:pt idx="971">
                  <c:v>100.4516717642272</c:v>
                </c:pt>
                <c:pt idx="972">
                  <c:v>100.33477101325134</c:v>
                </c:pt>
                <c:pt idx="973">
                  <c:v>100.21911788851162</c:v>
                </c:pt>
                <c:pt idx="974">
                  <c:v>100.10470104877298</c:v>
                </c:pt>
                <c:pt idx="975">
                  <c:v>99.991509189963239</c:v>
                </c:pt>
                <c:pt idx="976">
                  <c:v>99.879531047513524</c:v>
                </c:pt>
                <c:pt idx="977">
                  <c:v>99.768755398598898</c:v>
                </c:pt>
                <c:pt idx="978">
                  <c:v>99.659171064279334</c:v>
                </c:pt>
                <c:pt idx="979">
                  <c:v>99.550766911545978</c:v>
                </c:pt>
                <c:pt idx="980">
                  <c:v>99.443531855273974</c:v>
                </c:pt>
                <c:pt idx="981">
                  <c:v>99.337454860084563</c:v>
                </c:pt>
                <c:pt idx="982">
                  <c:v>99.232524942119284</c:v>
                </c:pt>
                <c:pt idx="983">
                  <c:v>99.128731170729097</c:v>
                </c:pt>
                <c:pt idx="984">
                  <c:v>99.026062670080165</c:v>
                </c:pt>
                <c:pt idx="985">
                  <c:v>98.924508620678935</c:v>
                </c:pt>
                <c:pt idx="986">
                  <c:v>98.8240582608192</c:v>
                </c:pt>
                <c:pt idx="987">
                  <c:v>98.724700887952778</c:v>
                </c:pt>
                <c:pt idx="988">
                  <c:v>98.626425859988188</c:v>
                </c:pt>
                <c:pt idx="989">
                  <c:v>98.529222596514842</c:v>
                </c:pt>
                <c:pt idx="990">
                  <c:v>98.433080579961981</c:v>
                </c:pt>
                <c:pt idx="991">
                  <c:v>98.337989356686947</c:v>
                </c:pt>
                <c:pt idx="992">
                  <c:v>98.243938538001061</c:v>
                </c:pt>
                <c:pt idx="993">
                  <c:v>98.150917801131172</c:v>
                </c:pt>
                <c:pt idx="994">
                  <c:v>98.058916890121282</c:v>
                </c:pt>
                <c:pt idx="995">
                  <c:v>97.967925616674634</c:v>
                </c:pt>
                <c:pt idx="996">
                  <c:v>97.877933860939038</c:v>
                </c:pt>
                <c:pt idx="997">
                  <c:v>97.788931572237217</c:v>
                </c:pt>
                <c:pt idx="998">
                  <c:v>97.700908769744046</c:v>
                </c:pt>
                <c:pt idx="999">
                  <c:v>97.613855543111782</c:v>
                </c:pt>
                <c:pt idx="1000">
                  <c:v>97.527762053046217</c:v>
                </c:pt>
                <c:pt idx="1001">
                  <c:v>97.442618531834555</c:v>
                </c:pt>
                <c:pt idx="1002">
                  <c:v>97.358415283826758</c:v>
                </c:pt>
                <c:pt idx="1003">
                  <c:v>97.27514268587268</c:v>
                </c:pt>
                <c:pt idx="1004">
                  <c:v>97.192791187715599</c:v>
                </c:pt>
                <c:pt idx="1005">
                  <c:v>97.111351312344269</c:v>
                </c:pt>
                <c:pt idx="1006">
                  <c:v>97.030813656305256</c:v>
                </c:pt>
                <c:pt idx="1007">
                  <c:v>96.951168889976216</c:v>
                </c:pt>
                <c:pt idx="1008">
                  <c:v>96.872407757801867</c:v>
                </c:pt>
                <c:pt idx="1009">
                  <c:v>96.794521078494554</c:v>
                </c:pt>
                <c:pt idx="1010">
                  <c:v>96.717499745200215</c:v>
                </c:pt>
                <c:pt idx="1011">
                  <c:v>96.64133472563104</c:v>
                </c:pt>
                <c:pt idx="1012">
                  <c:v>96.566017062166082</c:v>
                </c:pt>
                <c:pt idx="1013">
                  <c:v>96.491537871921523</c:v>
                </c:pt>
                <c:pt idx="1014">
                  <c:v>96.417888346791457</c:v>
                </c:pt>
                <c:pt idx="1015">
                  <c:v>96.34505975345995</c:v>
                </c:pt>
                <c:pt idx="1016">
                  <c:v>96.273043433386434</c:v>
                </c:pt>
                <c:pt idx="1017">
                  <c:v>96.201830802764647</c:v>
                </c:pt>
                <c:pt idx="1018">
                  <c:v>96.131413352456903</c:v>
                </c:pt>
                <c:pt idx="1019">
                  <c:v>96.061782647903925</c:v>
                </c:pt>
                <c:pt idx="1020">
                  <c:v>95.992930329012196</c:v>
                </c:pt>
                <c:pt idx="1021">
                  <c:v>95.924848110018914</c:v>
                </c:pt>
                <c:pt idx="1022">
                  <c:v>95.85752777933611</c:v>
                </c:pt>
                <c:pt idx="1023">
                  <c:v>95.790961199374635</c:v>
                </c:pt>
                <c:pt idx="1024">
                  <c:v>95.725140306348564</c:v>
                </c:pt>
                <c:pt idx="1025">
                  <c:v>95.660057110061842</c:v>
                </c:pt>
                <c:pt idx="1026">
                  <c:v>95.595703693676484</c:v>
                </c:pt>
                <c:pt idx="1027">
                  <c:v>95.532072213464843</c:v>
                </c:pt>
                <c:pt idx="1028">
                  <c:v>95.469154898545298</c:v>
                </c:pt>
                <c:pt idx="1029">
                  <c:v>95.406944050603073</c:v>
                </c:pt>
                <c:pt idx="1030">
                  <c:v>95.345432043596517</c:v>
                </c:pt>
                <c:pt idx="1031">
                  <c:v>95.284611323449113</c:v>
                </c:pt>
                <c:pt idx="1032">
                  <c:v>95.224474407728962</c:v>
                </c:pt>
                <c:pt idx="1033">
                  <c:v>95.165013885315872</c:v>
                </c:pt>
                <c:pt idx="1034">
                  <c:v>95.106222416055772</c:v>
                </c:pt>
                <c:pt idx="1035">
                  <c:v>95.048092730404989</c:v>
                </c:pt>
                <c:pt idx="1036">
                  <c:v>94.990617629063181</c:v>
                </c:pt>
                <c:pt idx="1037">
                  <c:v>94.933789982596636</c:v>
                </c:pt>
                <c:pt idx="1038">
                  <c:v>94.877602731051795</c:v>
                </c:pt>
                <c:pt idx="1039">
                  <c:v>94.822048883560356</c:v>
                </c:pt>
                <c:pt idx="1040">
                  <c:v>94.767121517935067</c:v>
                </c:pt>
                <c:pt idx="1041">
                  <c:v>94.712813780258671</c:v>
                </c:pt>
                <c:pt idx="1042">
                  <c:v>94.659118884464633</c:v>
                </c:pt>
                <c:pt idx="1043">
                  <c:v>94.606030111911309</c:v>
                </c:pt>
                <c:pt idx="1044">
                  <c:v>94.553540810949201</c:v>
                </c:pt>
                <c:pt idx="1045">
                  <c:v>94.501644396482732</c:v>
                </c:pt>
                <c:pt idx="1046">
                  <c:v>94.450334349525804</c:v>
                </c:pt>
                <c:pt idx="1047">
                  <c:v>94.399604216752266</c:v>
                </c:pt>
                <c:pt idx="1048">
                  <c:v>94.349447610041622</c:v>
                </c:pt>
                <c:pt idx="1049">
                  <c:v>94.299858206020374</c:v>
                </c:pt>
                <c:pt idx="1050">
                  <c:v>94.250829745598352</c:v>
                </c:pt>
                <c:pt idx="1051">
                  <c:v>94.202356033502653</c:v>
                </c:pt>
                <c:pt idx="1052">
                  <c:v>94.154430937806879</c:v>
                </c:pt>
                <c:pt idx="1053">
                  <c:v>94.107048389457987</c:v>
                </c:pt>
                <c:pt idx="1054">
                  <c:v>94.060202381799712</c:v>
                </c:pt>
                <c:pt idx="1055">
                  <c:v>94.013886970094205</c:v>
                </c:pt>
                <c:pt idx="1056">
                  <c:v>93.968096271040594</c:v>
                </c:pt>
                <c:pt idx="1057">
                  <c:v>93.922824462292226</c:v>
                </c:pt>
                <c:pt idx="1058">
                  <c:v>93.87806578197187</c:v>
                </c:pt>
                <c:pt idx="1059">
                  <c:v>93.8338145281853</c:v>
                </c:pt>
                <c:pt idx="1060">
                  <c:v>93.790065058534296</c:v>
                </c:pt>
                <c:pt idx="1061">
                  <c:v>93.746811789627927</c:v>
                </c:pt>
                <c:pt idx="1062">
                  <c:v>93.704049196593402</c:v>
                </c:pt>
                <c:pt idx="1063">
                  <c:v>93.661771812586579</c:v>
                </c:pt>
                <c:pt idx="1064">
                  <c:v>93.61997422830153</c:v>
                </c:pt>
                <c:pt idx="1065">
                  <c:v>93.578651091480737</c:v>
                </c:pt>
                <c:pt idx="1066">
                  <c:v>93.537797106424648</c:v>
                </c:pt>
                <c:pt idx="1067">
                  <c:v>93.497407033501887</c:v>
                </c:pt>
                <c:pt idx="1068">
                  <c:v>93.457475688659571</c:v>
                </c:pt>
                <c:pt idx="1069">
                  <c:v>93.417997942934448</c:v>
                </c:pt>
                <c:pt idx="1070">
                  <c:v>93.37896872196454</c:v>
                </c:pt>
                <c:pt idx="1071">
                  <c:v>93.340383005501764</c:v>
                </c:pt>
                <c:pt idx="1072">
                  <c:v>93.302235826925653</c:v>
                </c:pt>
                <c:pt idx="1073">
                  <c:v>93.26452227275783</c:v>
                </c:pt>
                <c:pt idx="1074">
                  <c:v>93.227237482178381</c:v>
                </c:pt>
                <c:pt idx="1075">
                  <c:v>93.190376646543072</c:v>
                </c:pt>
                <c:pt idx="1076">
                  <c:v>93.153935008902437</c:v>
                </c:pt>
                <c:pt idx="1077">
                  <c:v>93.117907863522404</c:v>
                </c:pt>
                <c:pt idx="1078">
                  <c:v>93.082290555406558</c:v>
                </c:pt>
                <c:pt idx="1079">
                  <c:v>93.047078479820357</c:v>
                </c:pt>
                <c:pt idx="1080">
                  <c:v>93.012267081817484</c:v>
                </c:pt>
                <c:pt idx="1081">
                  <c:v>92.977851855767838</c:v>
                </c:pt>
                <c:pt idx="1082">
                  <c:v>92.943828344887919</c:v>
                </c:pt>
                <c:pt idx="1083">
                  <c:v>92.910192140773404</c:v>
                </c:pt>
                <c:pt idx="1084">
                  <c:v>92.876938882934056</c:v>
                </c:pt>
                <c:pt idx="1085">
                  <c:v>92.844064258330704</c:v>
                </c:pt>
                <c:pt idx="1086">
                  <c:v>92.811564000915169</c:v>
                </c:pt>
                <c:pt idx="1087">
                  <c:v>92.77943389117209</c:v>
                </c:pt>
                <c:pt idx="1088">
                  <c:v>92.747669755663892</c:v>
                </c:pt>
                <c:pt idx="1089">
                  <c:v>92.716267466578088</c:v>
                </c:pt>
                <c:pt idx="1090">
                  <c:v>92.685222941277075</c:v>
                </c:pt>
                <c:pt idx="1091">
                  <c:v>92.654532141851178</c:v>
                </c:pt>
                <c:pt idx="1092">
                  <c:v>92.624191074673931</c:v>
                </c:pt>
                <c:pt idx="1093">
                  <c:v>92.594195789960608</c:v>
                </c:pt>
                <c:pt idx="1094">
                  <c:v>92.564542381329275</c:v>
                </c:pt>
                <c:pt idx="1095">
                  <c:v>92.535226985365156</c:v>
                </c:pt>
                <c:pt idx="1096">
                  <c:v>92.506245781187488</c:v>
                </c:pt>
                <c:pt idx="1097">
                  <c:v>92.477594990019739</c:v>
                </c:pt>
                <c:pt idx="1098">
                  <c:v>92.449270874762576</c:v>
                </c:pt>
                <c:pt idx="1099">
                  <c:v>92.421269739570008</c:v>
                </c:pt>
                <c:pt idx="1100">
                  <c:v>92.393587929428691</c:v>
                </c:pt>
                <c:pt idx="1101">
                  <c:v>92.366221829739942</c:v>
                </c:pt>
                <c:pt idx="1102">
                  <c:v>92.339167865905466</c:v>
                </c:pt>
                <c:pt idx="1103">
                  <c:v>92.312422502915538</c:v>
                </c:pt>
                <c:pt idx="1104">
                  <c:v>92.285982244940897</c:v>
                </c:pt>
                <c:pt idx="1105">
                  <c:v>92.259843634927549</c:v>
                </c:pt>
                <c:pt idx="1106">
                  <c:v>92.234003254194732</c:v>
                </c:pt>
                <c:pt idx="1107">
                  <c:v>92.208457722036201</c:v>
                </c:pt>
                <c:pt idx="1108">
                  <c:v>92.183203695324622</c:v>
                </c:pt>
                <c:pt idx="1109">
                  <c:v>92.158237868119187</c:v>
                </c:pt>
                <c:pt idx="1110">
                  <c:v>92.133556971276477</c:v>
                </c:pt>
                <c:pt idx="1111">
                  <c:v>92.109157772064606</c:v>
                </c:pt>
                <c:pt idx="1112">
                  <c:v>92.085037073780427</c:v>
                </c:pt>
                <c:pt idx="1113">
                  <c:v>92.061191715370157</c:v>
                </c:pt>
                <c:pt idx="1114">
                  <c:v>92.037618571053116</c:v>
                </c:pt>
                <c:pt idx="1115">
                  <c:v>92.014314549948779</c:v>
                </c:pt>
                <c:pt idx="1116">
                  <c:v>91.99127659570695</c:v>
                </c:pt>
                <c:pt idx="1117">
                  <c:v>91.968501686141337</c:v>
                </c:pt>
                <c:pt idx="1118">
                  <c:v>91.94598683286614</c:v>
                </c:pt>
                <c:pt idx="1119">
                  <c:v>91.923729080936099</c:v>
                </c:pt>
                <c:pt idx="1120">
                  <c:v>91.90172550848952</c:v>
                </c:pt>
                <c:pt idx="1121">
                  <c:v>91.879973226394739</c:v>
                </c:pt>
                <c:pt idx="1122">
                  <c:v>91.858469377899596</c:v>
                </c:pt>
                <c:pt idx="1123">
                  <c:v>91.837211138284246</c:v>
                </c:pt>
                <c:pt idx="1124">
                  <c:v>91.816195714517022</c:v>
                </c:pt>
                <c:pt idx="1125">
                  <c:v>91.795420344913666</c:v>
                </c:pt>
                <c:pt idx="1126">
                  <c:v>91.774882298799483</c:v>
                </c:pt>
                <c:pt idx="1127">
                  <c:v>91.754578876174918</c:v>
                </c:pt>
                <c:pt idx="1128">
                  <c:v>91.734507407383987</c:v>
                </c:pt>
                <c:pt idx="1129">
                  <c:v>91.714665252786062</c:v>
                </c:pt>
                <c:pt idx="1130">
                  <c:v>91.695049802430674</c:v>
                </c:pt>
                <c:pt idx="1131">
                  <c:v>91.675658475735418</c:v>
                </c:pt>
                <c:pt idx="1132">
                  <c:v>91.656488721167008</c:v>
                </c:pt>
                <c:pt idx="1133">
                  <c:v>91.637538015925273</c:v>
                </c:pt>
                <c:pt idx="1134">
                  <c:v>91.618803865630412</c:v>
                </c:pt>
                <c:pt idx="1135">
                  <c:v>91.600283804013074</c:v>
                </c:pt>
                <c:pt idx="1136">
                  <c:v>91.581975392607504</c:v>
                </c:pt>
                <c:pt idx="1137">
                  <c:v>91.563876220447938</c:v>
                </c:pt>
                <c:pt idx="1138">
                  <c:v>91.545983903767606</c:v>
                </c:pt>
                <c:pt idx="1139">
                  <c:v>91.528296085700973</c:v>
                </c:pt>
                <c:pt idx="1140">
                  <c:v>91.510810435988887</c:v>
                </c:pt>
                <c:pt idx="1141">
                  <c:v>91.493524650686552</c:v>
                </c:pt>
                <c:pt idx="1142">
                  <c:v>91.476436451874548</c:v>
                </c:pt>
                <c:pt idx="1143">
                  <c:v>91.459543587372693</c:v>
                </c:pt>
                <c:pt idx="1144">
                  <c:v>91.442843830456738</c:v>
                </c:pt>
                <c:pt idx="1145">
                  <c:v>91.426334979578044</c:v>
                </c:pt>
                <c:pt idx="1146">
                  <c:v>91.410014858085916</c:v>
                </c:pt>
                <c:pt idx="1147">
                  <c:v>91.39388131395296</c:v>
                </c:pt>
                <c:pt idx="1148">
                  <c:v>91.37793221950308</c:v>
                </c:pt>
                <c:pt idx="1149">
                  <c:v>91.362165471142291</c:v>
                </c:pt>
                <c:pt idx="1150">
                  <c:v>91.346578989092336</c:v>
                </c:pt>
                <c:pt idx="1151">
                  <c:v>91.331170717127037</c:v>
                </c:pt>
                <c:pt idx="1152">
                  <c:v>91.315938622311307</c:v>
                </c:pt>
                <c:pt idx="1153">
                  <c:v>91.300880694742816</c:v>
                </c:pt>
                <c:pt idx="1154">
                  <c:v>91.28599494729653</c:v>
                </c:pt>
                <c:pt idx="1155">
                  <c:v>91.271279415371694</c:v>
                </c:pt>
                <c:pt idx="1156">
                  <c:v>91.256732156641519</c:v>
                </c:pt>
                <c:pt idx="1157">
                  <c:v>91.242351250805541</c:v>
                </c:pt>
                <c:pt idx="1158">
                  <c:v>91.228134799344446</c:v>
                </c:pt>
                <c:pt idx="1159">
                  <c:v>91.214080925277599</c:v>
                </c:pt>
                <c:pt idx="1160">
                  <c:v>91.200187772922973</c:v>
                </c:pt>
                <c:pt idx="1161">
                  <c:v>91.186453507659763</c:v>
                </c:pt>
                <c:pt idx="1162">
                  <c:v>91.172876315693387</c:v>
                </c:pt>
                <c:pt idx="1163">
                  <c:v>91.159454403822991</c:v>
                </c:pt>
                <c:pt idx="1164">
                  <c:v>91.14618599921144</c:v>
                </c:pt>
                <c:pt idx="1165">
                  <c:v>91.133069349157736</c:v>
                </c:pt>
                <c:pt idx="1166">
                  <c:v>91.120102720871884</c:v>
                </c:pt>
                <c:pt idx="1167">
                  <c:v>91.107284401252059</c:v>
                </c:pt>
                <c:pt idx="1168">
                  <c:v>91.094612696664313</c:v>
                </c:pt>
                <c:pt idx="1169">
                  <c:v>91.082085932724425</c:v>
                </c:pt>
                <c:pt idx="1170">
                  <c:v>91.069702454082304</c:v>
                </c:pt>
                <c:pt idx="1171">
                  <c:v>91.057460624208545</c:v>
                </c:pt>
                <c:pt idx="1172">
                  <c:v>91.045358825183271</c:v>
                </c:pt>
                <c:pt idx="1173">
                  <c:v>91.033395457487458</c:v>
                </c:pt>
                <c:pt idx="1174">
                  <c:v>91.021568939796211</c:v>
                </c:pt>
                <c:pt idx="1175">
                  <c:v>91.009877708774439</c:v>
                </c:pt>
                <c:pt idx="1176">
                  <c:v>90.998320218874753</c:v>
                </c:pt>
                <c:pt idx="1177">
                  <c:v>90.986894942137468</c:v>
                </c:pt>
                <c:pt idx="1178">
                  <c:v>90.975600367992811</c:v>
                </c:pt>
                <c:pt idx="1179">
                  <c:v>90.964435003065219</c:v>
                </c:pt>
                <c:pt idx="1180">
                  <c:v>90.953397370979971</c:v>
                </c:pt>
                <c:pt idx="1181">
                  <c:v>90.942486012171557</c:v>
                </c:pt>
                <c:pt idx="1182">
                  <c:v>90.931699483694459</c:v>
                </c:pt>
                <c:pt idx="1183">
                  <c:v>90.921036359035853</c:v>
                </c:pt>
                <c:pt idx="1184">
                  <c:v>90.910495227930369</c:v>
                </c:pt>
                <c:pt idx="1185">
                  <c:v>90.900074696176858</c:v>
                </c:pt>
                <c:pt idx="1186">
                  <c:v>90.889773385457218</c:v>
                </c:pt>
                <c:pt idx="1187">
                  <c:v>90.879589933157163</c:v>
                </c:pt>
                <c:pt idx="1188">
                  <c:v>90.869522992188905</c:v>
                </c:pt>
                <c:pt idx="1189">
                  <c:v>90.859571230815931</c:v>
                </c:pt>
                <c:pt idx="1190">
                  <c:v>90.849733332479559</c:v>
                </c:pt>
                <c:pt idx="1191">
                  <c:v>90.840007995627445</c:v>
                </c:pt>
                <c:pt idx="1192">
                  <c:v>90.830393933543959</c:v>
                </c:pt>
                <c:pt idx="1193">
                  <c:v>90.820889874182583</c:v>
                </c:pt>
                <c:pt idx="1194">
                  <c:v>90.811494559999829</c:v>
                </c:pt>
                <c:pt idx="1195">
                  <c:v>90.802206747791359</c:v>
                </c:pt>
                <c:pt idx="1196">
                  <c:v>90.793025208529684</c:v>
                </c:pt>
                <c:pt idx="1197">
                  <c:v>90.783948727203651</c:v>
                </c:pt>
                <c:pt idx="1198">
                  <c:v>90.774976102659849</c:v>
                </c:pt>
                <c:pt idx="1199">
                  <c:v>90.766106147445669</c:v>
                </c:pt>
                <c:pt idx="1200">
                  <c:v>90.757337687654129</c:v>
                </c:pt>
                <c:pt idx="1201">
                  <c:v>90.748669562770374</c:v>
                </c:pt>
                <c:pt idx="1202">
                  <c:v>90.74010062552</c:v>
                </c:pt>
                <c:pt idx="1203">
                  <c:v>90.731629741718891</c:v>
                </c:pt>
                <c:pt idx="1204">
                  <c:v>90.723255790124895</c:v>
                </c:pt>
                <c:pt idx="1205">
                  <c:v>90.714977662290977</c:v>
                </c:pt>
                <c:pt idx="1206">
                  <c:v>90.706794262420203</c:v>
                </c:pt>
                <c:pt idx="1207">
                  <c:v>90.698704507222132</c:v>
                </c:pt>
                <c:pt idx="1208">
                  <c:v>90.690707325771015</c:v>
                </c:pt>
                <c:pt idx="1209">
                  <c:v>90.682801659365353</c:v>
                </c:pt>
                <c:pt idx="1210">
                  <c:v>90.674986461389224</c:v>
                </c:pt>
                <c:pt idx="1211">
                  <c:v>90.667260697175053</c:v>
                </c:pt>
                <c:pt idx="1212">
                  <c:v>90.659623343867878</c:v>
                </c:pt>
                <c:pt idx="1213">
                  <c:v>90.652073390291292</c:v>
                </c:pt>
                <c:pt idx="1214">
                  <c:v>90.644609836814638</c:v>
                </c:pt>
                <c:pt idx="1215">
                  <c:v>90.637231695221985</c:v>
                </c:pt>
                <c:pt idx="1216">
                  <c:v>90.629937988582299</c:v>
                </c:pt>
                <c:pt idx="1217">
                  <c:v>90.622727751121218</c:v>
                </c:pt>
                <c:pt idx="1218">
                  <c:v>90.615600028094249</c:v>
                </c:pt>
                <c:pt idx="1219">
                  <c:v>90.608553875661372</c:v>
                </c:pt>
                <c:pt idx="1220">
                  <c:v>90.601588360763017</c:v>
                </c:pt>
                <c:pt idx="1221">
                  <c:v>90.594702560997476</c:v>
                </c:pt>
                <c:pt idx="1222">
                  <c:v>90.587895564499647</c:v>
                </c:pt>
                <c:pt idx="1223">
                  <c:v>90.581166469821255</c:v>
                </c:pt>
                <c:pt idx="1224">
                  <c:v>90.574514385812208</c:v>
                </c:pt>
                <c:pt idx="1225">
                  <c:v>90.567938431503549</c:v>
                </c:pt>
                <c:pt idx="1226">
                  <c:v>90.561437735991461</c:v>
                </c:pt>
                <c:pt idx="1227">
                  <c:v>90.555011438322794</c:v>
                </c:pt>
                <c:pt idx="1228">
                  <c:v>90.548658687381732</c:v>
                </c:pt>
                <c:pt idx="1229">
                  <c:v>90.54237864177783</c:v>
                </c:pt>
                <c:pt idx="1230">
                  <c:v>90.536170469735254</c:v>
                </c:pt>
                <c:pt idx="1231">
                  <c:v>90.530033348983309</c:v>
                </c:pt>
                <c:pt idx="1232">
                  <c:v>90.523966466648147</c:v>
                </c:pt>
                <c:pt idx="1233">
                  <c:v>90.517969019145767</c:v>
                </c:pt>
                <c:pt idx="1234">
                  <c:v>90.512040212076201</c:v>
                </c:pt>
                <c:pt idx="1235">
                  <c:v>90.506179260118799</c:v>
                </c:pt>
                <c:pt idx="1236">
                  <c:v>90.500385386928855</c:v>
                </c:pt>
                <c:pt idx="1237">
                  <c:v>90.494657825035304</c:v>
                </c:pt>
                <c:pt idx="1238">
                  <c:v>90.488995815739585</c:v>
                </c:pt>
                <c:pt idx="1239">
                  <c:v>90.483398609015595</c:v>
                </c:pt>
                <c:pt idx="1240">
                  <c:v>90.477865463410936</c:v>
                </c:pt>
                <c:pt idx="1241">
                  <c:v>90.472395645949135</c:v>
                </c:pt>
                <c:pt idx="1242">
                  <c:v>90.466988432032949</c:v>
                </c:pt>
                <c:pt idx="1243">
                  <c:v>90.461643105348898</c:v>
                </c:pt>
                <c:pt idx="1244">
                  <c:v>90.456358957772778</c:v>
                </c:pt>
                <c:pt idx="1245">
                  <c:v>90.451135289276294</c:v>
                </c:pt>
                <c:pt idx="1246">
                  <c:v>90.44597140783462</c:v>
                </c:pt>
                <c:pt idx="1247">
                  <c:v>90.440866629335275</c:v>
                </c:pt>
                <c:pt idx="1248">
                  <c:v>90.435820277487707</c:v>
                </c:pt>
                <c:pt idx="1249">
                  <c:v>90.430831683734198</c:v>
                </c:pt>
                <c:pt idx="1250">
                  <c:v>90.425900187161531</c:v>
                </c:pt>
                <c:pt idx="1251">
                  <c:v>90.421025134413824</c:v>
                </c:pt>
                <c:pt idx="1252">
                  <c:v>90.416205879606295</c:v>
                </c:pt>
                <c:pt idx="1253">
                  <c:v>90.411441784239983</c:v>
                </c:pt>
                <c:pt idx="1254">
                  <c:v>90.406732217117494</c:v>
                </c:pt>
                <c:pt idx="1255">
                  <c:v>90.402076554259622</c:v>
                </c:pt>
                <c:pt idx="1256">
                  <c:v>90.397474178823003</c:v>
                </c:pt>
                <c:pt idx="1257">
                  <c:v>90.392924481018653</c:v>
                </c:pt>
                <c:pt idx="1258">
                  <c:v>90.388426858031409</c:v>
                </c:pt>
                <c:pt idx="1259">
                  <c:v>90.383980713940389</c:v>
                </c:pt>
                <c:pt idx="1260">
                  <c:v>90.379585459640154</c:v>
                </c:pt>
                <c:pt idx="1261">
                  <c:v>90.375240512763057</c:v>
                </c:pt>
                <c:pt idx="1262">
                  <c:v>90.370945297602191</c:v>
                </c:pt>
                <c:pt idx="1263">
                  <c:v>90.366699245035363</c:v>
                </c:pt>
                <c:pt idx="1264">
                  <c:v>90.362501792449919</c:v>
                </c:pt>
                <c:pt idx="1265">
                  <c:v>90.35835238366839</c:v>
                </c:pt>
                <c:pt idx="1266">
                  <c:v>90.35425046887498</c:v>
                </c:pt>
                <c:pt idx="1267">
                  <c:v>90.350195504542967</c:v>
                </c:pt>
                <c:pt idx="1268">
                  <c:v>90.346186953362789</c:v>
                </c:pt>
                <c:pt idx="1269">
                  <c:v>90.342224284171124</c:v>
                </c:pt>
                <c:pt idx="1270">
                  <c:v>90.33830697188057</c:v>
                </c:pt>
                <c:pt idx="1271">
                  <c:v>90.334434497410328</c:v>
                </c:pt>
                <c:pt idx="1272">
                  <c:v>90.330606347617575</c:v>
                </c:pt>
                <c:pt idx="1273">
                  <c:v>90.326822015229567</c:v>
                </c:pt>
                <c:pt idx="1274">
                  <c:v>90.323080998776604</c:v>
                </c:pt>
                <c:pt idx="1275">
                  <c:v>90.31938280252578</c:v>
                </c:pt>
                <c:pt idx="1276">
                  <c:v>90.315726936415331</c:v>
                </c:pt>
                <c:pt idx="1277">
                  <c:v>90.312112915989943</c:v>
                </c:pt>
                <c:pt idx="1278">
                  <c:v>90.30854026233655</c:v>
                </c:pt>
                <c:pt idx="1279">
                  <c:v>90.305008502021167</c:v>
                </c:pt>
                <c:pt idx="1280">
                  <c:v>90.301517167026162</c:v>
                </c:pt>
                <c:pt idx="1281">
                  <c:v>90.298065794688384</c:v>
                </c:pt>
                <c:pt idx="1282">
                  <c:v>90.294653927637967</c:v>
                </c:pt>
                <c:pt idx="1283">
                  <c:v>90.291281113737853</c:v>
                </c:pt>
                <c:pt idx="1284">
                  <c:v>90.287946906023947</c:v>
                </c:pt>
                <c:pt idx="1285">
                  <c:v>90.284650862646004</c:v>
                </c:pt>
                <c:pt idx="1286">
                  <c:v>90.281392546809229</c:v>
                </c:pt>
                <c:pt idx="1287">
                  <c:v>90.278171526716392</c:v>
                </c:pt>
                <c:pt idx="1288">
                  <c:v>90.27498737551079</c:v>
                </c:pt>
                <c:pt idx="1289">
                  <c:v>90.271839671219666</c:v>
                </c:pt>
                <c:pt idx="1290">
                  <c:v>90.268727996698544</c:v>
                </c:pt>
                <c:pt idx="1291">
                  <c:v>90.265651939575832</c:v>
                </c:pt>
                <c:pt idx="1292">
                  <c:v>90.262611092198426</c:v>
                </c:pt>
                <c:pt idx="1293">
                  <c:v>90.259605051577651</c:v>
                </c:pt>
                <c:pt idx="1294">
                  <c:v>90.256633419335969</c:v>
                </c:pt>
                <c:pt idx="1295">
                  <c:v>90.253695801654302</c:v>
                </c:pt>
                <c:pt idx="1296">
                  <c:v>90.250791809219848</c:v>
                </c:pt>
                <c:pt idx="1297">
                  <c:v>90.247921057174565</c:v>
                </c:pt>
                <c:pt idx="1298">
                  <c:v>90.245083165064258</c:v>
                </c:pt>
                <c:pt idx="1299">
                  <c:v>90.242277756788255</c:v>
                </c:pt>
                <c:pt idx="1300">
                  <c:v>90.239504460549497</c:v>
                </c:pt>
                <c:pt idx="1301">
                  <c:v>90.236762908805531</c:v>
                </c:pt>
                <c:pt idx="1302">
                  <c:v>90.234052738219617</c:v>
                </c:pt>
                <c:pt idx="1303">
                  <c:v>90.231373589612843</c:v>
                </c:pt>
                <c:pt idx="1304">
                  <c:v>90.228725107916418</c:v>
                </c:pt>
                <c:pt idx="1305">
                  <c:v>90.226106942124801</c:v>
                </c:pt>
                <c:pt idx="1306">
                  <c:v>90.223518745249152</c:v>
                </c:pt>
                <c:pt idx="1307">
                  <c:v>90.220960174271355</c:v>
                </c:pt>
                <c:pt idx="1308">
                  <c:v>90.218430890098745</c:v>
                </c:pt>
                <c:pt idx="1309">
                  <c:v>90.215930557519059</c:v>
                </c:pt>
                <c:pt idx="1310">
                  <c:v>90.213458845156154</c:v>
                </c:pt>
                <c:pt idx="1311">
                  <c:v>90.211015425426098</c:v>
                </c:pt>
                <c:pt idx="1312">
                  <c:v>90.208599974493794</c:v>
                </c:pt>
                <c:pt idx="1313">
                  <c:v>90.20621217223011</c:v>
                </c:pt>
                <c:pt idx="1314">
                  <c:v>90.203851702169473</c:v>
                </c:pt>
                <c:pt idx="1315">
                  <c:v>90.201518251467988</c:v>
                </c:pt>
                <c:pt idx="1316">
                  <c:v>90.199211510861986</c:v>
                </c:pt>
                <c:pt idx="1317">
                  <c:v>90.196931174627068</c:v>
                </c:pt>
                <c:pt idx="1318">
                  <c:v>90.19467694053769</c:v>
                </c:pt>
                <c:pt idx="1319">
                  <c:v>90.192448509827017</c:v>
                </c:pt>
                <c:pt idx="1320">
                  <c:v>90.190245587147473</c:v>
                </c:pt>
                <c:pt idx="1321">
                  <c:v>90.18806788053152</c:v>
                </c:pt>
                <c:pt idx="1322">
                  <c:v>90.185915101353118</c:v>
                </c:pt>
                <c:pt idx="1323">
                  <c:v>90.183786964289368</c:v>
                </c:pt>
                <c:pt idx="1324">
                  <c:v>90.181683187282843</c:v>
                </c:pt>
                <c:pt idx="1325">
                  <c:v>90.17960349150411</c:v>
                </c:pt>
                <c:pt idx="1326">
                  <c:v>90.177547601314913</c:v>
                </c:pt>
                <c:pt idx="1327">
                  <c:v>90.17551524423159</c:v>
                </c:pt>
                <c:pt idx="1328">
                  <c:v>90.173506150889025</c:v>
                </c:pt>
                <c:pt idx="1329">
                  <c:v>90.171520055004933</c:v>
                </c:pt>
                <c:pt idx="1330">
                  <c:v>90.169556693344617</c:v>
                </c:pt>
                <c:pt idx="1331">
                  <c:v>90.167615805686083</c:v>
                </c:pt>
                <c:pt idx="1332">
                  <c:v>90.165697134785617</c:v>
                </c:pt>
                <c:pt idx="1333">
                  <c:v>90.163800426343627</c:v>
                </c:pt>
                <c:pt idx="1334">
                  <c:v>90.161925428971031</c:v>
                </c:pt>
                <c:pt idx="1335">
                  <c:v>90.160071894155934</c:v>
                </c:pt>
                <c:pt idx="1336">
                  <c:v>90.158239576230656</c:v>
                </c:pt>
                <c:pt idx="1337">
                  <c:v>90.156428232339309</c:v>
                </c:pt>
                <c:pt idx="1338">
                  <c:v>90.154637622405502</c:v>
                </c:pt>
                <c:pt idx="1339">
                  <c:v>90.152867509100588</c:v>
                </c:pt>
                <c:pt idx="1340">
                  <c:v>90.151117657812279</c:v>
                </c:pt>
                <c:pt idx="1341">
                  <c:v>90.149387836613428</c:v>
                </c:pt>
                <c:pt idx="1342">
                  <c:v>90.147677816231464</c:v>
                </c:pt>
                <c:pt idx="1343">
                  <c:v>90.145987370017863</c:v>
                </c:pt>
                <c:pt idx="1344">
                  <c:v>90.144316273918292</c:v>
                </c:pt>
                <c:pt idx="1345">
                  <c:v>90.142664306442768</c:v>
                </c:pt>
                <c:pt idx="1346">
                  <c:v>90.141031248636367</c:v>
                </c:pt>
                <c:pt idx="1347">
                  <c:v>90.139416884050291</c:v>
                </c:pt>
                <c:pt idx="1348">
                  <c:v>90.137820998713053</c:v>
                </c:pt>
                <c:pt idx="1349">
                  <c:v>90.13624338110229</c:v>
                </c:pt>
                <c:pt idx="1350">
                  <c:v>90.134683822116557</c:v>
                </c:pt>
                <c:pt idx="1351">
                  <c:v>90.133142115047761</c:v>
                </c:pt>
                <c:pt idx="1352">
                  <c:v>90.131618055553758</c:v>
                </c:pt>
                <c:pt idx="1353">
                  <c:v>90.130111441631215</c:v>
                </c:pt>
                <c:pt idx="1354">
                  <c:v>90.128622073588858</c:v>
                </c:pt>
                <c:pt idx="1355">
                  <c:v>90.127149754021119</c:v>
                </c:pt>
                <c:pt idx="1356">
                  <c:v>90.125694287781826</c:v>
                </c:pt>
                <c:pt idx="1357">
                  <c:v>90.124255481958429</c:v>
                </c:pt>
                <c:pt idx="1358">
                  <c:v>90.122833145846457</c:v>
                </c:pt>
                <c:pt idx="1359">
                  <c:v>90.1214270909242</c:v>
                </c:pt>
                <c:pt idx="1360">
                  <c:v>90.12003713082774</c:v>
                </c:pt>
                <c:pt idx="1361">
                  <c:v>90.118663081326304</c:v>
                </c:pt>
                <c:pt idx="1362">
                  <c:v>90.11730476029777</c:v>
                </c:pt>
                <c:pt idx="1363">
                  <c:v>90.115961987704637</c:v>
                </c:pt>
                <c:pt idx="1364">
                  <c:v>90.114634585570059</c:v>
                </c:pt>
                <c:pt idx="1365">
                  <c:v>90.113322377954361</c:v>
                </c:pt>
                <c:pt idx="1366">
                  <c:v>90.112025190931632</c:v>
                </c:pt>
                <c:pt idx="1367">
                  <c:v>90.110742852566773</c:v>
                </c:pt>
                <c:pt idx="1368">
                  <c:v>90.10947519289266</c:v>
                </c:pt>
                <c:pt idx="1369">
                  <c:v>90.108222043887594</c:v>
                </c:pt>
                <c:pt idx="1370">
                  <c:v>90.106983239453115</c:v>
                </c:pt>
                <c:pt idx="1371">
                  <c:v>90.105758615391906</c:v>
                </c:pt>
                <c:pt idx="1372">
                  <c:v>90.10454800938615</c:v>
                </c:pt>
                <c:pt idx="1373">
                  <c:v>90.103351260975828</c:v>
                </c:pt>
                <c:pt idx="1374">
                  <c:v>90.102168211537702</c:v>
                </c:pt>
                <c:pt idx="1375">
                  <c:v>90.1009987042641</c:v>
                </c:pt>
                <c:pt idx="1376">
                  <c:v>90.099842584142195</c:v>
                </c:pt>
                <c:pt idx="1377">
                  <c:v>90.098699697933498</c:v>
                </c:pt>
                <c:pt idx="1378">
                  <c:v>90.097569894153565</c:v>
                </c:pt>
                <c:pt idx="1379">
                  <c:v>90.096453023051765</c:v>
                </c:pt>
                <c:pt idx="1380">
                  <c:v>90.095348936591705</c:v>
                </c:pt>
                <c:pt idx="1381">
                  <c:v>90.094257488431325</c:v>
                </c:pt>
                <c:pt idx="1382">
                  <c:v>90.093178533903739</c:v>
                </c:pt>
                <c:pt idx="1383">
                  <c:v>90.092111929997913</c:v>
                </c:pt>
                <c:pt idx="1384">
                  <c:v>90.091057535339758</c:v>
                </c:pt>
                <c:pt idx="1385">
                  <c:v>90.090015210173448</c:v>
                </c:pt>
                <c:pt idx="1386">
                  <c:v>90.088984816342816</c:v>
                </c:pt>
                <c:pt idx="1387">
                  <c:v>90.087966217273092</c:v>
                </c:pt>
                <c:pt idx="1388">
                  <c:v>90.086959277952786</c:v>
                </c:pt>
                <c:pt idx="1389">
                  <c:v>90.085963864915811</c:v>
                </c:pt>
                <c:pt idx="1390">
                  <c:v>90.084979846223803</c:v>
                </c:pt>
                <c:pt idx="1391">
                  <c:v>90.084007091448584</c:v>
                </c:pt>
                <c:pt idx="1392">
                  <c:v>90.083045471654927</c:v>
                </c:pt>
                <c:pt idx="1393">
                  <c:v>90.08209485938346</c:v>
                </c:pt>
                <c:pt idx="1394">
                  <c:v>90.081155128633782</c:v>
                </c:pt>
                <c:pt idx="1395">
                  <c:v>90.080226154847736</c:v>
                </c:pt>
                <c:pt idx="1396">
                  <c:v>90.0793078148929</c:v>
                </c:pt>
                <c:pt idx="1397">
                  <c:v>90.078399987046311</c:v>
                </c:pt>
                <c:pt idx="1398">
                  <c:v>90.077502550978295</c:v>
                </c:pt>
                <c:pt idx="1399">
                  <c:v>90.076615387736524</c:v>
                </c:pt>
                <c:pt idx="1400">
                  <c:v>90.075738379730282</c:v>
                </c:pt>
              </c:numCache>
            </c:numRef>
          </c:yVal>
          <c:smooth val="1"/>
        </c:ser>
        <c:dLbls>
          <c:showLegendKey val="0"/>
          <c:showVal val="0"/>
          <c:showCatName val="0"/>
          <c:showSerName val="0"/>
          <c:showPercent val="0"/>
          <c:showBubbleSize val="0"/>
        </c:dLbls>
        <c:axId val="164694272"/>
        <c:axId val="164694848"/>
      </c:scatterChart>
      <c:valAx>
        <c:axId val="164693120"/>
        <c:scaling>
          <c:logBase val="10"/>
          <c:orientation val="minMax"/>
          <c:max val="100000"/>
          <c:min val="1.0000000000000005E-2"/>
        </c:scaling>
        <c:delete val="0"/>
        <c:axPos val="b"/>
        <c:minorGridlines/>
        <c:title>
          <c:tx>
            <c:rich>
              <a:bodyPr/>
              <a:lstStyle/>
              <a:p>
                <a:pPr>
                  <a:defRPr sz="1100"/>
                </a:pPr>
                <a:r>
                  <a:rPr lang="en-US" sz="1100"/>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4693696"/>
        <c:crossesAt val="-1000"/>
        <c:crossBetween val="midCat"/>
      </c:valAx>
      <c:valAx>
        <c:axId val="164693696"/>
        <c:scaling>
          <c:orientation val="minMax"/>
        </c:scaling>
        <c:delete val="0"/>
        <c:axPos val="l"/>
        <c:majorGridlines/>
        <c:title>
          <c:tx>
            <c:rich>
              <a:bodyPr rot="-5400000" vert="horz"/>
              <a:lstStyle/>
              <a:p>
                <a:pPr>
                  <a:defRPr sz="1100"/>
                </a:pPr>
                <a:r>
                  <a:rPr lang="en-US" sz="1100"/>
                  <a:t>Gain (dB)</a:t>
                </a:r>
              </a:p>
            </c:rich>
          </c:tx>
          <c:layout/>
          <c:overlay val="0"/>
          <c:spPr>
            <a:noFill/>
            <a:ln w="25400">
              <a:noFill/>
            </a:ln>
          </c:spPr>
        </c:title>
        <c:numFmt formatCode="General" sourceLinked="1"/>
        <c:majorTickMark val="out"/>
        <c:minorTickMark val="none"/>
        <c:tickLblPos val="nextTo"/>
        <c:crossAx val="164693120"/>
        <c:crossesAt val="1.0000000000000082E-4"/>
        <c:crossBetween val="midCat"/>
      </c:valAx>
      <c:valAx>
        <c:axId val="164694272"/>
        <c:scaling>
          <c:logBase val="10"/>
          <c:orientation val="minMax"/>
        </c:scaling>
        <c:delete val="1"/>
        <c:axPos val="b"/>
        <c:numFmt formatCode="General" sourceLinked="1"/>
        <c:majorTickMark val="out"/>
        <c:minorTickMark val="none"/>
        <c:tickLblPos val="none"/>
        <c:crossAx val="164694848"/>
        <c:crosses val="autoZero"/>
        <c:crossBetween val="midCat"/>
      </c:valAx>
      <c:valAx>
        <c:axId val="164694848"/>
        <c:scaling>
          <c:orientation val="minMax"/>
        </c:scaling>
        <c:delete val="0"/>
        <c:axPos val="r"/>
        <c:numFmt formatCode="General" sourceLinked="1"/>
        <c:majorTickMark val="out"/>
        <c:minorTickMark val="none"/>
        <c:tickLblPos val="nextTo"/>
        <c:crossAx val="164694272"/>
        <c:crosses val="max"/>
        <c:crossBetween val="midCat"/>
        <c:majorUnit val="45"/>
        <c:minorUnit val="5"/>
      </c:valAx>
    </c:plotArea>
    <c:legend>
      <c:legendPos val="r"/>
      <c:layout>
        <c:manualLayout>
          <c:xMode val="edge"/>
          <c:yMode val="edge"/>
          <c:x val="0.12624584717608076"/>
          <c:y val="0.74193548387096753"/>
          <c:w val="0.15946843853820855"/>
          <c:h val="9.1081593927893736E-2"/>
        </c:manualLayout>
      </c:layout>
      <c:overlay val="0"/>
      <c:spPr>
        <a:solidFill>
          <a:schemeClr val="bg1"/>
        </a:solidFill>
      </c:spPr>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Total System</a:t>
            </a:r>
          </a:p>
        </c:rich>
      </c:tx>
      <c:layout/>
      <c:overlay val="1"/>
      <c:spPr>
        <a:noFill/>
        <a:ln w="25400">
          <a:noFill/>
        </a:ln>
      </c:spPr>
    </c:title>
    <c:autoTitleDeleted val="0"/>
    <c:plotArea>
      <c:layout>
        <c:manualLayout>
          <c:layoutTarget val="inner"/>
          <c:xMode val="edge"/>
          <c:yMode val="edge"/>
          <c:x val="0.10401583522989855"/>
          <c:y val="8.6280884718632198E-2"/>
          <c:w val="0.83032603482704159"/>
          <c:h val="0.78455617146528356"/>
        </c:manualLayout>
      </c:layout>
      <c:scatterChart>
        <c:scatterStyle val="smoothMarker"/>
        <c:varyColors val="0"/>
        <c:ser>
          <c:idx val="1"/>
          <c:order val="0"/>
          <c:tx>
            <c:strRef>
              <c:f>'Control Loop'!$I$36</c:f>
              <c:strCache>
                <c:ptCount val="1"/>
                <c:pt idx="0">
                  <c:v>Total gain</c:v>
                </c:pt>
              </c:strCache>
            </c:strRef>
          </c:tx>
          <c:spPr>
            <a:ln>
              <a:solidFill>
                <a:srgbClr val="4F81BD"/>
              </a:solidFill>
            </a:ln>
          </c:spPr>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Loop'!$I$37:$I$1437</c:f>
              <c:numCache>
                <c:formatCode>General</c:formatCode>
                <c:ptCount val="1401"/>
                <c:pt idx="0">
                  <c:v>92.746233282985571</c:v>
                </c:pt>
                <c:pt idx="1">
                  <c:v>92.645276233886563</c:v>
                </c:pt>
                <c:pt idx="2">
                  <c:v>92.544297111318983</c:v>
                </c:pt>
                <c:pt idx="3">
                  <c:v>92.443295411346526</c:v>
                </c:pt>
                <c:pt idx="4">
                  <c:v>92.342270618768993</c:v>
                </c:pt>
                <c:pt idx="5">
                  <c:v>92.241222206881915</c:v>
                </c:pt>
                <c:pt idx="6">
                  <c:v>92.140149637231147</c:v>
                </c:pt>
                <c:pt idx="7">
                  <c:v>92.03905235936341</c:v>
                </c:pt>
                <c:pt idx="8">
                  <c:v>91.937929810571376</c:v>
                </c:pt>
                <c:pt idx="9">
                  <c:v>91.836781415634761</c:v>
                </c:pt>
                <c:pt idx="10">
                  <c:v>91.735606586555747</c:v>
                </c:pt>
                <c:pt idx="11">
                  <c:v>91.634404722289815</c:v>
                </c:pt>
                <c:pt idx="12">
                  <c:v>91.533175208472088</c:v>
                </c:pt>
                <c:pt idx="13">
                  <c:v>91.431917417137711</c:v>
                </c:pt>
                <c:pt idx="14">
                  <c:v>91.33063070643793</c:v>
                </c:pt>
                <c:pt idx="15">
                  <c:v>91.22931442035042</c:v>
                </c:pt>
                <c:pt idx="16">
                  <c:v>91.127967888385029</c:v>
                </c:pt>
                <c:pt idx="17">
                  <c:v>91.02659042528353</c:v>
                </c:pt>
                <c:pt idx="18">
                  <c:v>90.925181330714707</c:v>
                </c:pt>
                <c:pt idx="19">
                  <c:v>90.823739888963786</c:v>
                </c:pt>
                <c:pt idx="20">
                  <c:v>90.722265368616377</c:v>
                </c:pt>
                <c:pt idx="21">
                  <c:v>90.620757022236717</c:v>
                </c:pt>
                <c:pt idx="22">
                  <c:v>90.519214086041785</c:v>
                </c:pt>
                <c:pt idx="23">
                  <c:v>90.417635779567576</c:v>
                </c:pt>
                <c:pt idx="24">
                  <c:v>90.316021305331688</c:v>
                </c:pt>
                <c:pt idx="25">
                  <c:v>90.214369848489667</c:v>
                </c:pt>
                <c:pt idx="26">
                  <c:v>90.112680576485246</c:v>
                </c:pt>
                <c:pt idx="27">
                  <c:v>90.010952638695827</c:v>
                </c:pt>
                <c:pt idx="28">
                  <c:v>89.909185166071211</c:v>
                </c:pt>
                <c:pt idx="29">
                  <c:v>89.807377270767233</c:v>
                </c:pt>
                <c:pt idx="30">
                  <c:v>89.705528045773775</c:v>
                </c:pt>
                <c:pt idx="31">
                  <c:v>89.603636564536529</c:v>
                </c:pt>
                <c:pt idx="32">
                  <c:v>89.501701880572668</c:v>
                </c:pt>
                <c:pt idx="33">
                  <c:v>89.399723027082217</c:v>
                </c:pt>
                <c:pt idx="34">
                  <c:v>89.297699016551633</c:v>
                </c:pt>
                <c:pt idx="35">
                  <c:v>89.195628840353407</c:v>
                </c:pt>
                <c:pt idx="36">
                  <c:v>89.093511468338349</c:v>
                </c:pt>
                <c:pt idx="37">
                  <c:v>88.991345848423109</c:v>
                </c:pt>
                <c:pt idx="38">
                  <c:v>88.889130906171744</c:v>
                </c:pt>
                <c:pt idx="39">
                  <c:v>88.786865544371494</c:v>
                </c:pt>
                <c:pt idx="40">
                  <c:v>88.684548642602408</c:v>
                </c:pt>
                <c:pt idx="41">
                  <c:v>88.582179056802261</c:v>
                </c:pt>
                <c:pt idx="42">
                  <c:v>88.479755618825124</c:v>
                </c:pt>
                <c:pt idx="43">
                  <c:v>88.377277135994689</c:v>
                </c:pt>
                <c:pt idx="44">
                  <c:v>88.27474239065171</c:v>
                </c:pt>
                <c:pt idx="45">
                  <c:v>88.172150139697578</c:v>
                </c:pt>
                <c:pt idx="46">
                  <c:v>88.069499114129499</c:v>
                </c:pt>
                <c:pt idx="47">
                  <c:v>87.966788018574334</c:v>
                </c:pt>
                <c:pt idx="48">
                  <c:v>87.864015530813845</c:v>
                </c:pt>
                <c:pt idx="49">
                  <c:v>87.761180301307462</c:v>
                </c:pt>
                <c:pt idx="50">
                  <c:v>87.658280952708509</c:v>
                </c:pt>
                <c:pt idx="51">
                  <c:v>87.555316079376439</c:v>
                </c:pt>
                <c:pt idx="52">
                  <c:v>87.452284246884645</c:v>
                </c:pt>
                <c:pt idx="53">
                  <c:v>87.34918399152312</c:v>
                </c:pt>
                <c:pt idx="54">
                  <c:v>87.246013819797668</c:v>
                </c:pt>
                <c:pt idx="55">
                  <c:v>87.142772207924466</c:v>
                </c:pt>
                <c:pt idx="56">
                  <c:v>87.039457601321232</c:v>
                </c:pt>
                <c:pt idx="57">
                  <c:v>86.936068414093953</c:v>
                </c:pt>
                <c:pt idx="58">
                  <c:v>86.832603028521106</c:v>
                </c:pt>
                <c:pt idx="59">
                  <c:v>86.729059794534464</c:v>
                </c:pt>
                <c:pt idx="60">
                  <c:v>86.625437029196476</c:v>
                </c:pt>
                <c:pt idx="61">
                  <c:v>86.521733016175574</c:v>
                </c:pt>
                <c:pt idx="62">
                  <c:v>86.417946005219036</c:v>
                </c:pt>
                <c:pt idx="63">
                  <c:v>86.314074211624046</c:v>
                </c:pt>
                <c:pt idx="64">
                  <c:v>86.210115815706359</c:v>
                </c:pt>
                <c:pt idx="65">
                  <c:v>86.106068962268793</c:v>
                </c:pt>
                <c:pt idx="66">
                  <c:v>86.001931760067521</c:v>
                </c:pt>
                <c:pt idx="67">
                  <c:v>85.897702281279152</c:v>
                </c:pt>
                <c:pt idx="68">
                  <c:v>85.793378560966602</c:v>
                </c:pt>
                <c:pt idx="69">
                  <c:v>85.688958596545916</c:v>
                </c:pt>
                <c:pt idx="70">
                  <c:v>85.584440347254116</c:v>
                </c:pt>
                <c:pt idx="71">
                  <c:v>85.479821733617058</c:v>
                </c:pt>
                <c:pt idx="72">
                  <c:v>85.37510063692136</c:v>
                </c:pt>
                <c:pt idx="73">
                  <c:v>85.270274898686395</c:v>
                </c:pt>
                <c:pt idx="74">
                  <c:v>85.165342320140383</c:v>
                </c:pt>
                <c:pt idx="75">
                  <c:v>85.060300661699941</c:v>
                </c:pt>
                <c:pt idx="76">
                  <c:v>84.955147642453653</c:v>
                </c:pt>
                <c:pt idx="77">
                  <c:v>84.849880939650546</c:v>
                </c:pt>
                <c:pt idx="78">
                  <c:v>84.74449818819339</c:v>
                </c:pt>
                <c:pt idx="79">
                  <c:v>84.638996980139353</c:v>
                </c:pt>
                <c:pt idx="80">
                  <c:v>84.53337486420611</c:v>
                </c:pt>
                <c:pt idx="81">
                  <c:v>84.427629345287301</c:v>
                </c:pt>
                <c:pt idx="82">
                  <c:v>84.321757883974698</c:v>
                </c:pt>
                <c:pt idx="83">
                  <c:v>84.215757896091006</c:v>
                </c:pt>
                <c:pt idx="84">
                  <c:v>84.109626752232174</c:v>
                </c:pt>
                <c:pt idx="85">
                  <c:v>84.003361777320535</c:v>
                </c:pt>
                <c:pt idx="86">
                  <c:v>83.896960250170707</c:v>
                </c:pt>
                <c:pt idx="87">
                  <c:v>83.790419403067887</c:v>
                </c:pt>
                <c:pt idx="88">
                  <c:v>83.683736421359725</c:v>
                </c:pt>
                <c:pt idx="89">
                  <c:v>83.576908443063388</c:v>
                </c:pt>
                <c:pt idx="90">
                  <c:v>83.469932558489347</c:v>
                </c:pt>
                <c:pt idx="91">
                  <c:v>83.36280580988074</c:v>
                </c:pt>
                <c:pt idx="92">
                  <c:v>83.255525191072252</c:v>
                </c:pt>
                <c:pt idx="93">
                  <c:v>83.148087647167074</c:v>
                </c:pt>
                <c:pt idx="94">
                  <c:v>83.040490074235919</c:v>
                </c:pt>
                <c:pt idx="95">
                  <c:v>82.932729319036213</c:v>
                </c:pt>
                <c:pt idx="96">
                  <c:v>82.824802178754965</c:v>
                </c:pt>
                <c:pt idx="97">
                  <c:v>82.71670540077622</c:v>
                </c:pt>
                <c:pt idx="98">
                  <c:v>82.608435682473186</c:v>
                </c:pt>
                <c:pt idx="99">
                  <c:v>82.499989671028203</c:v>
                </c:pt>
                <c:pt idx="100">
                  <c:v>82.391363963280355</c:v>
                </c:pt>
                <c:pt idx="101">
                  <c:v>82.282555105602754</c:v>
                </c:pt>
                <c:pt idx="102">
                  <c:v>82.173559593811348</c:v>
                </c:pt>
                <c:pt idx="103">
                  <c:v>82.064373873106319</c:v>
                </c:pt>
                <c:pt idx="104">
                  <c:v>81.954994338046703</c:v>
                </c:pt>
                <c:pt idx="105">
                  <c:v>81.845417332561723</c:v>
                </c:pt>
                <c:pt idx="106">
                  <c:v>81.735639149997894</c:v>
                </c:pt>
                <c:pt idx="107">
                  <c:v>81.625656033206184</c:v>
                </c:pt>
                <c:pt idx="108">
                  <c:v>81.515464174667983</c:v>
                </c:pt>
                <c:pt idx="109">
                  <c:v>81.405059716664212</c:v>
                </c:pt>
                <c:pt idx="110">
                  <c:v>81.294438751486297</c:v>
                </c:pt>
                <c:pt idx="111">
                  <c:v>81.183597321693114</c:v>
                </c:pt>
                <c:pt idx="112">
                  <c:v>81.072531420414776</c:v>
                </c:pt>
                <c:pt idx="113">
                  <c:v>80.961236991703316</c:v>
                </c:pt>
                <c:pt idx="114">
                  <c:v>80.849709930934367</c:v>
                </c:pt>
                <c:pt idx="115">
                  <c:v>80.737946085260205</c:v>
                </c:pt>
                <c:pt idx="116">
                  <c:v>80.625941254114949</c:v>
                </c:pt>
                <c:pt idx="117">
                  <c:v>80.513691189775557</c:v>
                </c:pt>
                <c:pt idx="118">
                  <c:v>80.401191597978212</c:v>
                </c:pt>
                <c:pt idx="119">
                  <c:v>80.288438138593136</c:v>
                </c:pt>
                <c:pt idx="120">
                  <c:v>80.175426426358541</c:v>
                </c:pt>
                <c:pt idx="121">
                  <c:v>80.06215203167551</c:v>
                </c:pt>
                <c:pt idx="122">
                  <c:v>79.948610481465494</c:v>
                </c:pt>
                <c:pt idx="123">
                  <c:v>79.834797260091634</c:v>
                </c:pt>
                <c:pt idx="124">
                  <c:v>79.720707810345147</c:v>
                </c:pt>
                <c:pt idx="125">
                  <c:v>79.606337534499019</c:v>
                </c:pt>
                <c:pt idx="126">
                  <c:v>79.491681795429784</c:v>
                </c:pt>
                <c:pt idx="127">
                  <c:v>79.376735917807366</c:v>
                </c:pt>
                <c:pt idx="128">
                  <c:v>79.261495189357433</c:v>
                </c:pt>
                <c:pt idx="129">
                  <c:v>79.145954862193761</c:v>
                </c:pt>
                <c:pt idx="130">
                  <c:v>79.030110154224587</c:v>
                </c:pt>
                <c:pt idx="131">
                  <c:v>78.91395625063204</c:v>
                </c:pt>
                <c:pt idx="132">
                  <c:v>78.797488305425873</c:v>
                </c:pt>
                <c:pt idx="133">
                  <c:v>78.680701443074284</c:v>
                </c:pt>
                <c:pt idx="134">
                  <c:v>78.563590760208854</c:v>
                </c:pt>
                <c:pt idx="135">
                  <c:v>78.44615132740762</c:v>
                </c:pt>
                <c:pt idx="136">
                  <c:v>78.328378191055037</c:v>
                </c:pt>
                <c:pt idx="137">
                  <c:v>78.210266375279303</c:v>
                </c:pt>
                <c:pt idx="138">
                  <c:v>78.091810883967895</c:v>
                </c:pt>
                <c:pt idx="139">
                  <c:v>77.973006702861028</c:v>
                </c:pt>
                <c:pt idx="140">
                  <c:v>77.853848801722904</c:v>
                </c:pt>
                <c:pt idx="141">
                  <c:v>77.734332136590155</c:v>
                </c:pt>
                <c:pt idx="142">
                  <c:v>77.614451652099163</c:v>
                </c:pt>
                <c:pt idx="143">
                  <c:v>77.494202283888342</c:v>
                </c:pt>
                <c:pt idx="144">
                  <c:v>77.373578961078351</c:v>
                </c:pt>
                <c:pt idx="145">
                  <c:v>77.252576608826217</c:v>
                </c:pt>
                <c:pt idx="146">
                  <c:v>77.131190150955419</c:v>
                </c:pt>
                <c:pt idx="147">
                  <c:v>77.009414512656804</c:v>
                </c:pt>
                <c:pt idx="148">
                  <c:v>76.887244623264166</c:v>
                </c:pt>
                <c:pt idx="149">
                  <c:v>76.764675419097415</c:v>
                </c:pt>
                <c:pt idx="150">
                  <c:v>76.641701846376023</c:v>
                </c:pt>
                <c:pt idx="151">
                  <c:v>76.518318864197227</c:v>
                </c:pt>
                <c:pt idx="152">
                  <c:v>76.394521447580445</c:v>
                </c:pt>
                <c:pt idx="153">
                  <c:v>76.270304590571556</c:v>
                </c:pt>
                <c:pt idx="154">
                  <c:v>76.145663309407922</c:v>
                </c:pt>
                <c:pt idx="155">
                  <c:v>76.020592645739399</c:v>
                </c:pt>
                <c:pt idx="156">
                  <c:v>75.895087669902935</c:v>
                </c:pt>
                <c:pt idx="157">
                  <c:v>75.769143484246797</c:v>
                </c:pt>
                <c:pt idx="158">
                  <c:v>75.642755226503311</c:v>
                </c:pt>
                <c:pt idx="159">
                  <c:v>75.515918073202826</c:v>
                </c:pt>
                <c:pt idx="160">
                  <c:v>75.388627243128582</c:v>
                </c:pt>
                <c:pt idx="161">
                  <c:v>75.26087800080667</c:v>
                </c:pt>
                <c:pt idx="162">
                  <c:v>75.132665660026234</c:v>
                </c:pt>
                <c:pt idx="163">
                  <c:v>75.003985587388442</c:v>
                </c:pt>
                <c:pt idx="164">
                  <c:v>74.874833205875348</c:v>
                </c:pt>
                <c:pt idx="165">
                  <c:v>74.745203998438143</c:v>
                </c:pt>
                <c:pt idx="166">
                  <c:v>74.615093511595987</c:v>
                </c:pt>
                <c:pt idx="167">
                  <c:v>74.484497359045008</c:v>
                </c:pt>
                <c:pt idx="168">
                  <c:v>74.35341122526566</c:v>
                </c:pt>
                <c:pt idx="169">
                  <c:v>74.2218308691305</c:v>
                </c:pt>
                <c:pt idx="170">
                  <c:v>74.089752127500688</c:v>
                </c:pt>
                <c:pt idx="171">
                  <c:v>73.957170918809453</c:v>
                </c:pt>
                <c:pt idx="172">
                  <c:v>73.824083246624468</c:v>
                </c:pt>
                <c:pt idx="173">
                  <c:v>73.690485203185006</c:v>
                </c:pt>
                <c:pt idx="174">
                  <c:v>73.556372972906672</c:v>
                </c:pt>
                <c:pt idx="175">
                  <c:v>73.421742835848335</c:v>
                </c:pt>
                <c:pt idx="176">
                  <c:v>73.286591171135498</c:v>
                </c:pt>
                <c:pt idx="177">
                  <c:v>73.150914460332643</c:v>
                </c:pt>
                <c:pt idx="178">
                  <c:v>73.014709290761573</c:v>
                </c:pt>
                <c:pt idx="179">
                  <c:v>72.87797235875513</c:v>
                </c:pt>
                <c:pt idx="180">
                  <c:v>72.740700472844239</c:v>
                </c:pt>
                <c:pt idx="181">
                  <c:v>72.602890556871472</c:v>
                </c:pt>
                <c:pt idx="182">
                  <c:v>72.464539653022683</c:v>
                </c:pt>
                <c:pt idx="183">
                  <c:v>72.325644924774025</c:v>
                </c:pt>
                <c:pt idx="184">
                  <c:v>72.186203659747036</c:v>
                </c:pt>
                <c:pt idx="185">
                  <c:v>72.046213272465678</c:v>
                </c:pt>
                <c:pt idx="186">
                  <c:v>71.905671307011971</c:v>
                </c:pt>
                <c:pt idx="187">
                  <c:v>71.764575439571615</c:v>
                </c:pt>
                <c:pt idx="188">
                  <c:v>71.622923480867598</c:v>
                </c:pt>
                <c:pt idx="189">
                  <c:v>71.480713378474604</c:v>
                </c:pt>
                <c:pt idx="190">
                  <c:v>71.337943219010498</c:v>
                </c:pt>
                <c:pt idx="191">
                  <c:v>71.194611230199754</c:v>
                </c:pt>
                <c:pt idx="192">
                  <c:v>71.050715782805469</c:v>
                </c:pt>
                <c:pt idx="193">
                  <c:v>70.906255392424214</c:v>
                </c:pt>
                <c:pt idx="194">
                  <c:v>70.761228721141478</c:v>
                </c:pt>
                <c:pt idx="195">
                  <c:v>70.615634579043245</c:v>
                </c:pt>
                <c:pt idx="196">
                  <c:v>70.469471925581971</c:v>
                </c:pt>
                <c:pt idx="197">
                  <c:v>70.322739870790741</c:v>
                </c:pt>
                <c:pt idx="198">
                  <c:v>70.175437676347556</c:v>
                </c:pt>
                <c:pt idx="199">
                  <c:v>70.027564756483372</c:v>
                </c:pt>
                <c:pt idx="200">
                  <c:v>69.879120678734921</c:v>
                </c:pt>
                <c:pt idx="201">
                  <c:v>69.730105164539196</c:v>
                </c:pt>
                <c:pt idx="202">
                  <c:v>69.580518089667876</c:v>
                </c:pt>
                <c:pt idx="203">
                  <c:v>69.430359484503725</c:v>
                </c:pt>
                <c:pt idx="204">
                  <c:v>69.279629534154509</c:v>
                </c:pt>
                <c:pt idx="205">
                  <c:v>69.128328578407434</c:v>
                </c:pt>
                <c:pt idx="206">
                  <c:v>68.976457111522848</c:v>
                </c:pt>
                <c:pt idx="207">
                  <c:v>68.824015781867928</c:v>
                </c:pt>
                <c:pt idx="208">
                  <c:v>68.671005391392185</c:v>
                </c:pt>
                <c:pt idx="209">
                  <c:v>68.517426894944435</c:v>
                </c:pt>
                <c:pt idx="210">
                  <c:v>68.363281399435508</c:v>
                </c:pt>
                <c:pt idx="211">
                  <c:v>68.20857016284522</c:v>
                </c:pt>
                <c:pt idx="212">
                  <c:v>68.053294593079485</c:v>
                </c:pt>
                <c:pt idx="213">
                  <c:v>67.897456246677763</c:v>
                </c:pt>
                <c:pt idx="214">
                  <c:v>67.741056827375601</c:v>
                </c:pt>
                <c:pt idx="215">
                  <c:v>67.584098184523413</c:v>
                </c:pt>
                <c:pt idx="216">
                  <c:v>67.426582311367582</c:v>
                </c:pt>
                <c:pt idx="217">
                  <c:v>67.268511343196735</c:v>
                </c:pt>
                <c:pt idx="218">
                  <c:v>67.109887555356465</c:v>
                </c:pt>
                <c:pt idx="219">
                  <c:v>66.950713361138028</c:v>
                </c:pt>
                <c:pt idx="220">
                  <c:v>66.790991309545646</c:v>
                </c:pt>
                <c:pt idx="221">
                  <c:v>66.630724082947012</c:v>
                </c:pt>
                <c:pt idx="222">
                  <c:v>66.469914494611515</c:v>
                </c:pt>
                <c:pt idx="223">
                  <c:v>66.308565486143209</c:v>
                </c:pt>
                <c:pt idx="224">
                  <c:v>66.146680124811354</c:v>
                </c:pt>
                <c:pt idx="225">
                  <c:v>65.984261600786652</c:v>
                </c:pt>
                <c:pt idx="226">
                  <c:v>65.821313224287522</c:v>
                </c:pt>
                <c:pt idx="227">
                  <c:v>65.657838422642371</c:v>
                </c:pt>
                <c:pt idx="228">
                  <c:v>65.493840737273999</c:v>
                </c:pt>
                <c:pt idx="229">
                  <c:v>65.329323820612345</c:v>
                </c:pt>
                <c:pt idx="230">
                  <c:v>65.164291432941027</c:v>
                </c:pt>
                <c:pt idx="231">
                  <c:v>64.998747439184896</c:v>
                </c:pt>
                <c:pt idx="232">
                  <c:v>64.832695805642629</c:v>
                </c:pt>
                <c:pt idx="233">
                  <c:v>64.666140596673131</c:v>
                </c:pt>
                <c:pt idx="234">
                  <c:v>64.499085971339781</c:v>
                </c:pt>
                <c:pt idx="235">
                  <c:v>64.331536180019725</c:v>
                </c:pt>
                <c:pt idx="236">
                  <c:v>64.163495560983549</c:v>
                </c:pt>
                <c:pt idx="237">
                  <c:v>63.994968536951859</c:v>
                </c:pt>
                <c:pt idx="238">
                  <c:v>63.825959611634296</c:v>
                </c:pt>
                <c:pt idx="239">
                  <c:v>63.656473366256499</c:v>
                </c:pt>
                <c:pt idx="240">
                  <c:v>63.486514456081792</c:v>
                </c:pt>
                <c:pt idx="241">
                  <c:v>63.316087606932172</c:v>
                </c:pt>
                <c:pt idx="242">
                  <c:v>63.145197611713243</c:v>
                </c:pt>
                <c:pt idx="243">
                  <c:v>62.973849326951111</c:v>
                </c:pt>
                <c:pt idx="244">
                  <c:v>62.802047669343324</c:v>
                </c:pt>
                <c:pt idx="245">
                  <c:v>62.629797612331203</c:v>
                </c:pt>
                <c:pt idx="246">
                  <c:v>62.457104182695602</c:v>
                </c:pt>
                <c:pt idx="247">
                  <c:v>62.283972457184866</c:v>
                </c:pt>
                <c:pt idx="248">
                  <c:v>62.110407559174988</c:v>
                </c:pt>
                <c:pt idx="249">
                  <c:v>61.936414655369006</c:v>
                </c:pt>
                <c:pt idx="250">
                  <c:v>61.761998952538669</c:v>
                </c:pt>
                <c:pt idx="251">
                  <c:v>61.587165694312574</c:v>
                </c:pt>
                <c:pt idx="252">
                  <c:v>61.41192015801483</c:v>
                </c:pt>
                <c:pt idx="253">
                  <c:v>61.236267651555501</c:v>
                </c:pt>
                <c:pt idx="254">
                  <c:v>61.060213510379725</c:v>
                </c:pt>
                <c:pt idx="255">
                  <c:v>60.88376309447478</c:v>
                </c:pt>
                <c:pt idx="256">
                  <c:v>60.706921785440954</c:v>
                </c:pt>
                <c:pt idx="257">
                  <c:v>60.529694983626889</c:v>
                </c:pt>
                <c:pt idx="258">
                  <c:v>60.352088105332456</c:v>
                </c:pt>
                <c:pt idx="259">
                  <c:v>60.174106580081322</c:v>
                </c:pt>
                <c:pt idx="260">
                  <c:v>59.995755847965796</c:v>
                </c:pt>
                <c:pt idx="261">
                  <c:v>59.81704135706407</c:v>
                </c:pt>
                <c:pt idx="262">
                  <c:v>59.637968560934262</c:v>
                </c:pt>
                <c:pt idx="263">
                  <c:v>59.45854291618349</c:v>
                </c:pt>
                <c:pt idx="264">
                  <c:v>59.278769880115092</c:v>
                </c:pt>
                <c:pt idx="265">
                  <c:v>59.098654908456048</c:v>
                </c:pt>
                <c:pt idx="266">
                  <c:v>58.918203453161574</c:v>
                </c:pt>
                <c:pt idx="267">
                  <c:v>58.737420960302885</c:v>
                </c:pt>
                <c:pt idx="268">
                  <c:v>58.556312868034141</c:v>
                </c:pt>
                <c:pt idx="269">
                  <c:v>58.374884604641153</c:v>
                </c:pt>
                <c:pt idx="270">
                  <c:v>58.193141586672155</c:v>
                </c:pt>
                <c:pt idx="271">
                  <c:v>58.011089217149859</c:v>
                </c:pt>
                <c:pt idx="272">
                  <c:v>57.828732883865221</c:v>
                </c:pt>
                <c:pt idx="273">
                  <c:v>57.64607795775234</c:v>
                </c:pt>
                <c:pt idx="274">
                  <c:v>57.463129791345473</c:v>
                </c:pt>
                <c:pt idx="275">
                  <c:v>57.279893717315311</c:v>
                </c:pt>
                <c:pt idx="276">
                  <c:v>57.096375047086319</c:v>
                </c:pt>
                <c:pt idx="277">
                  <c:v>56.912579069533976</c:v>
                </c:pt>
                <c:pt idx="278">
                  <c:v>56.728511049759291</c:v>
                </c:pt>
                <c:pt idx="279">
                  <c:v>56.544176227942678</c:v>
                </c:pt>
                <c:pt idx="280">
                  <c:v>56.359579818273517</c:v>
                </c:pt>
                <c:pt idx="281">
                  <c:v>56.174727007957152</c:v>
                </c:pt>
                <c:pt idx="282">
                  <c:v>55.989622956295072</c:v>
                </c:pt>
                <c:pt idx="283">
                  <c:v>55.804272793840134</c:v>
                </c:pt>
                <c:pt idx="284">
                  <c:v>55.618681621623296</c:v>
                </c:pt>
                <c:pt idx="285">
                  <c:v>55.432854510452046</c:v>
                </c:pt>
                <c:pt idx="286">
                  <c:v>55.246796500278748</c:v>
                </c:pt>
                <c:pt idx="287">
                  <c:v>55.06051259963705</c:v>
                </c:pt>
                <c:pt idx="288">
                  <c:v>54.874007785145629</c:v>
                </c:pt>
                <c:pt idx="289">
                  <c:v>54.68728700107787</c:v>
                </c:pt>
                <c:pt idx="290">
                  <c:v>54.500355158994594</c:v>
                </c:pt>
                <c:pt idx="291">
                  <c:v>54.313217137441043</c:v>
                </c:pt>
                <c:pt idx="292">
                  <c:v>54.125877781703721</c:v>
                </c:pt>
                <c:pt idx="293">
                  <c:v>53.93834190362702</c:v>
                </c:pt>
                <c:pt idx="294">
                  <c:v>53.75061428148814</c:v>
                </c:pt>
                <c:pt idx="295">
                  <c:v>53.562699659928619</c:v>
                </c:pt>
                <c:pt idx="296">
                  <c:v>53.374602749940337</c:v>
                </c:pt>
                <c:pt idx="297">
                  <c:v>53.186328228904117</c:v>
                </c:pt>
                <c:pt idx="298">
                  <c:v>52.997880740682376</c:v>
                </c:pt>
                <c:pt idx="299">
                  <c:v>52.809264895759242</c:v>
                </c:pt>
                <c:pt idx="300">
                  <c:v>52.62048527143078</c:v>
                </c:pt>
                <c:pt idx="301">
                  <c:v>52.431546412042003</c:v>
                </c:pt>
                <c:pt idx="302">
                  <c:v>52.242452829269098</c:v>
                </c:pt>
                <c:pt idx="303">
                  <c:v>52.05320900244589</c:v>
                </c:pt>
                <c:pt idx="304">
                  <c:v>51.863819378932547</c:v>
                </c:pt>
                <c:pt idx="305">
                  <c:v>51.674288374525432</c:v>
                </c:pt>
                <c:pt idx="306">
                  <c:v>51.484620373905969</c:v>
                </c:pt>
                <c:pt idx="307">
                  <c:v>51.294819731128236</c:v>
                </c:pt>
                <c:pt idx="308">
                  <c:v>51.10489077014217</c:v>
                </c:pt>
                <c:pt idx="309">
                  <c:v>50.91483778535315</c:v>
                </c:pt>
                <c:pt idx="310">
                  <c:v>50.724665042213601</c:v>
                </c:pt>
                <c:pt idx="311">
                  <c:v>50.534376777848735</c:v>
                </c:pt>
                <c:pt idx="312">
                  <c:v>50.343977201711908</c:v>
                </c:pt>
                <c:pt idx="313">
                  <c:v>50.1534704962706</c:v>
                </c:pt>
                <c:pt idx="314">
                  <c:v>49.96286081772034</c:v>
                </c:pt>
                <c:pt idx="315">
                  <c:v>49.77215229672565</c:v>
                </c:pt>
                <c:pt idx="316">
                  <c:v>49.581349039187181</c:v>
                </c:pt>
                <c:pt idx="317">
                  <c:v>49.390455127032723</c:v>
                </c:pt>
                <c:pt idx="318">
                  <c:v>49.199474619033069</c:v>
                </c:pt>
                <c:pt idx="319">
                  <c:v>49.00841155163863</c:v>
                </c:pt>
                <c:pt idx="320">
                  <c:v>48.817269939837487</c:v>
                </c:pt>
                <c:pt idx="321">
                  <c:v>48.626053778034773</c:v>
                </c:pt>
                <c:pt idx="322">
                  <c:v>48.434767040948337</c:v>
                </c:pt>
                <c:pt idx="323">
                  <c:v>48.243413684524839</c:v>
                </c:pt>
                <c:pt idx="324">
                  <c:v>48.05199764687066</c:v>
                </c:pt>
                <c:pt idx="325">
                  <c:v>47.860522849199498</c:v>
                </c:pt>
                <c:pt idx="326">
                  <c:v>47.66899319679387</c:v>
                </c:pt>
                <c:pt idx="327">
                  <c:v>47.47741257998149</c:v>
                </c:pt>
                <c:pt idx="328">
                  <c:v>47.285784875122431</c:v>
                </c:pt>
                <c:pt idx="329">
                  <c:v>47.094113945609884</c:v>
                </c:pt>
                <c:pt idx="330">
                  <c:v>46.902403642880458</c:v>
                </c:pt>
                <c:pt idx="331">
                  <c:v>46.710657807434885</c:v>
                </c:pt>
                <c:pt idx="332">
                  <c:v>46.518880269866983</c:v>
                </c:pt>
                <c:pt idx="333">
                  <c:v>46.327074851901642</c:v>
                </c:pt>
                <c:pt idx="334">
                  <c:v>46.135245367438735</c:v>
                </c:pt>
                <c:pt idx="335">
                  <c:v>45.943395623604339</c:v>
                </c:pt>
                <c:pt idx="336">
                  <c:v>45.751529421806495</c:v>
                </c:pt>
                <c:pt idx="337">
                  <c:v>45.559650558795781</c:v>
                </c:pt>
                <c:pt idx="338">
                  <c:v>45.367762827729237</c:v>
                </c:pt>
                <c:pt idx="339">
                  <c:v>45.175870019238282</c:v>
                </c:pt>
                <c:pt idx="340">
                  <c:v>44.983975922496128</c:v>
                </c:pt>
                <c:pt idx="341">
                  <c:v>44.792084326288716</c:v>
                </c:pt>
                <c:pt idx="342">
                  <c:v>44.600199020084759</c:v>
                </c:pt>
                <c:pt idx="343">
                  <c:v>44.408323795105012</c:v>
                </c:pt>
                <c:pt idx="344">
                  <c:v>44.216462445390682</c:v>
                </c:pt>
                <c:pt idx="345">
                  <c:v>44.024618768869303</c:v>
                </c:pt>
                <c:pt idx="346">
                  <c:v>43.832796568416953</c:v>
                </c:pt>
                <c:pt idx="347">
                  <c:v>43.640999652917486</c:v>
                </c:pt>
                <c:pt idx="348">
                  <c:v>43.449231838316102</c:v>
                </c:pt>
                <c:pt idx="349">
                  <c:v>43.257496948667942</c:v>
                </c:pt>
                <c:pt idx="350">
                  <c:v>43.06579881717883</c:v>
                </c:pt>
                <c:pt idx="351">
                  <c:v>42.87414128723951</c:v>
                </c:pt>
                <c:pt idx="352">
                  <c:v>42.682528213452102</c:v>
                </c:pt>
                <c:pt idx="353">
                  <c:v>42.490963462645297</c:v>
                </c:pt>
                <c:pt idx="354">
                  <c:v>42.299450914881383</c:v>
                </c:pt>
                <c:pt idx="355">
                  <c:v>42.107994464450854</c:v>
                </c:pt>
                <c:pt idx="356">
                  <c:v>41.916598020855133</c:v>
                </c:pt>
                <c:pt idx="357">
                  <c:v>41.725265509776747</c:v>
                </c:pt>
                <c:pt idx="358">
                  <c:v>41.534000874034753</c:v>
                </c:pt>
                <c:pt idx="359">
                  <c:v>41.342808074525593</c:v>
                </c:pt>
                <c:pt idx="360">
                  <c:v>41.151691091147406</c:v>
                </c:pt>
                <c:pt idx="361">
                  <c:v>40.960653923707547</c:v>
                </c:pt>
                <c:pt idx="362">
                  <c:v>40.769700592811525</c:v>
                </c:pt>
                <c:pt idx="363">
                  <c:v>40.578835140733318</c:v>
                </c:pt>
                <c:pt idx="364">
                  <c:v>40.388061632264254</c:v>
                </c:pt>
                <c:pt idx="365">
                  <c:v>40.197384155540888</c:v>
                </c:pt>
                <c:pt idx="366">
                  <c:v>40.00680682285055</c:v>
                </c:pt>
                <c:pt idx="367">
                  <c:v>39.816333771411742</c:v>
                </c:pt>
                <c:pt idx="368">
                  <c:v>39.625969164130801</c:v>
                </c:pt>
                <c:pt idx="369">
                  <c:v>39.43571719033126</c:v>
                </c:pt>
                <c:pt idx="370">
                  <c:v>39.24558206645564</c:v>
                </c:pt>
                <c:pt idx="371">
                  <c:v>39.055568036739295</c:v>
                </c:pt>
                <c:pt idx="372">
                  <c:v>38.865679373852295</c:v>
                </c:pt>
                <c:pt idx="373">
                  <c:v>38.67592037951119</c:v>
                </c:pt>
                <c:pt idx="374">
                  <c:v>38.486295385057517</c:v>
                </c:pt>
                <c:pt idx="375">
                  <c:v>38.296808752001631</c:v>
                </c:pt>
                <c:pt idx="376">
                  <c:v>38.107464872530919</c:v>
                </c:pt>
                <c:pt idx="377">
                  <c:v>37.918268169981033</c:v>
                </c:pt>
                <c:pt idx="378">
                  <c:v>37.729223099268729</c:v>
                </c:pt>
                <c:pt idx="379">
                  <c:v>37.540334147283978</c:v>
                </c:pt>
                <c:pt idx="380">
                  <c:v>37.351605833240875</c:v>
                </c:pt>
                <c:pt idx="381">
                  <c:v>37.16304270898587</c:v>
                </c:pt>
                <c:pt idx="382">
                  <c:v>36.974649359260759</c:v>
                </c:pt>
                <c:pt idx="383">
                  <c:v>36.786430401919738</c:v>
                </c:pt>
                <c:pt idx="384">
                  <c:v>36.598390488099</c:v>
                </c:pt>
                <c:pt idx="385">
                  <c:v>36.410534302336963</c:v>
                </c:pt>
                <c:pt idx="386">
                  <c:v>36.222866562643205</c:v>
                </c:pt>
                <c:pt idx="387">
                  <c:v>36.03539202051595</c:v>
                </c:pt>
                <c:pt idx="388">
                  <c:v>35.848115460905206</c:v>
                </c:pt>
                <c:pt idx="389">
                  <c:v>35.661041702119419</c:v>
                </c:pt>
                <c:pt idx="390">
                  <c:v>35.474175595676449</c:v>
                </c:pt>
                <c:pt idx="391">
                  <c:v>35.287522026095544</c:v>
                </c:pt>
                <c:pt idx="392">
                  <c:v>35.101085910627894</c:v>
                </c:pt>
                <c:pt idx="393">
                  <c:v>34.914872198927171</c:v>
                </c:pt>
                <c:pt idx="394">
                  <c:v>34.728885872655418</c:v>
                </c:pt>
                <c:pt idx="395">
                  <c:v>34.543131945024498</c:v>
                </c:pt>
                <c:pt idx="396">
                  <c:v>34.35761546027225</c:v>
                </c:pt>
                <c:pt idx="397">
                  <c:v>34.172341493069169</c:v>
                </c:pt>
                <c:pt idx="398">
                  <c:v>33.987315147857409</c:v>
                </c:pt>
                <c:pt idx="399">
                  <c:v>33.802541558118882</c:v>
                </c:pt>
                <c:pt idx="400">
                  <c:v>33.618025885571519</c:v>
                </c:pt>
                <c:pt idx="401">
                  <c:v>33.433773319292065</c:v>
                </c:pt>
                <c:pt idx="402">
                  <c:v>33.249789074766035</c:v>
                </c:pt>
                <c:pt idx="403">
                  <c:v>33.066078392860511</c:v>
                </c:pt>
                <c:pt idx="404">
                  <c:v>32.882646538721971</c:v>
                </c:pt>
                <c:pt idx="405">
                  <c:v>32.699498800595769</c:v>
                </c:pt>
                <c:pt idx="406">
                  <c:v>32.516640488567575</c:v>
                </c:pt>
                <c:pt idx="407">
                  <c:v>32.334076933225845</c:v>
                </c:pt>
                <c:pt idx="408">
                  <c:v>32.151813484244435</c:v>
                </c:pt>
                <c:pt idx="409">
                  <c:v>31.969855508884194</c:v>
                </c:pt>
                <c:pt idx="410">
                  <c:v>31.78820839041455</c:v>
                </c:pt>
                <c:pt idx="411">
                  <c:v>31.606877526451957</c:v>
                </c:pt>
                <c:pt idx="412">
                  <c:v>31.42586832721943</c:v>
                </c:pt>
                <c:pt idx="413">
                  <c:v>31.245186213721301</c:v>
                </c:pt>
                <c:pt idx="414">
                  <c:v>31.064836615838338</c:v>
                </c:pt>
                <c:pt idx="415">
                  <c:v>30.884824970339949</c:v>
                </c:pt>
                <c:pt idx="416">
                  <c:v>30.705156718815356</c:v>
                </c:pt>
                <c:pt idx="417">
                  <c:v>30.525837305524615</c:v>
                </c:pt>
                <c:pt idx="418">
                  <c:v>30.346872175167871</c:v>
                </c:pt>
                <c:pt idx="419">
                  <c:v>30.168266770575737</c:v>
                </c:pt>
                <c:pt idx="420">
                  <c:v>29.990026530321256</c:v>
                </c:pt>
                <c:pt idx="421">
                  <c:v>29.812156886254087</c:v>
                </c:pt>
                <c:pt idx="422">
                  <c:v>29.634663260957982</c:v>
                </c:pt>
                <c:pt idx="423">
                  <c:v>29.457551065134581</c:v>
                </c:pt>
                <c:pt idx="424">
                  <c:v>29.280825694913002</c:v>
                </c:pt>
                <c:pt idx="425">
                  <c:v>29.104492529089409</c:v>
                </c:pt>
                <c:pt idx="426">
                  <c:v>28.928556926295904</c:v>
                </c:pt>
                <c:pt idx="427">
                  <c:v>28.75302422210429</c:v>
                </c:pt>
                <c:pt idx="428">
                  <c:v>28.577899726064508</c:v>
                </c:pt>
                <c:pt idx="429">
                  <c:v>28.403188718680816</c:v>
                </c:pt>
                <c:pt idx="430">
                  <c:v>28.22889644833111</c:v>
                </c:pt>
                <c:pt idx="431">
                  <c:v>28.055028128128352</c:v>
                </c:pt>
                <c:pt idx="432">
                  <c:v>27.881588932731198</c:v>
                </c:pt>
                <c:pt idx="433">
                  <c:v>27.708583995105045</c:v>
                </c:pt>
                <c:pt idx="434">
                  <c:v>27.536018403237819</c:v>
                </c:pt>
                <c:pt idx="435">
                  <c:v>27.363897196815252</c:v>
                </c:pt>
                <c:pt idx="436">
                  <c:v>27.192225363858007</c:v>
                </c:pt>
                <c:pt idx="437">
                  <c:v>27.021007837327108</c:v>
                </c:pt>
                <c:pt idx="438">
                  <c:v>26.850249491699913</c:v>
                </c:pt>
                <c:pt idx="439">
                  <c:v>26.679955139523631</c:v>
                </c:pt>
                <c:pt idx="440">
                  <c:v>26.510129527949058</c:v>
                </c:pt>
                <c:pt idx="441">
                  <c:v>26.340777335251044</c:v>
                </c:pt>
                <c:pt idx="442">
                  <c:v>26.17190316734019</c:v>
                </c:pt>
                <c:pt idx="443">
                  <c:v>26.00351155427191</c:v>
                </c:pt>
                <c:pt idx="444">
                  <c:v>25.835606946756748</c:v>
                </c:pt>
                <c:pt idx="445">
                  <c:v>25.668193712678956</c:v>
                </c:pt>
                <c:pt idx="446">
                  <c:v>25.501276133628863</c:v>
                </c:pt>
                <c:pt idx="447">
                  <c:v>25.334858401454394</c:v>
                </c:pt>
                <c:pt idx="448">
                  <c:v>25.168944614837713</c:v>
                </c:pt>
                <c:pt idx="449">
                  <c:v>25.003538775903024</c:v>
                </c:pt>
                <c:pt idx="450">
                  <c:v>24.838644786862176</c:v>
                </c:pt>
                <c:pt idx="451">
                  <c:v>24.674266446702688</c:v>
                </c:pt>
                <c:pt idx="452">
                  <c:v>24.510407447926653</c:v>
                </c:pt>
                <c:pt idx="453">
                  <c:v>24.347071373343127</c:v>
                </c:pt>
                <c:pt idx="454">
                  <c:v>24.184261692923958</c:v>
                </c:pt>
                <c:pt idx="455">
                  <c:v>24.021981760727162</c:v>
                </c:pt>
                <c:pt idx="456">
                  <c:v>23.860234811892838</c:v>
                </c:pt>
                <c:pt idx="457">
                  <c:v>23.699023959719817</c:v>
                </c:pt>
                <c:pt idx="458">
                  <c:v>23.538352192828008</c:v>
                </c:pt>
                <c:pt idx="459">
                  <c:v>23.378222372411798</c:v>
                </c:pt>
                <c:pt idx="460">
                  <c:v>23.2186372295903</c:v>
                </c:pt>
                <c:pt idx="461">
                  <c:v>23.05959936286099</c:v>
                </c:pt>
                <c:pt idx="462">
                  <c:v>22.901111235660327</c:v>
                </c:pt>
                <c:pt idx="463">
                  <c:v>22.743175174038726</c:v>
                </c:pt>
                <c:pt idx="464">
                  <c:v>22.585793364452183</c:v>
                </c:pt>
                <c:pt idx="465">
                  <c:v>22.428967851678635</c:v>
                </c:pt>
                <c:pt idx="466">
                  <c:v>22.272700536860118</c:v>
                </c:pt>
                <c:pt idx="467">
                  <c:v>22.116993175678438</c:v>
                </c:pt>
                <c:pt idx="468">
                  <c:v>21.961847376665045</c:v>
                </c:pt>
                <c:pt idx="469">
                  <c:v>21.807264599652274</c:v>
                </c:pt>
                <c:pt idx="470">
                  <c:v>21.653246154366506</c:v>
                </c:pt>
                <c:pt idx="471">
                  <c:v>21.499793199168067</c:v>
                </c:pt>
                <c:pt idx="472">
                  <c:v>21.346906739941392</c:v>
                </c:pt>
                <c:pt idx="473">
                  <c:v>21.194587629134936</c:v>
                </c:pt>
                <c:pt idx="474">
                  <c:v>21.042836564957266</c:v>
                </c:pt>
                <c:pt idx="475">
                  <c:v>20.89165409072799</c:v>
                </c:pt>
                <c:pt idx="476">
                  <c:v>20.741040594385872</c:v>
                </c:pt>
                <c:pt idx="477">
                  <c:v>20.590996308156772</c:v>
                </c:pt>
                <c:pt idx="478">
                  <c:v>20.441521308379805</c:v>
                </c:pt>
                <c:pt idx="479">
                  <c:v>20.292615515494262</c:v>
                </c:pt>
                <c:pt idx="480">
                  <c:v>20.144278694185996</c:v>
                </c:pt>
                <c:pt idx="481">
                  <c:v>19.99651045369383</c:v>
                </c:pt>
                <c:pt idx="482">
                  <c:v>19.849310248275071</c:v>
                </c:pt>
                <c:pt idx="483">
                  <c:v>19.70267737782898</c:v>
                </c:pt>
                <c:pt idx="484">
                  <c:v>19.556610988677129</c:v>
                </c:pt>
                <c:pt idx="485">
                  <c:v>19.411110074498119</c:v>
                </c:pt>
                <c:pt idx="486">
                  <c:v>19.266173477416888</c:v>
                </c:pt>
                <c:pt idx="487">
                  <c:v>19.121799889242546</c:v>
                </c:pt>
                <c:pt idx="488">
                  <c:v>18.977987852855303</c:v>
                </c:pt>
                <c:pt idx="489">
                  <c:v>18.834735763738617</c:v>
                </c:pt>
                <c:pt idx="490">
                  <c:v>18.692041871651202</c:v>
                </c:pt>
                <c:pt idx="491">
                  <c:v>18.549904282438241</c:v>
                </c:pt>
                <c:pt idx="492">
                  <c:v>18.408320959976265</c:v>
                </c:pt>
                <c:pt idx="493">
                  <c:v>18.267289728247114</c:v>
                </c:pt>
                <c:pt idx="494">
                  <c:v>18.126808273538295</c:v>
                </c:pt>
                <c:pt idx="495">
                  <c:v>17.986874146762325</c:v>
                </c:pt>
                <c:pt idx="496">
                  <c:v>17.8474847658937</c:v>
                </c:pt>
                <c:pt idx="497">
                  <c:v>17.708637418514837</c:v>
                </c:pt>
                <c:pt idx="498">
                  <c:v>17.570329264468427</c:v>
                </c:pt>
                <c:pt idx="499">
                  <c:v>17.432557338609186</c:v>
                </c:pt>
                <c:pt idx="500">
                  <c:v>17.295318553649714</c:v>
                </c:pt>
                <c:pt idx="501">
                  <c:v>17.158609703095816</c:v>
                </c:pt>
                <c:pt idx="502">
                  <c:v>17.022427464263838</c:v>
                </c:pt>
                <c:pt idx="503">
                  <c:v>16.886768401375011</c:v>
                </c:pt>
                <c:pt idx="504">
                  <c:v>16.751628968720709</c:v>
                </c:pt>
                <c:pt idx="505">
                  <c:v>16.617005513892465</c:v>
                </c:pt>
                <c:pt idx="506">
                  <c:v>16.482894281071168</c:v>
                </c:pt>
                <c:pt idx="507">
                  <c:v>16.349291414368224</c:v>
                </c:pt>
                <c:pt idx="508">
                  <c:v>16.216192961213874</c:v>
                </c:pt>
                <c:pt idx="509">
                  <c:v>16.08359487578582</c:v>
                </c:pt>
                <c:pt idx="510">
                  <c:v>15.951493022472242</c:v>
                </c:pt>
                <c:pt idx="511">
                  <c:v>15.819883179363224</c:v>
                </c:pt>
                <c:pt idx="512">
                  <c:v>15.688761041765289</c:v>
                </c:pt>
                <c:pt idx="513">
                  <c:v>15.558122225731839</c:v>
                </c:pt>
                <c:pt idx="514">
                  <c:v>15.427962271605697</c:v>
                </c:pt>
                <c:pt idx="515">
                  <c:v>15.29827664756569</c:v>
                </c:pt>
                <c:pt idx="516">
                  <c:v>15.169060753174286</c:v>
                </c:pt>
                <c:pt idx="517">
                  <c:v>15.040309922919192</c:v>
                </c:pt>
                <c:pt idx="518">
                  <c:v>14.912019429744094</c:v>
                </c:pt>
                <c:pt idx="519">
                  <c:v>14.784184488564035</c:v>
                </c:pt>
                <c:pt idx="520">
                  <c:v>14.656800259759912</c:v>
                </c:pt>
                <c:pt idx="521">
                  <c:v>14.529861852647288</c:v>
                </c:pt>
                <c:pt idx="522">
                  <c:v>14.403364328915636</c:v>
                </c:pt>
                <c:pt idx="523">
                  <c:v>14.27730270603297</c:v>
                </c:pt>
                <c:pt idx="524">
                  <c:v>14.15167196061164</c:v>
                </c:pt>
                <c:pt idx="525">
                  <c:v>14.026467031732583</c:v>
                </c:pt>
                <c:pt idx="526">
                  <c:v>13.901682824222135</c:v>
                </c:pt>
                <c:pt idx="527">
                  <c:v>13.777314211879311</c:v>
                </c:pt>
                <c:pt idx="528">
                  <c:v>13.653356040650827</c:v>
                </c:pt>
                <c:pt idx="529">
                  <c:v>13.529803131747665</c:v>
                </c:pt>
                <c:pt idx="530">
                  <c:v>13.406650284704103</c:v>
                </c:pt>
                <c:pt idx="531">
                  <c:v>13.283892280373943</c:v>
                </c:pt>
                <c:pt idx="532">
                  <c:v>13.161523883861562</c:v>
                </c:pt>
                <c:pt idx="533">
                  <c:v>13.039539847386719</c:v>
                </c:pt>
                <c:pt idx="534">
                  <c:v>12.917934913079838</c:v>
                </c:pt>
                <c:pt idx="535">
                  <c:v>12.796703815705655</c:v>
                </c:pt>
                <c:pt idx="536">
                  <c:v>12.675841285315176</c:v>
                </c:pt>
                <c:pt idx="537">
                  <c:v>12.55534204982229</c:v>
                </c:pt>
                <c:pt idx="538">
                  <c:v>12.43520083750456</c:v>
                </c:pt>
                <c:pt idx="539">
                  <c:v>12.315412379427793</c:v>
                </c:pt>
                <c:pt idx="540">
                  <c:v>12.195971411792231</c:v>
                </c:pt>
                <c:pt idx="541">
                  <c:v>12.076872678199521</c:v>
                </c:pt>
                <c:pt idx="542">
                  <c:v>11.958110931841142</c:v>
                </c:pt>
                <c:pt idx="543">
                  <c:v>11.839680937606577</c:v>
                </c:pt>
                <c:pt idx="544">
                  <c:v>11.72157747411085</c:v>
                </c:pt>
                <c:pt idx="545">
                  <c:v>11.603795335642058</c:v>
                </c:pt>
                <c:pt idx="546">
                  <c:v>11.486329334028351</c:v>
                </c:pt>
                <c:pt idx="547">
                  <c:v>11.369174300424758</c:v>
                </c:pt>
                <c:pt idx="548">
                  <c:v>11.252325087019402</c:v>
                </c:pt>
                <c:pt idx="549">
                  <c:v>11.13577656866018</c:v>
                </c:pt>
                <c:pt idx="550">
                  <c:v>11.019523644402334</c:v>
                </c:pt>
                <c:pt idx="551">
                  <c:v>10.903561238976792</c:v>
                </c:pt>
                <c:pt idx="552">
                  <c:v>10.787884304181638</c:v>
                </c:pt>
                <c:pt idx="553">
                  <c:v>10.672487820194661</c:v>
                </c:pt>
                <c:pt idx="554">
                  <c:v>10.557366796810655</c:v>
                </c:pt>
                <c:pt idx="555">
                  <c:v>10.442516274603415</c:v>
                </c:pt>
                <c:pt idx="556">
                  <c:v>10.327931326012731</c:v>
                </c:pt>
                <c:pt idx="557">
                  <c:v>10.213607056358857</c:v>
                </c:pt>
                <c:pt idx="558">
                  <c:v>10.099538604783771</c:v>
                </c:pt>
                <c:pt idx="559">
                  <c:v>9.9857211451233034</c:v>
                </c:pt>
                <c:pt idx="560">
                  <c:v>9.8721498867082982</c:v>
                </c:pt>
                <c:pt idx="561">
                  <c:v>9.7588200750980949</c:v>
                </c:pt>
                <c:pt idx="562">
                  <c:v>9.6457269927472531</c:v>
                </c:pt>
                <c:pt idx="563">
                  <c:v>9.5328659596074452</c:v>
                </c:pt>
                <c:pt idx="564">
                  <c:v>9.4202323336636233</c:v>
                </c:pt>
                <c:pt idx="565">
                  <c:v>9.3078215114102907</c:v>
                </c:pt>
                <c:pt idx="566">
                  <c:v>9.1956289282647301</c:v>
                </c:pt>
                <c:pt idx="567">
                  <c:v>9.0836500589217817</c:v>
                </c:pt>
                <c:pt idx="568">
                  <c:v>8.9718804176505227</c:v>
                </c:pt>
                <c:pt idx="569">
                  <c:v>8.8603155585348663</c:v>
                </c:pt>
                <c:pt idx="570">
                  <c:v>8.7489510756592317</c:v>
                </c:pt>
                <c:pt idx="571">
                  <c:v>8.6377826032405061</c:v>
                </c:pt>
                <c:pt idx="572">
                  <c:v>8.5268058157091566</c:v>
                </c:pt>
                <c:pt idx="573">
                  <c:v>8.4160164277401268</c:v>
                </c:pt>
                <c:pt idx="574">
                  <c:v>8.3054101942342733</c:v>
                </c:pt>
                <c:pt idx="575">
                  <c:v>8.1949829102536427</c:v>
                </c:pt>
                <c:pt idx="576">
                  <c:v>8.0847304109113285</c:v>
                </c:pt>
                <c:pt idx="577">
                  <c:v>7.9746485712170854</c:v>
                </c:pt>
                <c:pt idx="578">
                  <c:v>7.8647333058795539</c:v>
                </c:pt>
                <c:pt idx="579">
                  <c:v>7.754980569069108</c:v>
                </c:pt>
                <c:pt idx="580">
                  <c:v>7.6453863541399079</c:v>
                </c:pt>
                <c:pt idx="581">
                  <c:v>7.5359466933142549</c:v>
                </c:pt>
                <c:pt idx="582">
                  <c:v>7.4266576573298835</c:v>
                </c:pt>
                <c:pt idx="583">
                  <c:v>7.3175153550526515</c:v>
                </c:pt>
                <c:pt idx="584">
                  <c:v>7.2085159330539668</c:v>
                </c:pt>
                <c:pt idx="585">
                  <c:v>7.0996555751566071</c:v>
                </c:pt>
                <c:pt idx="586">
                  <c:v>6.9909305019484806</c:v>
                </c:pt>
                <c:pt idx="587">
                  <c:v>6.8823369702670689</c:v>
                </c:pt>
                <c:pt idx="588">
                  <c:v>6.7738712726533947</c:v>
                </c:pt>
                <c:pt idx="589">
                  <c:v>6.6655297367804316</c:v>
                </c:pt>
                <c:pt idx="590">
                  <c:v>6.5573087248529482</c:v>
                </c:pt>
                <c:pt idx="591">
                  <c:v>6.4492046329833608</c:v>
                </c:pt>
                <c:pt idx="592">
                  <c:v>6.3412138905424706</c:v>
                </c:pt>
                <c:pt idx="593">
                  <c:v>6.2333329594879903</c:v>
                </c:pt>
                <c:pt idx="594">
                  <c:v>6.1255583336696988</c:v>
                </c:pt>
                <c:pt idx="595">
                  <c:v>6.0178865381141433</c:v>
                </c:pt>
                <c:pt idx="596">
                  <c:v>5.9103141282896896</c:v>
                </c:pt>
                <c:pt idx="597">
                  <c:v>5.802837689350774</c:v>
                </c:pt>
                <c:pt idx="598">
                  <c:v>5.6954538353664041</c:v>
                </c:pt>
                <c:pt idx="599">
                  <c:v>5.5881592085281779</c:v>
                </c:pt>
                <c:pt idx="600">
                  <c:v>5.4809504783449876</c:v>
                </c:pt>
                <c:pt idx="601">
                  <c:v>5.3738243408191702</c:v>
                </c:pt>
                <c:pt idx="602">
                  <c:v>5.266777517610012</c:v>
                </c:pt>
                <c:pt idx="603">
                  <c:v>5.1598067551817275</c:v>
                </c:pt>
                <c:pt idx="604">
                  <c:v>5.0529088239389575</c:v>
                </c:pt>
                <c:pt idx="605">
                  <c:v>4.9460805173488929</c:v>
                </c:pt>
                <c:pt idx="606">
                  <c:v>4.8393186510524355</c:v>
                </c:pt>
                <c:pt idx="607">
                  <c:v>4.732620061962427</c:v>
                </c:pt>
                <c:pt idx="608">
                  <c:v>4.6259816073534568</c:v>
                </c:pt>
                <c:pt idx="609">
                  <c:v>4.5194001639399302</c:v>
                </c:pt>
                <c:pt idx="610">
                  <c:v>4.4128726269451164</c:v>
                </c:pt>
                <c:pt idx="611">
                  <c:v>4.3063959091623687</c:v>
                </c:pt>
                <c:pt idx="612">
                  <c:v>4.1999669400064299</c:v>
                </c:pt>
                <c:pt idx="613">
                  <c:v>4.0935826645582765</c:v>
                </c:pt>
                <c:pt idx="614">
                  <c:v>3.9872400426020249</c:v>
                </c:pt>
                <c:pt idx="615">
                  <c:v>3.880936047655533</c:v>
                </c:pt>
                <c:pt idx="616">
                  <c:v>3.7746676659949951</c:v>
                </c:pt>
                <c:pt idx="617">
                  <c:v>3.6684318956722004</c:v>
                </c:pt>
                <c:pt idx="618">
                  <c:v>3.5622257455290027</c:v>
                </c:pt>
                <c:pt idx="619">
                  <c:v>3.4560462342044422</c:v>
                </c:pt>
                <c:pt idx="620">
                  <c:v>3.3498903891389684</c:v>
                </c:pt>
                <c:pt idx="621">
                  <c:v>3.2437552455738121</c:v>
                </c:pt>
                <c:pt idx="622">
                  <c:v>3.1376378455472356</c:v>
                </c:pt>
                <c:pt idx="623">
                  <c:v>3.0315352368869171</c:v>
                </c:pt>
                <c:pt idx="624">
                  <c:v>2.9254444721999713</c:v>
                </c:pt>
                <c:pt idx="625">
                  <c:v>2.8193626078600982</c:v>
                </c:pt>
                <c:pt idx="626">
                  <c:v>2.7132867029923569</c:v>
                </c:pt>
                <c:pt idx="627">
                  <c:v>2.6072138184574785</c:v>
                </c:pt>
                <c:pt idx="628">
                  <c:v>2.5011410158327481</c:v>
                </c:pt>
                <c:pt idx="629">
                  <c:v>2.3950653563932525</c:v>
                </c:pt>
                <c:pt idx="630">
                  <c:v>2.2889839000919876</c:v>
                </c:pt>
                <c:pt idx="631">
                  <c:v>2.1828937045392687</c:v>
                </c:pt>
                <c:pt idx="632">
                  <c:v>2.076791823982945</c:v>
                </c:pt>
                <c:pt idx="633">
                  <c:v>1.9706753082880892</c:v>
                </c:pt>
                <c:pt idx="634">
                  <c:v>1.8645412019173904</c:v>
                </c:pt>
                <c:pt idx="635">
                  <c:v>1.758386542913783</c:v>
                </c:pt>
                <c:pt idx="636">
                  <c:v>1.6522083618823915</c:v>
                </c:pt>
                <c:pt idx="637">
                  <c:v>1.5460036809768773</c:v>
                </c:pt>
                <c:pt idx="638">
                  <c:v>1.4397695128854675</c:v>
                </c:pt>
                <c:pt idx="639">
                  <c:v>1.3335028598208583</c:v>
                </c:pt>
                <c:pt idx="640">
                  <c:v>1.2272007125128503</c:v>
                </c:pt>
                <c:pt idx="641">
                  <c:v>1.1208600492044889</c:v>
                </c:pt>
                <c:pt idx="642">
                  <c:v>1.014477834651311</c:v>
                </c:pt>
                <c:pt idx="643">
                  <c:v>0.90805101912517561</c:v>
                </c:pt>
                <c:pt idx="644">
                  <c:v>0.80157653742317869</c:v>
                </c:pt>
                <c:pt idx="645">
                  <c:v>0.69505130788059777</c:v>
                </c:pt>
                <c:pt idx="646">
                  <c:v>0.58847223139049731</c:v>
                </c:pt>
                <c:pt idx="647">
                  <c:v>0.48183619042803638</c:v>
                </c:pt>
                <c:pt idx="648">
                  <c:v>0.37514004808287371</c:v>
                </c:pt>
                <c:pt idx="649">
                  <c:v>0.26838064709726162</c:v>
                </c:pt>
                <c:pt idx="650">
                  <c:v>0.1615548089124843</c:v>
                </c:pt>
                <c:pt idx="651">
                  <c:v>5.4659332723499432E-2</c:v>
                </c:pt>
                <c:pt idx="652">
                  <c:v>-5.2309005458723412E-2</c:v>
                </c:pt>
                <c:pt idx="653">
                  <c:v>-0.15935345373345289</c:v>
                </c:pt>
                <c:pt idx="654">
                  <c:v>-0.26647728522960268</c:v>
                </c:pt>
                <c:pt idx="655">
                  <c:v>-0.37368379901075599</c:v>
                </c:pt>
                <c:pt idx="656">
                  <c:v>-0.4809763209719744</c:v>
                </c:pt>
                <c:pt idx="657">
                  <c:v>-0.58835820472369793</c:v>
                </c:pt>
                <c:pt idx="658">
                  <c:v>-0.69583283246152661</c:v>
                </c:pt>
                <c:pt idx="659">
                  <c:v>-0.80340361582491759</c:v>
                </c:pt>
                <c:pt idx="660">
                  <c:v>-0.91107399673997236</c:v>
                </c:pt>
                <c:pt idx="661">
                  <c:v>-1.0188474482469756</c:v>
                </c:pt>
                <c:pt idx="662">
                  <c:v>-1.1267274753138556</c:v>
                </c:pt>
                <c:pt idx="663">
                  <c:v>-1.234717615630422</c:v>
                </c:pt>
                <c:pt idx="664">
                  <c:v>-1.3428214403870182</c:v>
                </c:pt>
                <c:pt idx="665">
                  <c:v>-1.4510425550331858</c:v>
                </c:pt>
                <c:pt idx="666">
                  <c:v>-1.5593846000174629</c:v>
                </c:pt>
                <c:pt idx="667">
                  <c:v>-1.6678512515064274</c:v>
                </c:pt>
                <c:pt idx="668">
                  <c:v>-1.7764462220818169</c:v>
                </c:pt>
                <c:pt idx="669">
                  <c:v>-1.8851732614158321</c:v>
                </c:pt>
                <c:pt idx="670">
                  <c:v>-1.9940361569218745</c:v>
                </c:pt>
                <c:pt idx="671">
                  <c:v>-2.1030387343806014</c:v>
                </c:pt>
                <c:pt idx="672">
                  <c:v>-2.212184858540887</c:v>
                </c:pt>
                <c:pt idx="673">
                  <c:v>-2.3214784336918157</c:v>
                </c:pt>
                <c:pt idx="674">
                  <c:v>-2.4309234042081616</c:v>
                </c:pt>
                <c:pt idx="675">
                  <c:v>-2.5405237550651547</c:v>
                </c:pt>
                <c:pt idx="676">
                  <c:v>-2.6502835123226185</c:v>
                </c:pt>
                <c:pt idx="677">
                  <c:v>-2.760206743577033</c:v>
                </c:pt>
                <c:pt idx="678">
                  <c:v>-2.8702975583796646</c:v>
                </c:pt>
                <c:pt idx="679">
                  <c:v>-2.9805601086207969</c:v>
                </c:pt>
                <c:pt idx="680">
                  <c:v>-3.0909985888761558</c:v>
                </c:pt>
                <c:pt idx="681">
                  <c:v>-3.2016172367176323</c:v>
                </c:pt>
                <c:pt idx="682">
                  <c:v>-3.312420332982716</c:v>
                </c:pt>
                <c:pt idx="683">
                  <c:v>-3.4234122020059954</c:v>
                </c:pt>
                <c:pt idx="684">
                  <c:v>-3.5345972118054787</c:v>
                </c:pt>
                <c:pt idx="685">
                  <c:v>-3.6459797742290778</c:v>
                </c:pt>
                <c:pt idx="686">
                  <c:v>-3.7575643450527796</c:v>
                </c:pt>
                <c:pt idx="687">
                  <c:v>-3.8693554240348225</c:v>
                </c:pt>
                <c:pt idx="688">
                  <c:v>-3.9813575549202449</c:v>
                </c:pt>
                <c:pt idx="689">
                  <c:v>-4.0935753253966762</c:v>
                </c:pt>
                <c:pt idx="690">
                  <c:v>-4.2060133669989099</c:v>
                </c:pt>
                <c:pt idx="691">
                  <c:v>-4.3186763549612213</c:v>
                </c:pt>
                <c:pt idx="692">
                  <c:v>-4.4315690080142023</c:v>
                </c:pt>
                <c:pt idx="693">
                  <c:v>-4.5446960881282221</c:v>
                </c:pt>
                <c:pt idx="694">
                  <c:v>-4.6580624001969202</c:v>
                </c:pt>
                <c:pt idx="695">
                  <c:v>-4.7716727916647992</c:v>
                </c:pt>
                <c:pt idx="696">
                  <c:v>-4.8855321520924084</c:v>
                </c:pt>
                <c:pt idx="697">
                  <c:v>-4.9996454126607954</c:v>
                </c:pt>
                <c:pt idx="698">
                  <c:v>-5.1140175456129668</c:v>
                </c:pt>
                <c:pt idx="699">
                  <c:v>-5.2286535636312079</c:v>
                </c:pt>
                <c:pt idx="700">
                  <c:v>-5.3435585191464741</c:v>
                </c:pt>
                <c:pt idx="701">
                  <c:v>-5.4587375035835732</c:v>
                </c:pt>
                <c:pt idx="702">
                  <c:v>-5.5741956465355607</c:v>
                </c:pt>
                <c:pt idx="703">
                  <c:v>-5.6899381148691317</c:v>
                </c:pt>
                <c:pt idx="704">
                  <c:v>-5.8059701117591951</c:v>
                </c:pt>
                <c:pt idx="705">
                  <c:v>-5.922296875651087</c:v>
                </c:pt>
                <c:pt idx="706">
                  <c:v>-6.0389236791505647</c:v>
                </c:pt>
                <c:pt idx="707">
                  <c:v>-6.1558558278378648</c:v>
                </c:pt>
                <c:pt idx="708">
                  <c:v>-6.2730986590095315</c:v>
                </c:pt>
                <c:pt idx="709">
                  <c:v>-6.3906575403416888</c:v>
                </c:pt>
                <c:pt idx="710">
                  <c:v>-6.5085378684792179</c:v>
                </c:pt>
                <c:pt idx="711">
                  <c:v>-6.6267450675463229</c:v>
                </c:pt>
                <c:pt idx="712">
                  <c:v>-6.745284587580274</c:v>
                </c:pt>
                <c:pt idx="713">
                  <c:v>-6.8641619028877372</c:v>
                </c:pt>
                <c:pt idx="714">
                  <c:v>-6.9833825103213938</c:v>
                </c:pt>
                <c:pt idx="715">
                  <c:v>-7.102951927480281</c:v>
                </c:pt>
                <c:pt idx="716">
                  <c:v>-7.2228756908307101</c:v>
                </c:pt>
                <c:pt idx="717">
                  <c:v>-7.3431593537487032</c:v>
                </c:pt>
                <c:pt idx="718">
                  <c:v>-7.4638084844864352</c:v>
                </c:pt>
                <c:pt idx="719">
                  <c:v>-7.5848286640592395</c:v>
                </c:pt>
                <c:pt idx="720">
                  <c:v>-7.7062254840577831</c:v>
                </c:pt>
                <c:pt idx="721">
                  <c:v>-7.8280045443830506</c:v>
                </c:pt>
                <c:pt idx="722">
                  <c:v>-7.9501714509072201</c:v>
                </c:pt>
                <c:pt idx="723">
                  <c:v>-8.0727318130600736</c:v>
                </c:pt>
                <c:pt idx="724">
                  <c:v>-8.1956912413443295</c:v>
                </c:pt>
                <c:pt idx="725">
                  <c:v>-8.3190553447778139</c:v>
                </c:pt>
                <c:pt idx="726">
                  <c:v>-8.4428297282691815</c:v>
                </c:pt>
                <c:pt idx="727">
                  <c:v>-8.567019989923887</c:v>
                </c:pt>
                <c:pt idx="728">
                  <c:v>-8.6916317182865406</c:v>
                </c:pt>
                <c:pt idx="729">
                  <c:v>-8.8166704895199608</c:v>
                </c:pt>
                <c:pt idx="730">
                  <c:v>-8.9421418645232826</c:v>
                </c:pt>
                <c:pt idx="731">
                  <c:v>-9.0680513859941136</c:v>
                </c:pt>
                <c:pt idx="732">
                  <c:v>-9.1944045754336354</c:v>
                </c:pt>
                <c:pt idx="733">
                  <c:v>-9.3212069301025657</c:v>
                </c:pt>
                <c:pt idx="734">
                  <c:v>-9.4484639199270646</c:v>
                </c:pt>
                <c:pt idx="735">
                  <c:v>-9.5761809843612546</c:v>
                </c:pt>
                <c:pt idx="736">
                  <c:v>-9.7043635292081412</c:v>
                </c:pt>
                <c:pt idx="737">
                  <c:v>-9.8330169234041858</c:v>
                </c:pt>
                <c:pt idx="738">
                  <c:v>-9.9621464957705737</c:v>
                </c:pt>
                <c:pt idx="739">
                  <c:v>-10.091757531737063</c:v>
                </c:pt>
                <c:pt idx="740">
                  <c:v>-10.22185527004083</c:v>
                </c:pt>
                <c:pt idx="741">
                  <c:v>-10.35244489940699</c:v>
                </c:pt>
                <c:pt idx="742">
                  <c:v>-10.48353155521489</c:v>
                </c:pt>
                <c:pt idx="743">
                  <c:v>-10.615120316155696</c:v>
                </c:pt>
                <c:pt idx="744">
                  <c:v>-10.747216200884964</c:v>
                </c:pt>
                <c:pt idx="745">
                  <c:v>-10.879824164678016</c:v>
                </c:pt>
                <c:pt idx="746">
                  <c:v>-11.012949096092061</c:v>
                </c:pt>
                <c:pt idx="747">
                  <c:v>-11.146595813640516</c:v>
                </c:pt>
                <c:pt idx="748">
                  <c:v>-11.280769062486677</c:v>
                </c:pt>
                <c:pt idx="749">
                  <c:v>-11.415473511161583</c:v>
                </c:pt>
                <c:pt idx="750">
                  <c:v>-11.550713748311875</c:v>
                </c:pt>
                <c:pt idx="751">
                  <c:v>-11.686494279484325</c:v>
                </c:pt>
                <c:pt idx="752">
                  <c:v>-11.822819523953648</c:v>
                </c:pt>
                <c:pt idx="753">
                  <c:v>-11.959693811597729</c:v>
                </c:pt>
                <c:pt idx="754">
                  <c:v>-12.097121379828792</c:v>
                </c:pt>
                <c:pt idx="755">
                  <c:v>-12.23510637058482</c:v>
                </c:pt>
                <c:pt idx="756">
                  <c:v>-12.373652827389275</c:v>
                </c:pt>
                <c:pt idx="757">
                  <c:v>-12.512764692483426</c:v>
                </c:pt>
                <c:pt idx="758">
                  <c:v>-12.652445804038177</c:v>
                </c:pt>
                <c:pt idx="759">
                  <c:v>-12.792699893452099</c:v>
                </c:pt>
                <c:pt idx="760">
                  <c:v>-12.933530582740474</c:v>
                </c:pt>
                <c:pt idx="761">
                  <c:v>-13.074941382021986</c:v>
                </c:pt>
                <c:pt idx="762">
                  <c:v>-13.216935687108666</c:v>
                </c:pt>
                <c:pt idx="763">
                  <c:v>-13.359516777204181</c:v>
                </c:pt>
                <c:pt idx="764">
                  <c:v>-13.502687812716976</c:v>
                </c:pt>
                <c:pt idx="765">
                  <c:v>-13.646451833192584</c:v>
                </c:pt>
                <c:pt idx="766">
                  <c:v>-13.790811755370321</c:v>
                </c:pt>
                <c:pt idx="767">
                  <c:v>-13.935770371369914</c:v>
                </c:pt>
                <c:pt idx="768">
                  <c:v>-14.0813303470121</c:v>
                </c:pt>
                <c:pt idx="769">
                  <c:v>-14.22749422027708</c:v>
                </c:pt>
                <c:pt idx="770">
                  <c:v>-14.374264399906783</c:v>
                </c:pt>
                <c:pt idx="771">
                  <c:v>-14.52164316415263</c:v>
                </c:pt>
                <c:pt idx="772">
                  <c:v>-14.669632659673585</c:v>
                </c:pt>
                <c:pt idx="773">
                  <c:v>-14.818234900588125</c:v>
                </c:pt>
                <c:pt idx="774">
                  <c:v>-14.967451767681339</c:v>
                </c:pt>
                <c:pt idx="775">
                  <c:v>-15.117285007771716</c:v>
                </c:pt>
                <c:pt idx="776">
                  <c:v>-15.267736233239368</c:v>
                </c:pt>
                <c:pt idx="777">
                  <c:v>-15.41880692171603</c:v>
                </c:pt>
                <c:pt idx="778">
                  <c:v>-15.570498415940845</c:v>
                </c:pt>
                <c:pt idx="779">
                  <c:v>-15.722811923782096</c:v>
                </c:pt>
                <c:pt idx="780">
                  <c:v>-15.875748518424356</c:v>
                </c:pt>
                <c:pt idx="781">
                  <c:v>-16.029309138724216</c:v>
                </c:pt>
                <c:pt idx="782">
                  <c:v>-16.183494589732579</c:v>
                </c:pt>
                <c:pt idx="783">
                  <c:v>-16.338305543384056</c:v>
                </c:pt>
                <c:pt idx="784">
                  <c:v>-16.493742539352603</c:v>
                </c:pt>
                <c:pt idx="785">
                  <c:v>-16.64980598607309</c:v>
                </c:pt>
                <c:pt idx="786">
                  <c:v>-16.806496161925409</c:v>
                </c:pt>
                <c:pt idx="787">
                  <c:v>-16.963813216582892</c:v>
                </c:pt>
                <c:pt idx="788">
                  <c:v>-17.121757172518517</c:v>
                </c:pt>
                <c:pt idx="789">
                  <c:v>-17.280327926670513</c:v>
                </c:pt>
                <c:pt idx="790">
                  <c:v>-17.439525252261607</c:v>
                </c:pt>
                <c:pt idx="791">
                  <c:v>-17.599348800770905</c:v>
                </c:pt>
                <c:pt idx="792">
                  <c:v>-17.759798104052788</c:v>
                </c:pt>
                <c:pt idx="793">
                  <c:v>-17.920872576601397</c:v>
                </c:pt>
                <c:pt idx="794">
                  <c:v>-18.082571517954719</c:v>
                </c:pt>
                <c:pt idx="795">
                  <c:v>-18.244894115235013</c:v>
                </c:pt>
                <c:pt idx="796">
                  <c:v>-18.407839445820354</c:v>
                </c:pt>
                <c:pt idx="797">
                  <c:v>-18.571406480142763</c:v>
                </c:pt>
                <c:pt idx="798">
                  <c:v>-18.735594084607346</c:v>
                </c:pt>
                <c:pt idx="799">
                  <c:v>-18.90040102462838</c:v>
                </c:pt>
                <c:pt idx="800">
                  <c:v>-19.065825967774352</c:v>
                </c:pt>
                <c:pt idx="801">
                  <c:v>-19.231867487018647</c:v>
                </c:pt>
                <c:pt idx="802">
                  <c:v>-19.398524064088804</c:v>
                </c:pt>
                <c:pt idx="803">
                  <c:v>-19.565794092908245</c:v>
                </c:pt>
                <c:pt idx="804">
                  <c:v>-19.733675883124469</c:v>
                </c:pt>
                <c:pt idx="805">
                  <c:v>-19.902167663717229</c:v>
                </c:pt>
                <c:pt idx="806">
                  <c:v>-20.071267586680769</c:v>
                </c:pt>
                <c:pt idx="807">
                  <c:v>-20.240973730772645</c:v>
                </c:pt>
                <c:pt idx="808">
                  <c:v>-20.41128410532292</c:v>
                </c:pt>
                <c:pt idx="809">
                  <c:v>-20.582196654098986</c:v>
                </c:pt>
                <c:pt idx="810">
                  <c:v>-20.753709259214673</c:v>
                </c:pt>
                <c:pt idx="811">
                  <c:v>-20.925819745082499</c:v>
                </c:pt>
                <c:pt idx="812">
                  <c:v>-21.098525882398597</c:v>
                </c:pt>
                <c:pt idx="813">
                  <c:v>-21.271825392155272</c:v>
                </c:pt>
                <c:pt idx="814">
                  <c:v>-21.44571594967346</c:v>
                </c:pt>
                <c:pt idx="815">
                  <c:v>-21.620195188650342</c:v>
                </c:pt>
                <c:pt idx="816">
                  <c:v>-21.795260705213447</c:v>
                </c:pt>
                <c:pt idx="817">
                  <c:v>-21.970910061975736</c:v>
                </c:pt>
                <c:pt idx="818">
                  <c:v>-22.147140792086972</c:v>
                </c:pt>
                <c:pt idx="819">
                  <c:v>-22.323950403271091</c:v>
                </c:pt>
                <c:pt idx="820">
                  <c:v>-22.501336381847711</c:v>
                </c:pt>
                <c:pt idx="821">
                  <c:v>-22.679296196729393</c:v>
                </c:pt>
                <c:pt idx="822">
                  <c:v>-22.857827303388476</c:v>
                </c:pt>
                <c:pt idx="823">
                  <c:v>-23.03692714778958</c:v>
                </c:pt>
                <c:pt idx="824">
                  <c:v>-23.216593170280781</c:v>
                </c:pt>
                <c:pt idx="825">
                  <c:v>-23.396822809437452</c:v>
                </c:pt>
                <c:pt idx="826">
                  <c:v>-23.577613505855204</c:v>
                </c:pt>
                <c:pt idx="827">
                  <c:v>-23.758962705885686</c:v>
                </c:pt>
                <c:pt idx="828">
                  <c:v>-23.940867865309507</c:v>
                </c:pt>
                <c:pt idx="829">
                  <c:v>-24.123326452943807</c:v>
                </c:pt>
                <c:pt idx="830">
                  <c:v>-24.306335954177101</c:v>
                </c:pt>
                <c:pt idx="831">
                  <c:v>-24.489893874428713</c:v>
                </c:pt>
                <c:pt idx="832">
                  <c:v>-24.673997742528357</c:v>
                </c:pt>
                <c:pt idx="833">
                  <c:v>-24.858645114010141</c:v>
                </c:pt>
                <c:pt idx="834">
                  <c:v>-25.043833574320114</c:v>
                </c:pt>
                <c:pt idx="835">
                  <c:v>-25.229560741929848</c:v>
                </c:pt>
                <c:pt idx="836">
                  <c:v>-25.415824271355607</c:v>
                </c:pt>
                <c:pt idx="837">
                  <c:v>-25.602621856078105</c:v>
                </c:pt>
                <c:pt idx="838">
                  <c:v>-25.78995123135951</c:v>
                </c:pt>
                <c:pt idx="839">
                  <c:v>-25.977810176956382</c:v>
                </c:pt>
                <c:pt idx="840">
                  <c:v>-26.166196519722281</c:v>
                </c:pt>
                <c:pt idx="841">
                  <c:v>-26.355108136100558</c:v>
                </c:pt>
                <c:pt idx="842">
                  <c:v>-26.544542954504585</c:v>
                </c:pt>
                <c:pt idx="843">
                  <c:v>-26.734498957578822</c:v>
                </c:pt>
                <c:pt idx="844">
                  <c:v>-26.92497418434473</c:v>
                </c:pt>
                <c:pt idx="845">
                  <c:v>-27.115966732224194</c:v>
                </c:pt>
                <c:pt idx="846">
                  <c:v>-27.307474758941641</c:v>
                </c:pt>
                <c:pt idx="847">
                  <c:v>-27.49949648430108</c:v>
                </c:pt>
                <c:pt idx="848">
                  <c:v>-27.692030191837528</c:v>
                </c:pt>
                <c:pt idx="849">
                  <c:v>-27.885074230341075</c:v>
                </c:pt>
                <c:pt idx="850">
                  <c:v>-28.078627015251332</c:v>
                </c:pt>
                <c:pt idx="851">
                  <c:v>-28.272687029922217</c:v>
                </c:pt>
                <c:pt idx="852">
                  <c:v>-28.467252826755129</c:v>
                </c:pt>
                <c:pt idx="853">
                  <c:v>-28.662323028198632</c:v>
                </c:pt>
                <c:pt idx="854">
                  <c:v>-28.857896327616643</c:v>
                </c:pt>
                <c:pt idx="855">
                  <c:v>-29.053971490019723</c:v>
                </c:pt>
                <c:pt idx="856">
                  <c:v>-29.250547352663343</c:v>
                </c:pt>
                <c:pt idx="857">
                  <c:v>-29.447622825509299</c:v>
                </c:pt>
                <c:pt idx="858">
                  <c:v>-29.645196891551112</c:v>
                </c:pt>
                <c:pt idx="859">
                  <c:v>-29.843268607002816</c:v>
                </c:pt>
                <c:pt idx="860">
                  <c:v>-30.041837101350509</c:v>
                </c:pt>
                <c:pt idx="861">
                  <c:v>-30.240901577266879</c:v>
                </c:pt>
                <c:pt idx="862">
                  <c:v>-30.440461310387828</c:v>
                </c:pt>
                <c:pt idx="863">
                  <c:v>-30.640515648952828</c:v>
                </c:pt>
                <c:pt idx="864">
                  <c:v>-30.841064013305854</c:v>
                </c:pt>
                <c:pt idx="865">
                  <c:v>-31.042105895261169</c:v>
                </c:pt>
                <c:pt idx="866">
                  <c:v>-31.243640857330689</c:v>
                </c:pt>
                <c:pt idx="867">
                  <c:v>-31.445668531815279</c:v>
                </c:pt>
                <c:pt idx="868">
                  <c:v>-31.648188619759807</c:v>
                </c:pt>
                <c:pt idx="869">
                  <c:v>-31.851200889771622</c:v>
                </c:pt>
                <c:pt idx="870">
                  <c:v>-32.054705176705482</c:v>
                </c:pt>
                <c:pt idx="871">
                  <c:v>-32.258701380212941</c:v>
                </c:pt>
                <c:pt idx="872">
                  <c:v>-32.463189463158038</c:v>
                </c:pt>
                <c:pt idx="873">
                  <c:v>-32.668169449901747</c:v>
                </c:pt>
                <c:pt idx="874">
                  <c:v>-32.873641424453218</c:v>
                </c:pt>
                <c:pt idx="875">
                  <c:v>-33.079605528492131</c:v>
                </c:pt>
                <c:pt idx="876">
                  <c:v>-33.286061959260614</c:v>
                </c:pt>
                <c:pt idx="877">
                  <c:v>-33.493010967328729</c:v>
                </c:pt>
                <c:pt idx="878">
                  <c:v>-33.700452854232879</c:v>
                </c:pt>
                <c:pt idx="879">
                  <c:v>-33.908387969990002</c:v>
                </c:pt>
                <c:pt idx="880">
                  <c:v>-34.116816710489147</c:v>
                </c:pt>
                <c:pt idx="881">
                  <c:v>-34.325739514762191</c:v>
                </c:pt>
                <c:pt idx="882">
                  <c:v>-34.53515686213543</c:v>
                </c:pt>
                <c:pt idx="883">
                  <c:v>-34.745069269265592</c:v>
                </c:pt>
                <c:pt idx="884">
                  <c:v>-34.955477287060347</c:v>
                </c:pt>
                <c:pt idx="885">
                  <c:v>-35.166381497488452</c:v>
                </c:pt>
                <c:pt idx="886">
                  <c:v>-35.377782510279673</c:v>
                </c:pt>
                <c:pt idx="887">
                  <c:v>-35.589680959519967</c:v>
                </c:pt>
                <c:pt idx="888">
                  <c:v>-35.802077500141863</c:v>
                </c:pt>
                <c:pt idx="889">
                  <c:v>-36.014972804316209</c:v>
                </c:pt>
                <c:pt idx="890">
                  <c:v>-36.228367557746857</c:v>
                </c:pt>
                <c:pt idx="891">
                  <c:v>-36.442262455871699</c:v>
                </c:pt>
                <c:pt idx="892">
                  <c:v>-36.656658199974885</c:v>
                </c:pt>
                <c:pt idx="893">
                  <c:v>-36.871555493213442</c:v>
                </c:pt>
                <c:pt idx="894">
                  <c:v>-37.086955036561868</c:v>
                </c:pt>
                <c:pt idx="895">
                  <c:v>-37.302857524680469</c:v>
                </c:pt>
                <c:pt idx="896">
                  <c:v>-37.519263641709777</c:v>
                </c:pt>
                <c:pt idx="897">
                  <c:v>-37.73617405699737</c:v>
                </c:pt>
                <c:pt idx="898">
                  <c:v>-37.95358942076102</c:v>
                </c:pt>
                <c:pt idx="899">
                  <c:v>-38.171510359694039</c:v>
                </c:pt>
                <c:pt idx="900">
                  <c:v>-38.3899374725165</c:v>
                </c:pt>
                <c:pt idx="901">
                  <c:v>-38.608871325478887</c:v>
                </c:pt>
                <c:pt idx="902">
                  <c:v>-38.828312447823592</c:v>
                </c:pt>
                <c:pt idx="903">
                  <c:v>-39.048261327209062</c:v>
                </c:pt>
                <c:pt idx="904">
                  <c:v>-39.268718405103968</c:v>
                </c:pt>
                <c:pt idx="905">
                  <c:v>-39.489684072155427</c:v>
                </c:pt>
                <c:pt idx="906">
                  <c:v>-39.711158663539265</c:v>
                </c:pt>
                <c:pt idx="907">
                  <c:v>-39.933142454297254</c:v>
                </c:pt>
                <c:pt idx="908">
                  <c:v>-40.155635654669297</c:v>
                </c:pt>
                <c:pt idx="909">
                  <c:v>-40.378638405424866</c:v>
                </c:pt>
                <c:pt idx="910">
                  <c:v>-40.602150773202958</c:v>
                </c:pt>
                <c:pt idx="911">
                  <c:v>-40.82617274586503</c:v>
                </c:pt>
                <c:pt idx="912">
                  <c:v>-41.050704227869545</c:v>
                </c:pt>
                <c:pt idx="913">
                  <c:v>-41.275745035673978</c:v>
                </c:pt>
                <c:pt idx="914">
                  <c:v>-41.501294893172101</c:v>
                </c:pt>
                <c:pt idx="915">
                  <c:v>-41.727353427172673</c:v>
                </c:pt>
                <c:pt idx="916">
                  <c:v>-41.953920162927588</c:v>
                </c:pt>
                <c:pt idx="917">
                  <c:v>-42.180994519716371</c:v>
                </c:pt>
                <c:pt idx="918">
                  <c:v>-42.408575806493417</c:v>
                </c:pt>
                <c:pt idx="919">
                  <c:v>-42.636663217606682</c:v>
                </c:pt>
                <c:pt idx="920">
                  <c:v>-42.865255828592886</c:v>
                </c:pt>
                <c:pt idx="921">
                  <c:v>-43.094352592058613</c:v>
                </c:pt>
                <c:pt idx="922">
                  <c:v>-43.323952333651896</c:v>
                </c:pt>
                <c:pt idx="923">
                  <c:v>-43.554053748133434</c:v>
                </c:pt>
                <c:pt idx="924">
                  <c:v>-43.784655395553202</c:v>
                </c:pt>
                <c:pt idx="925">
                  <c:v>-44.015755697538118</c:v>
                </c:pt>
                <c:pt idx="926">
                  <c:v>-44.247352933700469</c:v>
                </c:pt>
                <c:pt idx="927">
                  <c:v>-44.479445238170044</c:v>
                </c:pt>
                <c:pt idx="928">
                  <c:v>-44.712030596258586</c:v>
                </c:pt>
                <c:pt idx="929">
                  <c:v>-44.945106841261918</c:v>
                </c:pt>
                <c:pt idx="930">
                  <c:v>-45.178671651405388</c:v>
                </c:pt>
                <c:pt idx="931">
                  <c:v>-45.412722546938838</c:v>
                </c:pt>
                <c:pt idx="932">
                  <c:v>-45.647256887386689</c:v>
                </c:pt>
                <c:pt idx="933">
                  <c:v>-45.882271868956991</c:v>
                </c:pt>
                <c:pt idx="934">
                  <c:v>-46.117764522117312</c:v>
                </c:pt>
                <c:pt idx="935">
                  <c:v>-46.353731709338149</c:v>
                </c:pt>
                <c:pt idx="936">
                  <c:v>-46.590170123012228</c:v>
                </c:pt>
                <c:pt idx="937">
                  <c:v>-46.827076283551193</c:v>
                </c:pt>
                <c:pt idx="938">
                  <c:v>-47.064446537664708</c:v>
                </c:pt>
                <c:pt idx="939">
                  <c:v>-47.302277056824927</c:v>
                </c:pt>
                <c:pt idx="940">
                  <c:v>-47.540563835919841</c:v>
                </c:pt>
                <c:pt idx="941">
                  <c:v>-47.779302692098497</c:v>
                </c:pt>
                <c:pt idx="942">
                  <c:v>-48.018489263810039</c:v>
                </c:pt>
                <c:pt idx="943">
                  <c:v>-48.258119010039209</c:v>
                </c:pt>
                <c:pt idx="944">
                  <c:v>-48.498187209740124</c:v>
                </c:pt>
                <c:pt idx="945">
                  <c:v>-48.738688961469542</c:v>
                </c:pt>
                <c:pt idx="946">
                  <c:v>-48.979619183221637</c:v>
                </c:pt>
                <c:pt idx="947">
                  <c:v>-49.220972612462987</c:v>
                </c:pt>
                <c:pt idx="948">
                  <c:v>-49.462743806371591</c:v>
                </c:pt>
                <c:pt idx="949">
                  <c:v>-49.704927142276283</c:v>
                </c:pt>
                <c:pt idx="950">
                  <c:v>-49.947516818299547</c:v>
                </c:pt>
                <c:pt idx="951">
                  <c:v>-50.190506854200763</c:v>
                </c:pt>
                <c:pt idx="952">
                  <c:v>-50.433891092420566</c:v>
                </c:pt>
                <c:pt idx="953">
                  <c:v>-50.677663199324826</c:v>
                </c:pt>
                <c:pt idx="954">
                  <c:v>-50.921816666645853</c:v>
                </c:pt>
                <c:pt idx="955">
                  <c:v>-51.166344813119949</c:v>
                </c:pt>
                <c:pt idx="956">
                  <c:v>-51.41124078631924</c:v>
                </c:pt>
                <c:pt idx="957">
                  <c:v>-51.65649756467451</c:v>
                </c:pt>
                <c:pt idx="958">
                  <c:v>-51.902107959687505</c:v>
                </c:pt>
                <c:pt idx="959">
                  <c:v>-52.148064618329059</c:v>
                </c:pt>
                <c:pt idx="960">
                  <c:v>-52.394360025619733</c:v>
                </c:pt>
                <c:pt idx="961">
                  <c:v>-52.640986507390735</c:v>
                </c:pt>
                <c:pt idx="962">
                  <c:v>-52.887936233219918</c:v>
                </c:pt>
                <c:pt idx="963">
                  <c:v>-53.135201219540285</c:v>
                </c:pt>
                <c:pt idx="964">
                  <c:v>-53.382773332916578</c:v>
                </c:pt>
                <c:pt idx="965">
                  <c:v>-53.630644293485574</c:v>
                </c:pt>
                <c:pt idx="966">
                  <c:v>-53.87880567855597</c:v>
                </c:pt>
                <c:pt idx="967">
                  <c:v>-54.127248926363322</c:v>
                </c:pt>
                <c:pt idx="968">
                  <c:v>-54.375965339975657</c:v>
                </c:pt>
                <c:pt idx="969">
                  <c:v>-54.62494609134415</c:v>
                </c:pt>
                <c:pt idx="970">
                  <c:v>-54.874182225495623</c:v>
                </c:pt>
                <c:pt idx="971">
                  <c:v>-55.12366466485949</c:v>
                </c:pt>
                <c:pt idx="972">
                  <c:v>-55.373384213726837</c:v>
                </c:pt>
                <c:pt idx="973">
                  <c:v>-55.623331562834551</c:v>
                </c:pt>
                <c:pt idx="974">
                  <c:v>-55.873497294069644</c:v>
                </c:pt>
                <c:pt idx="975">
                  <c:v>-56.123871885289759</c:v>
                </c:pt>
                <c:pt idx="976">
                  <c:v>-56.374445715252648</c:v>
                </c:pt>
                <c:pt idx="977">
                  <c:v>-56.625209068650747</c:v>
                </c:pt>
                <c:pt idx="978">
                  <c:v>-56.876152141245448</c:v>
                </c:pt>
                <c:pt idx="979">
                  <c:v>-57.127265045094532</c:v>
                </c:pt>
                <c:pt idx="980">
                  <c:v>-57.378537813868668</c:v>
                </c:pt>
                <c:pt idx="981">
                  <c:v>-57.62996040825108</c:v>
                </c:pt>
                <c:pt idx="982">
                  <c:v>-57.881522721414925</c:v>
                </c:pt>
                <c:pt idx="983">
                  <c:v>-58.133214584573132</c:v>
                </c:pt>
                <c:pt idx="984">
                  <c:v>-58.385025772595313</c:v>
                </c:pt>
                <c:pt idx="985">
                  <c:v>-58.636946009686177</c:v>
                </c:pt>
                <c:pt idx="986">
                  <c:v>-58.888964975120551</c:v>
                </c:pt>
                <c:pt idx="987">
                  <c:v>-59.141072309029383</c:v>
                </c:pt>
                <c:pt idx="988">
                  <c:v>-59.39325761823099</c:v>
                </c:pt>
                <c:pt idx="989">
                  <c:v>-59.645510482103283</c:v>
                </c:pt>
                <c:pt idx="990">
                  <c:v>-59.897820458490216</c:v>
                </c:pt>
                <c:pt idx="991">
                  <c:v>-60.150177089639158</c:v>
                </c:pt>
                <c:pt idx="992">
                  <c:v>-60.402569908161077</c:v>
                </c:pt>
                <c:pt idx="993">
                  <c:v>-60.654988443011632</c:v>
                </c:pt>
                <c:pt idx="994">
                  <c:v>-60.90742222548495</c:v>
                </c:pt>
                <c:pt idx="995">
                  <c:v>-61.159860795216716</c:v>
                </c:pt>
                <c:pt idx="996">
                  <c:v>-61.412293706190241</c:v>
                </c:pt>
                <c:pt idx="997">
                  <c:v>-61.664710532740884</c:v>
                </c:pt>
                <c:pt idx="998">
                  <c:v>-61.917100875553757</c:v>
                </c:pt>
                <c:pt idx="999">
                  <c:v>-62.169454367647937</c:v>
                </c:pt>
                <c:pt idx="1000">
                  <c:v>-62.42176068034437</c:v>
                </c:pt>
                <c:pt idx="1001">
                  <c:v>-62.674009529209783</c:v>
                </c:pt>
                <c:pt idx="1002">
                  <c:v>-62.926190679972919</c:v>
                </c:pt>
                <c:pt idx="1003">
                  <c:v>-63.178293954407295</c:v>
                </c:pt>
                <c:pt idx="1004">
                  <c:v>-63.430309236174864</c:v>
                </c:pt>
                <c:pt idx="1005">
                  <c:v>-63.682226476625296</c:v>
                </c:pt>
                <c:pt idx="1006">
                  <c:v>-63.934035700547014</c:v>
                </c:pt>
                <c:pt idx="1007">
                  <c:v>-64.185727011861417</c:v>
                </c:pt>
                <c:pt idx="1008">
                  <c:v>-64.437290599259128</c:v>
                </c:pt>
                <c:pt idx="1009">
                  <c:v>-64.688716741768715</c:v>
                </c:pt>
                <c:pt idx="1010">
                  <c:v>-64.939995814255838</c:v>
                </c:pt>
                <c:pt idx="1011">
                  <c:v>-65.191118292845914</c:v>
                </c:pt>
                <c:pt idx="1012">
                  <c:v>-65.442074760264461</c:v>
                </c:pt>
                <c:pt idx="1013">
                  <c:v>-65.692855911091129</c:v>
                </c:pt>
                <c:pt idx="1014">
                  <c:v>-65.943452556921258</c:v>
                </c:pt>
                <c:pt idx="1015">
                  <c:v>-66.193855631429813</c:v>
                </c:pt>
                <c:pt idx="1016">
                  <c:v>-66.44405619533191</c:v>
                </c:pt>
                <c:pt idx="1017">
                  <c:v>-66.69404544123573</c:v>
                </c:pt>
                <c:pt idx="1018">
                  <c:v>-66.943814698381985</c:v>
                </c:pt>
                <c:pt idx="1019">
                  <c:v>-67.193355437264103</c:v>
                </c:pt>
                <c:pt idx="1020">
                  <c:v>-67.442659274125788</c:v>
                </c:pt>
                <c:pt idx="1021">
                  <c:v>-67.691717975329027</c:v>
                </c:pt>
                <c:pt idx="1022">
                  <c:v>-67.940523461588569</c:v>
                </c:pt>
                <c:pt idx="1023">
                  <c:v>-68.189067812068927</c:v>
                </c:pt>
                <c:pt idx="1024">
                  <c:v>-68.437343268336392</c:v>
                </c:pt>
                <c:pt idx="1025">
                  <c:v>-68.685342238165248</c:v>
                </c:pt>
                <c:pt idx="1026">
                  <c:v>-68.933057299190097</c:v>
                </c:pt>
                <c:pt idx="1027">
                  <c:v>-69.180481202402646</c:v>
                </c:pt>
                <c:pt idx="1028">
                  <c:v>-69.427606875487413</c:v>
                </c:pt>
                <c:pt idx="1029">
                  <c:v>-69.67442742599296</c:v>
                </c:pt>
                <c:pt idx="1030">
                  <c:v>-69.920936144334092</c:v>
                </c:pt>
                <c:pt idx="1031">
                  <c:v>-70.167126506622836</c:v>
                </c:pt>
                <c:pt idx="1032">
                  <c:v>-70.412992177323858</c:v>
                </c:pt>
                <c:pt idx="1033">
                  <c:v>-70.658527011730243</c:v>
                </c:pt>
                <c:pt idx="1034">
                  <c:v>-70.903725058260136</c:v>
                </c:pt>
                <c:pt idx="1035">
                  <c:v>-71.148580560566842</c:v>
                </c:pt>
                <c:pt idx="1036">
                  <c:v>-71.393087959464566</c:v>
                </c:pt>
                <c:pt idx="1037">
                  <c:v>-71.637241894664285</c:v>
                </c:pt>
                <c:pt idx="1038">
                  <c:v>-71.881037206320713</c:v>
                </c:pt>
                <c:pt idx="1039">
                  <c:v>-72.124468936386137</c:v>
                </c:pt>
                <c:pt idx="1040">
                  <c:v>-72.367532329772345</c:v>
                </c:pt>
                <c:pt idx="1041">
                  <c:v>-72.610222835318282</c:v>
                </c:pt>
                <c:pt idx="1042">
                  <c:v>-72.852536106563832</c:v>
                </c:pt>
                <c:pt idx="1043">
                  <c:v>-73.094468002328341</c:v>
                </c:pt>
                <c:pt idx="1044">
                  <c:v>-73.336014587095548</c:v>
                </c:pt>
                <c:pt idx="1045">
                  <c:v>-73.577172131203724</c:v>
                </c:pt>
                <c:pt idx="1046">
                  <c:v>-73.817937110843332</c:v>
                </c:pt>
                <c:pt idx="1047">
                  <c:v>-74.058306207861918</c:v>
                </c:pt>
                <c:pt idx="1048">
                  <c:v>-74.298276309379347</c:v>
                </c:pt>
                <c:pt idx="1049">
                  <c:v>-74.537844507212782</c:v>
                </c:pt>
                <c:pt idx="1050">
                  <c:v>-74.777008097117047</c:v>
                </c:pt>
                <c:pt idx="1051">
                  <c:v>-75.015764577838596</c:v>
                </c:pt>
                <c:pt idx="1052">
                  <c:v>-75.25411164998971</c:v>
                </c:pt>
                <c:pt idx="1053">
                  <c:v>-75.492047214743181</c:v>
                </c:pt>
                <c:pt idx="1054">
                  <c:v>-75.72956937235395</c:v>
                </c:pt>
                <c:pt idx="1055">
                  <c:v>-75.9666764205069</c:v>
                </c:pt>
                <c:pt idx="1056">
                  <c:v>-76.203366852500025</c:v>
                </c:pt>
                <c:pt idx="1057">
                  <c:v>-76.439639355263509</c:v>
                </c:pt>
                <c:pt idx="1058">
                  <c:v>-76.675492807220934</c:v>
                </c:pt>
                <c:pt idx="1059">
                  <c:v>-76.910926275996786</c:v>
                </c:pt>
                <c:pt idx="1060">
                  <c:v>-77.145939015975344</c:v>
                </c:pt>
                <c:pt idx="1061">
                  <c:v>-77.380530465717598</c:v>
                </c:pt>
                <c:pt idx="1062">
                  <c:v>-77.614700245239419</c:v>
                </c:pt>
                <c:pt idx="1063">
                  <c:v>-77.848448153158543</c:v>
                </c:pt>
                <c:pt idx="1064">
                  <c:v>-78.081774163715011</c:v>
                </c:pt>
                <c:pt idx="1065">
                  <c:v>-78.31467842367222</c:v>
                </c:pt>
                <c:pt idx="1066">
                  <c:v>-78.547161249103908</c:v>
                </c:pt>
                <c:pt idx="1067">
                  <c:v>-78.779223122073631</c:v>
                </c:pt>
                <c:pt idx="1068">
                  <c:v>-79.010864687213569</c:v>
                </c:pt>
                <c:pt idx="1069">
                  <c:v>-79.242086748208436</c:v>
                </c:pt>
                <c:pt idx="1070">
                  <c:v>-79.472890264191378</c:v>
                </c:pt>
                <c:pt idx="1071">
                  <c:v>-79.70327634605907</c:v>
                </c:pt>
                <c:pt idx="1072">
                  <c:v>-79.933246252711612</c:v>
                </c:pt>
                <c:pt idx="1073">
                  <c:v>-80.162801387225187</c:v>
                </c:pt>
                <c:pt idx="1074">
                  <c:v>-80.39194329296248</c:v>
                </c:pt>
                <c:pt idx="1075">
                  <c:v>-80.620673649629438</c:v>
                </c:pt>
                <c:pt idx="1076">
                  <c:v>-80.848994269283466</c:v>
                </c:pt>
                <c:pt idx="1077">
                  <c:v>-81.076907092300843</c:v>
                </c:pt>
                <c:pt idx="1078">
                  <c:v>-81.304414183308509</c:v>
                </c:pt>
                <c:pt idx="1079">
                  <c:v>-81.531517727087603</c:v>
                </c:pt>
                <c:pt idx="1080">
                  <c:v>-81.758220024456108</c:v>
                </c:pt>
                <c:pt idx="1081">
                  <c:v>-81.984523488133902</c:v>
                </c:pt>
                <c:pt idx="1082">
                  <c:v>-82.210430638598822</c:v>
                </c:pt>
                <c:pt idx="1083">
                  <c:v>-82.435944099938993</c:v>
                </c:pt>
                <c:pt idx="1084">
                  <c:v>-82.66106659570714</c:v>
                </c:pt>
                <c:pt idx="1085">
                  <c:v>-82.885800944782645</c:v>
                </c:pt>
                <c:pt idx="1086">
                  <c:v>-83.110150057246301</c:v>
                </c:pt>
                <c:pt idx="1087">
                  <c:v>-83.334116930273609</c:v>
                </c:pt>
                <c:pt idx="1088">
                  <c:v>-83.557704644052748</c:v>
                </c:pt>
                <c:pt idx="1089">
                  <c:v>-83.780916357728472</c:v>
                </c:pt>
                <c:pt idx="1090">
                  <c:v>-84.003755305383123</c:v>
                </c:pt>
                <c:pt idx="1091">
                  <c:v>-84.226224792051013</c:v>
                </c:pt>
                <c:pt idx="1092">
                  <c:v>-84.448328189778522</c:v>
                </c:pt>
                <c:pt idx="1093">
                  <c:v>-84.670068933727833</c:v>
                </c:pt>
                <c:pt idx="1094">
                  <c:v>-84.891450518332476</c:v>
                </c:pt>
                <c:pt idx="1095">
                  <c:v>-85.112476493505341</c:v>
                </c:pt>
                <c:pt idx="1096">
                  <c:v>-85.333150460904278</c:v>
                </c:pt>
                <c:pt idx="1097">
                  <c:v>-85.553476070258114</c:v>
                </c:pt>
                <c:pt idx="1098">
                  <c:v>-85.773457015756577</c:v>
                </c:pt>
                <c:pt idx="1099">
                  <c:v>-85.993097032504721</c:v>
                </c:pt>
                <c:pt idx="1100">
                  <c:v>-86.212399893047419</c:v>
                </c:pt>
                <c:pt idx="1101">
                  <c:v>-86.43136940396532</c:v>
                </c:pt>
                <c:pt idx="1102">
                  <c:v>-86.650009402542381</c:v>
                </c:pt>
                <c:pt idx="1103">
                  <c:v>-86.868323753509145</c:v>
                </c:pt>
                <c:pt idx="1104">
                  <c:v>-87.086316345864418</c:v>
                </c:pt>
                <c:pt idx="1105">
                  <c:v>-87.303991089772296</c:v>
                </c:pt>
                <c:pt idx="1106">
                  <c:v>-87.521351913541395</c:v>
                </c:pt>
                <c:pt idx="1107">
                  <c:v>-87.738402760683641</c:v>
                </c:pt>
                <c:pt idx="1108">
                  <c:v>-87.955147587054853</c:v>
                </c:pt>
                <c:pt idx="1109">
                  <c:v>-88.171590358078618</c:v>
                </c:pt>
                <c:pt idx="1110">
                  <c:v>-88.387735046051588</c:v>
                </c:pt>
                <c:pt idx="1111">
                  <c:v>-88.603585627533761</c:v>
                </c:pt>
                <c:pt idx="1112">
                  <c:v>-88.819146080822208</c:v>
                </c:pt>
                <c:pt idx="1113">
                  <c:v>-89.034420383507751</c:v>
                </c:pt>
                <c:pt idx="1114">
                  <c:v>-89.249412510116059</c:v>
                </c:pt>
                <c:pt idx="1115">
                  <c:v>-89.464126429832405</c:v>
                </c:pt>
                <c:pt idx="1116">
                  <c:v>-89.678566104309368</c:v>
                </c:pt>
                <c:pt idx="1117">
                  <c:v>-89.892735485557665</c:v>
                </c:pt>
                <c:pt idx="1118">
                  <c:v>-90.106638513917915</c:v>
                </c:pt>
                <c:pt idx="1119">
                  <c:v>-90.32027911611614</c:v>
                </c:pt>
                <c:pt idx="1120">
                  <c:v>-90.533661203397429</c:v>
                </c:pt>
                <c:pt idx="1121">
                  <c:v>-90.746788669741932</c:v>
                </c:pt>
                <c:pt idx="1122">
                  <c:v>-90.959665390157326</c:v>
                </c:pt>
                <c:pt idx="1123">
                  <c:v>-91.172295219050596</c:v>
                </c:pt>
                <c:pt idx="1124">
                  <c:v>-91.384681988675482</c:v>
                </c:pt>
                <c:pt idx="1125">
                  <c:v>-91.596829507655997</c:v>
                </c:pt>
                <c:pt idx="1126">
                  <c:v>-91.808741559583268</c:v>
                </c:pt>
                <c:pt idx="1127">
                  <c:v>-92.020421901685509</c:v>
                </c:pt>
                <c:pt idx="1128">
                  <c:v>-92.231874263568756</c:v>
                </c:pt>
                <c:pt idx="1129">
                  <c:v>-92.443102346028354</c:v>
                </c:pt>
                <c:pt idx="1130">
                  <c:v>-92.654109819927584</c:v>
                </c:pt>
                <c:pt idx="1131">
                  <c:v>-92.864900325143623</c:v>
                </c:pt>
                <c:pt idx="1132">
                  <c:v>-93.075477469578402</c:v>
                </c:pt>
                <c:pt idx="1133">
                  <c:v>-93.285844828233223</c:v>
                </c:pt>
                <c:pt idx="1134">
                  <c:v>-93.49600594234586</c:v>
                </c:pt>
                <c:pt idx="1135">
                  <c:v>-93.705964318586012</c:v>
                </c:pt>
                <c:pt idx="1136">
                  <c:v>-93.915723428311338</c:v>
                </c:pt>
                <c:pt idx="1137">
                  <c:v>-94.125286706880075</c:v>
                </c:pt>
                <c:pt idx="1138">
                  <c:v>-94.33465755301728</c:v>
                </c:pt>
                <c:pt idx="1139">
                  <c:v>-94.543839328236857</c:v>
                </c:pt>
                <c:pt idx="1140">
                  <c:v>-94.752835356314051</c:v>
                </c:pt>
                <c:pt idx="1141">
                  <c:v>-94.961648922808479</c:v>
                </c:pt>
                <c:pt idx="1142">
                  <c:v>-95.170283274635693</c:v>
                </c:pt>
                <c:pt idx="1143">
                  <c:v>-95.378741619685712</c:v>
                </c:pt>
                <c:pt idx="1144">
                  <c:v>-95.587027126486575</c:v>
                </c:pt>
                <c:pt idx="1145">
                  <c:v>-95.7951429239113</c:v>
                </c:pt>
                <c:pt idx="1146">
                  <c:v>-96.003092100927589</c:v>
                </c:pt>
                <c:pt idx="1147">
                  <c:v>-96.210877706386867</c:v>
                </c:pt>
                <c:pt idx="1148">
                  <c:v>-96.418502748852461</c:v>
                </c:pt>
                <c:pt idx="1149">
                  <c:v>-96.625970196466184</c:v>
                </c:pt>
                <c:pt idx="1150">
                  <c:v>-96.833282976848082</c:v>
                </c:pt>
                <c:pt idx="1151">
                  <c:v>-97.040443977032709</c:v>
                </c:pt>
                <c:pt idx="1152">
                  <c:v>-97.247456043437523</c:v>
                </c:pt>
                <c:pt idx="1153">
                  <c:v>-97.454321981861767</c:v>
                </c:pt>
                <c:pt idx="1154">
                  <c:v>-97.661044557515964</c:v>
                </c:pt>
                <c:pt idx="1155">
                  <c:v>-97.867626495080287</c:v>
                </c:pt>
                <c:pt idx="1156">
                  <c:v>-98.074070478788457</c:v>
                </c:pt>
                <c:pt idx="1157">
                  <c:v>-98.280379152539552</c:v>
                </c:pt>
                <c:pt idx="1158">
                  <c:v>-98.486555120032889</c:v>
                </c:pt>
                <c:pt idx="1159">
                  <c:v>-98.692600944926482</c:v>
                </c:pt>
                <c:pt idx="1160">
                  <c:v>-98.898519151017723</c:v>
                </c:pt>
                <c:pt idx="1161">
                  <c:v>-99.104312222445316</c:v>
                </c:pt>
                <c:pt idx="1162">
                  <c:v>-99.309982603909987</c:v>
                </c:pt>
                <c:pt idx="1163">
                  <c:v>-99.515532700914278</c:v>
                </c:pt>
                <c:pt idx="1164">
                  <c:v>-99.720964880020247</c:v>
                </c:pt>
                <c:pt idx="1165">
                  <c:v>-99.926281469122699</c:v>
                </c:pt>
                <c:pt idx="1166">
                  <c:v>-100.13148475773913</c:v>
                </c:pt>
                <c:pt idx="1167">
                  <c:v>-100.33657699731231</c:v>
                </c:pt>
                <c:pt idx="1168">
                  <c:v>-100.54156040152833</c:v>
                </c:pt>
                <c:pt idx="1169">
                  <c:v>-100.74643714664549</c:v>
                </c:pt>
                <c:pt idx="1170">
                  <c:v>-100.95120937183624</c:v>
                </c:pt>
                <c:pt idx="1171">
                  <c:v>-101.15587917953911</c:v>
                </c:pt>
                <c:pt idx="1172">
                  <c:v>-101.36044863582057</c:v>
                </c:pt>
                <c:pt idx="1173">
                  <c:v>-101.56491977074711</c:v>
                </c:pt>
                <c:pt idx="1174">
                  <c:v>-101.76929457876381</c:v>
                </c:pt>
                <c:pt idx="1175">
                  <c:v>-101.97357501908317</c:v>
                </c:pt>
                <c:pt idx="1176">
                  <c:v>-102.17776301607867</c:v>
                </c:pt>
                <c:pt idx="1177">
                  <c:v>-102.38186045968541</c:v>
                </c:pt>
                <c:pt idx="1178">
                  <c:v>-102.58586920580743</c:v>
                </c:pt>
                <c:pt idx="1179">
                  <c:v>-102.78979107672787</c:v>
                </c:pt>
                <c:pt idx="1180">
                  <c:v>-102.99362786152612</c:v>
                </c:pt>
                <c:pt idx="1181">
                  <c:v>-103.19738131649652</c:v>
                </c:pt>
                <c:pt idx="1182">
                  <c:v>-103.40105316557234</c:v>
                </c:pt>
                <c:pt idx="1183">
                  <c:v>-103.60464510075074</c:v>
                </c:pt>
                <c:pt idx="1184">
                  <c:v>-103.80815878252176</c:v>
                </c:pt>
                <c:pt idx="1185">
                  <c:v>-104.01159584029773</c:v>
                </c:pt>
                <c:pt idx="1186">
                  <c:v>-104.21495787284503</c:v>
                </c:pt>
                <c:pt idx="1187">
                  <c:v>-104.41824644871627</c:v>
                </c:pt>
                <c:pt idx="1188">
                  <c:v>-104.62146310668336</c:v>
                </c:pt>
                <c:pt idx="1189">
                  <c:v>-104.82460935617024</c:v>
                </c:pt>
                <c:pt idx="1190">
                  <c:v>-105.02768667768625</c:v>
                </c:pt>
                <c:pt idx="1191">
                  <c:v>-105.23069652325796</c:v>
                </c:pt>
                <c:pt idx="1192">
                  <c:v>-105.43364031686073</c:v>
                </c:pt>
                <c:pt idx="1193">
                  <c:v>-105.63651945484952</c:v>
                </c:pt>
                <c:pt idx="1194">
                  <c:v>-105.8393353063866</c:v>
                </c:pt>
                <c:pt idx="1195">
                  <c:v>-106.04208921386945</c:v>
                </c:pt>
                <c:pt idx="1196">
                  <c:v>-106.2447824933555</c:v>
                </c:pt>
                <c:pt idx="1197">
                  <c:v>-106.44741643498482</c:v>
                </c:pt>
                <c:pt idx="1198">
                  <c:v>-106.64999230340027</c:v>
                </c:pt>
                <c:pt idx="1199">
                  <c:v>-106.85251133816563</c:v>
                </c:pt>
                <c:pt idx="1200">
                  <c:v>-107.05497475417954</c:v>
                </c:pt>
                <c:pt idx="1201">
                  <c:v>-107.25738374208738</c:v>
                </c:pt>
                <c:pt idx="1202">
                  <c:v>-107.45973946868988</c:v>
                </c:pt>
                <c:pt idx="1203">
                  <c:v>-107.66204307734742</c:v>
                </c:pt>
                <c:pt idx="1204">
                  <c:v>-107.86429568838234</c:v>
                </c:pt>
                <c:pt idx="1205">
                  <c:v>-108.06649839947522</c:v>
                </c:pt>
                <c:pt idx="1206">
                  <c:v>-108.26865228605999</c:v>
                </c:pt>
                <c:pt idx="1207">
                  <c:v>-108.47075840171284</c:v>
                </c:pt>
                <c:pt idx="1208">
                  <c:v>-108.67281777853877</c:v>
                </c:pt>
                <c:pt idx="1209">
                  <c:v>-108.87483142755238</c:v>
                </c:pt>
                <c:pt idx="1210">
                  <c:v>-109.07680033905601</c:v>
                </c:pt>
                <c:pt idx="1211">
                  <c:v>-109.27872548301268</c:v>
                </c:pt>
                <c:pt idx="1212">
                  <c:v>-109.48060780941411</c:v>
                </c:pt>
                <c:pt idx="1213">
                  <c:v>-109.68244824864601</c:v>
                </c:pt>
                <c:pt idx="1214">
                  <c:v>-109.88424771184654</c:v>
                </c:pt>
                <c:pt idx="1215">
                  <c:v>-110.08600709126273</c:v>
                </c:pt>
                <c:pt idx="1216">
                  <c:v>-110.28772726060021</c:v>
                </c:pt>
                <c:pt idx="1217">
                  <c:v>-110.48940907536903</c:v>
                </c:pt>
                <c:pt idx="1218">
                  <c:v>-110.69105337322569</c:v>
                </c:pt>
                <c:pt idx="1219">
                  <c:v>-110.89266097430874</c:v>
                </c:pt>
                <c:pt idx="1220">
                  <c:v>-111.09423268157111</c:v>
                </c:pt>
                <c:pt idx="1221">
                  <c:v>-111.2957692811072</c:v>
                </c:pt>
                <c:pt idx="1222">
                  <c:v>-111.49727154247512</c:v>
                </c:pt>
                <c:pt idx="1223">
                  <c:v>-111.69874021901418</c:v>
                </c:pt>
                <c:pt idx="1224">
                  <c:v>-111.90017604815839</c:v>
                </c:pt>
                <c:pt idx="1225">
                  <c:v>-112.10157975174374</c:v>
                </c:pt>
                <c:pt idx="1226">
                  <c:v>-112.3029520363126</c:v>
                </c:pt>
                <c:pt idx="1227">
                  <c:v>-112.50429359341146</c:v>
                </c:pt>
                <c:pt idx="1228">
                  <c:v>-112.70560509988572</c:v>
                </c:pt>
                <c:pt idx="1229">
                  <c:v>-112.906887218169</c:v>
                </c:pt>
                <c:pt idx="1230">
                  <c:v>-113.10814059656762</c:v>
                </c:pt>
                <c:pt idx="1231">
                  <c:v>-113.30936586954073</c:v>
                </c:pt>
                <c:pt idx="1232">
                  <c:v>-113.51056365797552</c:v>
                </c:pt>
                <c:pt idx="1233">
                  <c:v>-113.71173456945924</c:v>
                </c:pt>
                <c:pt idx="1234">
                  <c:v>-113.9128791985441</c:v>
                </c:pt>
                <c:pt idx="1235">
                  <c:v>-114.11399812701052</c:v>
                </c:pt>
                <c:pt idx="1236">
                  <c:v>-114.31509192412356</c:v>
                </c:pt>
                <c:pt idx="1237">
                  <c:v>-114.51616114688653</c:v>
                </c:pt>
                <c:pt idx="1238">
                  <c:v>-114.71720634028955</c:v>
                </c:pt>
                <c:pt idx="1239">
                  <c:v>-114.91822803755333</c:v>
                </c:pt>
                <c:pt idx="1240">
                  <c:v>-115.11922676036994</c:v>
                </c:pt>
                <c:pt idx="1241">
                  <c:v>-115.32020301913809</c:v>
                </c:pt>
                <c:pt idx="1242">
                  <c:v>-115.52115731319431</c:v>
                </c:pt>
                <c:pt idx="1243">
                  <c:v>-115.72209013104148</c:v>
                </c:pt>
                <c:pt idx="1244">
                  <c:v>-115.92300195057044</c:v>
                </c:pt>
                <c:pt idx="1245">
                  <c:v>-116.1238932392807</c:v>
                </c:pt>
                <c:pt idx="1246">
                  <c:v>-116.32476445449475</c:v>
                </c:pt>
                <c:pt idx="1247">
                  <c:v>-116.52561604356923</c:v>
                </c:pt>
                <c:pt idx="1248">
                  <c:v>-116.72644844410269</c:v>
                </c:pt>
                <c:pt idx="1249">
                  <c:v>-116.92726208413833</c:v>
                </c:pt>
                <c:pt idx="1250">
                  <c:v>-117.128057382365</c:v>
                </c:pt>
                <c:pt idx="1251">
                  <c:v>-117.3288347483106</c:v>
                </c:pt>
                <c:pt idx="1252">
                  <c:v>-117.5295945825366</c:v>
                </c:pt>
                <c:pt idx="1253">
                  <c:v>-117.73033727682551</c:v>
                </c:pt>
                <c:pt idx="1254">
                  <c:v>-117.93106321436541</c:v>
                </c:pt>
                <c:pt idx="1255">
                  <c:v>-118.13177276993206</c:v>
                </c:pt>
                <c:pt idx="1256">
                  <c:v>-118.3324663100656</c:v>
                </c:pt>
                <c:pt idx="1257">
                  <c:v>-118.5331441932465</c:v>
                </c:pt>
                <c:pt idx="1258">
                  <c:v>-118.73380677006492</c:v>
                </c:pt>
                <c:pt idx="1259">
                  <c:v>-118.93445438338924</c:v>
                </c:pt>
                <c:pt idx="1260">
                  <c:v>-119.13508736853026</c:v>
                </c:pt>
                <c:pt idx="1261">
                  <c:v>-119.33570605340203</c:v>
                </c:pt>
                <c:pt idx="1262">
                  <c:v>-119.53631075868</c:v>
                </c:pt>
                <c:pt idx="1263">
                  <c:v>-119.73690179795611</c:v>
                </c:pt>
                <c:pt idx="1264">
                  <c:v>-119.93747947788957</c:v>
                </c:pt>
                <c:pt idx="1265">
                  <c:v>-120.1380440983562</c:v>
                </c:pt>
                <c:pt idx="1266">
                  <c:v>-120.33859595259423</c:v>
                </c:pt>
                <c:pt idx="1267">
                  <c:v>-120.53913532734666</c:v>
                </c:pt>
                <c:pt idx="1268">
                  <c:v>-120.73966250300069</c:v>
                </c:pt>
                <c:pt idx="1269">
                  <c:v>-120.94017775372642</c:v>
                </c:pt>
                <c:pt idx="1270">
                  <c:v>-121.14068134760865</c:v>
                </c:pt>
                <c:pt idx="1271">
                  <c:v>-121.34117354678105</c:v>
                </c:pt>
                <c:pt idx="1272">
                  <c:v>-121.54165460755272</c:v>
                </c:pt>
                <c:pt idx="1273">
                  <c:v>-121.74212478053585</c:v>
                </c:pt>
                <c:pt idx="1274">
                  <c:v>-121.94258431076842</c:v>
                </c:pt>
                <c:pt idx="1275">
                  <c:v>-122.1430334378358</c:v>
                </c:pt>
                <c:pt idx="1276">
                  <c:v>-122.34347239598935</c:v>
                </c:pt>
                <c:pt idx="1277">
                  <c:v>-122.54390141426214</c:v>
                </c:pt>
                <c:pt idx="1278">
                  <c:v>-122.74432071658272</c:v>
                </c:pt>
                <c:pt idx="1279">
                  <c:v>-122.94473052188694</c:v>
                </c:pt>
                <c:pt idx="1280">
                  <c:v>-123.14513104422593</c:v>
                </c:pt>
                <c:pt idx="1281">
                  <c:v>-123.34552249287431</c:v>
                </c:pt>
                <c:pt idx="1282">
                  <c:v>-123.54590507243347</c:v>
                </c:pt>
                <c:pt idx="1283">
                  <c:v>-123.74627898293426</c:v>
                </c:pt>
                <c:pt idx="1284">
                  <c:v>-123.94664441993723</c:v>
                </c:pt>
                <c:pt idx="1285">
                  <c:v>-124.14700157463099</c:v>
                </c:pt>
                <c:pt idx="1286">
                  <c:v>-124.34735063392725</c:v>
                </c:pt>
                <c:pt idx="1287">
                  <c:v>-124.54769178055598</c:v>
                </c:pt>
                <c:pt idx="1288">
                  <c:v>-124.74802519315651</c:v>
                </c:pt>
                <c:pt idx="1289">
                  <c:v>-124.94835104636788</c:v>
                </c:pt>
                <c:pt idx="1290">
                  <c:v>-125.14866951091743</c:v>
                </c:pt>
                <c:pt idx="1291">
                  <c:v>-125.3489807537056</c:v>
                </c:pt>
                <c:pt idx="1292">
                  <c:v>-125.549284937892</c:v>
                </c:pt>
                <c:pt idx="1293">
                  <c:v>-125.74958222297701</c:v>
                </c:pt>
                <c:pt idx="1294">
                  <c:v>-125.9498727648828</c:v>
                </c:pt>
                <c:pt idx="1295">
                  <c:v>-126.15015671603263</c:v>
                </c:pt>
                <c:pt idx="1296">
                  <c:v>-126.3504342254281</c:v>
                </c:pt>
                <c:pt idx="1297">
                  <c:v>-126.55070543872498</c:v>
                </c:pt>
                <c:pt idx="1298">
                  <c:v>-126.75097049830711</c:v>
                </c:pt>
                <c:pt idx="1299">
                  <c:v>-126.95122954335915</c:v>
                </c:pt>
                <c:pt idx="1300">
                  <c:v>-127.15148270993755</c:v>
                </c:pt>
                <c:pt idx="1301">
                  <c:v>-127.3517301310396</c:v>
                </c:pt>
                <c:pt idx="1302">
                  <c:v>-127.55197193667216</c:v>
                </c:pt>
                <c:pt idx="1303">
                  <c:v>-127.75220825391696</c:v>
                </c:pt>
                <c:pt idx="1304">
                  <c:v>-127.9524392069968</c:v>
                </c:pt>
                <c:pt idx="1305">
                  <c:v>-128.15266491733817</c:v>
                </c:pt>
                <c:pt idx="1306">
                  <c:v>-128.35288550363401</c:v>
                </c:pt>
                <c:pt idx="1307">
                  <c:v>-128.5531010819046</c:v>
                </c:pt>
                <c:pt idx="1308">
                  <c:v>-128.75331176555702</c:v>
                </c:pt>
                <c:pt idx="1309">
                  <c:v>-128.95351766544297</c:v>
                </c:pt>
                <c:pt idx="1310">
                  <c:v>-129.15371888991626</c:v>
                </c:pt>
                <c:pt idx="1311">
                  <c:v>-129.35391554488871</c:v>
                </c:pt>
                <c:pt idx="1312">
                  <c:v>-129.55410773388388</c:v>
                </c:pt>
                <c:pt idx="1313">
                  <c:v>-129.75429555809143</c:v>
                </c:pt>
                <c:pt idx="1314">
                  <c:v>-129.95447911641804</c:v>
                </c:pt>
                <c:pt idx="1315">
                  <c:v>-130.15465850553943</c:v>
                </c:pt>
                <c:pt idx="1316">
                  <c:v>-130.35483381994993</c:v>
                </c:pt>
                <c:pt idx="1317">
                  <c:v>-130.55500515201112</c:v>
                </c:pt>
                <c:pt idx="1318">
                  <c:v>-130.75517259199987</c:v>
                </c:pt>
                <c:pt idx="1319">
                  <c:v>-130.95533622815466</c:v>
                </c:pt>
                <c:pt idx="1320">
                  <c:v>-131.15549614672145</c:v>
                </c:pt>
                <c:pt idx="1321">
                  <c:v>-131.35565243199798</c:v>
                </c:pt>
                <c:pt idx="1322">
                  <c:v>-131.55580516637838</c:v>
                </c:pt>
                <c:pt idx="1323">
                  <c:v>-131.75595443039444</c:v>
                </c:pt>
                <c:pt idx="1324">
                  <c:v>-131.95610030275867</c:v>
                </c:pt>
                <c:pt idx="1325">
                  <c:v>-132.15624286040412</c:v>
                </c:pt>
                <c:pt idx="1326">
                  <c:v>-132.35638217852511</c:v>
                </c:pt>
                <c:pt idx="1327">
                  <c:v>-132.55651833061586</c:v>
                </c:pt>
                <c:pt idx="1328">
                  <c:v>-132.75665138850843</c:v>
                </c:pt>
                <c:pt idx="1329">
                  <c:v>-132.95678142241087</c:v>
                </c:pt>
                <c:pt idx="1330">
                  <c:v>-133.15690850094265</c:v>
                </c:pt>
                <c:pt idx="1331">
                  <c:v>-133.3570326911713</c:v>
                </c:pt>
                <c:pt idx="1332">
                  <c:v>-133.55715405864686</c:v>
                </c:pt>
                <c:pt idx="1333">
                  <c:v>-133.75727266743564</c:v>
                </c:pt>
                <c:pt idx="1334">
                  <c:v>-133.95738858015466</c:v>
                </c:pt>
                <c:pt idx="1335">
                  <c:v>-134.15750185800312</c:v>
                </c:pt>
                <c:pt idx="1336">
                  <c:v>-134.35761256079533</c:v>
                </c:pt>
                <c:pt idx="1337">
                  <c:v>-134.55772074699101</c:v>
                </c:pt>
                <c:pt idx="1338">
                  <c:v>-134.75782647372606</c:v>
                </c:pt>
                <c:pt idx="1339">
                  <c:v>-134.95792979684265</c:v>
                </c:pt>
                <c:pt idx="1340">
                  <c:v>-135.15803077091846</c:v>
                </c:pt>
                <c:pt idx="1341">
                  <c:v>-135.35812944929458</c:v>
                </c:pt>
                <c:pt idx="1342">
                  <c:v>-135.55822588410405</c:v>
                </c:pt>
                <c:pt idx="1343">
                  <c:v>-135.75832012629809</c:v>
                </c:pt>
                <c:pt idx="1344">
                  <c:v>-135.95841222567418</c:v>
                </c:pt>
                <c:pt idx="1345">
                  <c:v>-136.15850223090121</c:v>
                </c:pt>
                <c:pt idx="1346">
                  <c:v>-136.35859018954469</c:v>
                </c:pt>
                <c:pt idx="1347">
                  <c:v>-136.55867614809239</c:v>
                </c:pt>
                <c:pt idx="1348">
                  <c:v>-136.75876015197812</c:v>
                </c:pt>
                <c:pt idx="1349">
                  <c:v>-136.95884224560601</c:v>
                </c:pt>
                <c:pt idx="1350">
                  <c:v>-137.15892247237292</c:v>
                </c:pt>
                <c:pt idx="1351">
                  <c:v>-137.35900087469213</c:v>
                </c:pt>
                <c:pt idx="1352">
                  <c:v>-137.55907749401516</c:v>
                </c:pt>
                <c:pt idx="1353">
                  <c:v>-137.7591523708532</c:v>
                </c:pt>
                <c:pt idx="1354">
                  <c:v>-137.95922554479895</c:v>
                </c:pt>
                <c:pt idx="1355">
                  <c:v>-138.15929705454681</c:v>
                </c:pt>
                <c:pt idx="1356">
                  <c:v>-138.35936693791393</c:v>
                </c:pt>
                <c:pt idx="1357">
                  <c:v>-138.55943523185877</c:v>
                </c:pt>
                <c:pt idx="1358">
                  <c:v>-138.75950197250211</c:v>
                </c:pt>
                <c:pt idx="1359">
                  <c:v>-138.95956719514456</c:v>
                </c:pt>
                <c:pt idx="1360">
                  <c:v>-139.15963093428604</c:v>
                </c:pt>
                <c:pt idx="1361">
                  <c:v>-139.35969322364355</c:v>
                </c:pt>
                <c:pt idx="1362">
                  <c:v>-139.559754096169</c:v>
                </c:pt>
                <c:pt idx="1363">
                  <c:v>-139.75981358406625</c:v>
                </c:pt>
                <c:pt idx="1364">
                  <c:v>-139.95987171880839</c:v>
                </c:pt>
                <c:pt idx="1365">
                  <c:v>-140.15992853115395</c:v>
                </c:pt>
                <c:pt idx="1366">
                  <c:v>-140.35998405116351</c:v>
                </c:pt>
                <c:pt idx="1367">
                  <c:v>-140.56003830821479</c:v>
                </c:pt>
                <c:pt idx="1368">
                  <c:v>-140.76009133101908</c:v>
                </c:pt>
                <c:pt idx="1369">
                  <c:v>-140.96014314763545</c:v>
                </c:pt>
                <c:pt idx="1370">
                  <c:v>-141.16019378548594</c:v>
                </c:pt>
                <c:pt idx="1371">
                  <c:v>-141.36024327137002</c:v>
                </c:pt>
                <c:pt idx="1372">
                  <c:v>-141.56029163147855</c:v>
                </c:pt>
                <c:pt idx="1373">
                  <c:v>-141.7603388914074</c:v>
                </c:pt>
                <c:pt idx="1374">
                  <c:v>-141.96038507617163</c:v>
                </c:pt>
                <c:pt idx="1375">
                  <c:v>-142.16043021021756</c:v>
                </c:pt>
                <c:pt idx="1376">
                  <c:v>-142.36047431743691</c:v>
                </c:pt>
                <c:pt idx="1377">
                  <c:v>-142.56051742117813</c:v>
                </c:pt>
                <c:pt idx="1378">
                  <c:v>-142.76055954425962</c:v>
                </c:pt>
                <c:pt idx="1379">
                  <c:v>-142.96060070898136</c:v>
                </c:pt>
                <c:pt idx="1380">
                  <c:v>-143.16064093713675</c:v>
                </c:pt>
                <c:pt idx="1381">
                  <c:v>-143.3606802500241</c:v>
                </c:pt>
                <c:pt idx="1382">
                  <c:v>-143.56071866845787</c:v>
                </c:pt>
                <c:pt idx="1383">
                  <c:v>-143.76075621277946</c:v>
                </c:pt>
                <c:pt idx="1384">
                  <c:v>-143.96079290286826</c:v>
                </c:pt>
                <c:pt idx="1385">
                  <c:v>-144.16082875815181</c:v>
                </c:pt>
                <c:pt idx="1386">
                  <c:v>-144.3608637976163</c:v>
                </c:pt>
                <c:pt idx="1387">
                  <c:v>-144.56089803981632</c:v>
                </c:pt>
                <c:pt idx="1388">
                  <c:v>-144.76093150288503</c:v>
                </c:pt>
                <c:pt idx="1389">
                  <c:v>-144.96096420454347</c:v>
                </c:pt>
                <c:pt idx="1390">
                  <c:v>-145.16099616210971</c:v>
                </c:pt>
                <c:pt idx="1391">
                  <c:v>-145.36102739250848</c:v>
                </c:pt>
                <c:pt idx="1392">
                  <c:v>-145.56105791227958</c:v>
                </c:pt>
                <c:pt idx="1393">
                  <c:v>-145.76108773758736</c:v>
                </c:pt>
                <c:pt idx="1394">
                  <c:v>-145.96111688422803</c:v>
                </c:pt>
                <c:pt idx="1395">
                  <c:v>-146.16114536763945</c:v>
                </c:pt>
                <c:pt idx="1396">
                  <c:v>-146.36117320290805</c:v>
                </c:pt>
                <c:pt idx="1397">
                  <c:v>-146.56120040477759</c:v>
                </c:pt>
                <c:pt idx="1398">
                  <c:v>-146.76122698765658</c:v>
                </c:pt>
                <c:pt idx="1399">
                  <c:v>-146.9612529656261</c:v>
                </c:pt>
                <c:pt idx="1400">
                  <c:v>-147.16127835244686</c:v>
                </c:pt>
              </c:numCache>
            </c:numRef>
          </c:yVal>
          <c:smooth val="1"/>
        </c:ser>
        <c:dLbls>
          <c:showLegendKey val="0"/>
          <c:showVal val="0"/>
          <c:showCatName val="0"/>
          <c:showSerName val="0"/>
          <c:showPercent val="0"/>
          <c:showBubbleSize val="0"/>
        </c:dLbls>
        <c:axId val="164697152"/>
        <c:axId val="164697728"/>
      </c:scatterChart>
      <c:scatterChart>
        <c:scatterStyle val="smoothMarker"/>
        <c:varyColors val="0"/>
        <c:ser>
          <c:idx val="2"/>
          <c:order val="1"/>
          <c:tx>
            <c:strRef>
              <c:f>'Control Loop'!$J$36</c:f>
              <c:strCache>
                <c:ptCount val="1"/>
                <c:pt idx="0">
                  <c:v>Total Phase</c:v>
                </c:pt>
              </c:strCache>
            </c:strRef>
          </c:tx>
          <c:spPr>
            <a:ln>
              <a:solidFill>
                <a:schemeClr val="accent2"/>
              </a:solidFill>
            </a:ln>
          </c:spPr>
          <c:marker>
            <c:symbol val="none"/>
          </c:marker>
          <c:xVal>
            <c:numRef>
              <c:f>'Control Loop'!$D$37:$D$1437</c:f>
              <c:numCache>
                <c:formatCode>General</c:formatCode>
                <c:ptCount val="1401"/>
                <c:pt idx="0">
                  <c:v>0.01</c:v>
                </c:pt>
                <c:pt idx="1">
                  <c:v>1.0115794542598987E-2</c:v>
                </c:pt>
                <c:pt idx="2">
                  <c:v>1.0232929922807537E-2</c:v>
                </c:pt>
                <c:pt idx="3">
                  <c:v>1.0351421666793434E-2</c:v>
                </c:pt>
                <c:pt idx="4">
                  <c:v>1.0471285480508985E-2</c:v>
                </c:pt>
                <c:pt idx="5">
                  <c:v>1.0592537251772879E-2</c:v>
                </c:pt>
                <c:pt idx="6">
                  <c:v>1.0715193052376049E-2</c:v>
                </c:pt>
                <c:pt idx="7">
                  <c:v>1.0839269140212019E-2</c:v>
                </c:pt>
                <c:pt idx="8">
                  <c:v>1.0964781961431828E-2</c:v>
                </c:pt>
                <c:pt idx="9">
                  <c:v>1.1091748152623988E-2</c:v>
                </c:pt>
                <c:pt idx="10">
                  <c:v>1.1220184543019611E-2</c:v>
                </c:pt>
                <c:pt idx="11">
                  <c:v>1.1350108156723122E-2</c:v>
                </c:pt>
                <c:pt idx="12">
                  <c:v>1.1481536214968798E-2</c:v>
                </c:pt>
                <c:pt idx="13">
                  <c:v>1.1614486138403391E-2</c:v>
                </c:pt>
                <c:pt idx="14">
                  <c:v>1.174897554939526E-2</c:v>
                </c:pt>
                <c:pt idx="15">
                  <c:v>1.1885022274370141E-2</c:v>
                </c:pt>
                <c:pt idx="16">
                  <c:v>1.2022644346174085E-2</c:v>
                </c:pt>
                <c:pt idx="17">
                  <c:v>1.216186000646363E-2</c:v>
                </c:pt>
                <c:pt idx="18">
                  <c:v>1.2302687708123762E-2</c:v>
                </c:pt>
                <c:pt idx="19">
                  <c:v>1.2445146117713798E-2</c:v>
                </c:pt>
                <c:pt idx="20">
                  <c:v>1.2589254117941612E-2</c:v>
                </c:pt>
                <c:pt idx="21">
                  <c:v>1.2735030810166557E-2</c:v>
                </c:pt>
                <c:pt idx="22">
                  <c:v>1.2882495516931271E-2</c:v>
                </c:pt>
                <c:pt idx="23">
                  <c:v>1.3031667784522924E-2</c:v>
                </c:pt>
                <c:pt idx="24">
                  <c:v>1.3182567385563993E-2</c:v>
                </c:pt>
                <c:pt idx="25">
                  <c:v>1.3335214321633161E-2</c:v>
                </c:pt>
                <c:pt idx="26">
                  <c:v>1.348962882591645E-2</c:v>
                </c:pt>
                <c:pt idx="27">
                  <c:v>1.3645831365889158E-2</c:v>
                </c:pt>
                <c:pt idx="28">
                  <c:v>1.3803842646028758E-2</c:v>
                </c:pt>
                <c:pt idx="29">
                  <c:v>1.396368361055928E-2</c:v>
                </c:pt>
                <c:pt idx="30">
                  <c:v>1.4125375446227445E-2</c:v>
                </c:pt>
                <c:pt idx="31">
                  <c:v>1.4288939585110922E-2</c:v>
                </c:pt>
                <c:pt idx="32">
                  <c:v>1.4454397707459167E-2</c:v>
                </c:pt>
                <c:pt idx="33">
                  <c:v>1.4621771744567065E-2</c:v>
                </c:pt>
                <c:pt idx="34">
                  <c:v>1.4791083881681955E-2</c:v>
                </c:pt>
                <c:pt idx="35">
                  <c:v>1.4962356560944214E-2</c:v>
                </c:pt>
                <c:pt idx="36">
                  <c:v>1.5135612484361951E-2</c:v>
                </c:pt>
                <c:pt idx="37">
                  <c:v>1.5310874616820168E-2</c:v>
                </c:pt>
                <c:pt idx="38">
                  <c:v>1.5488166189124672E-2</c:v>
                </c:pt>
                <c:pt idx="39">
                  <c:v>1.5667510701081348E-2</c:v>
                </c:pt>
                <c:pt idx="40">
                  <c:v>1.5848931924610982E-2</c:v>
                </c:pt>
                <c:pt idx="41">
                  <c:v>1.6032453906900258E-2</c:v>
                </c:pt>
                <c:pt idx="42">
                  <c:v>1.6218100973589136E-2</c:v>
                </c:pt>
                <c:pt idx="43">
                  <c:v>1.6405897731995224E-2</c:v>
                </c:pt>
                <c:pt idx="44">
                  <c:v>1.6595869074375436E-2</c:v>
                </c:pt>
                <c:pt idx="45">
                  <c:v>1.6788040181225424E-2</c:v>
                </c:pt>
                <c:pt idx="46">
                  <c:v>1.6982436524617259E-2</c:v>
                </c:pt>
                <c:pt idx="47">
                  <c:v>1.7179083871575684E-2</c:v>
                </c:pt>
                <c:pt idx="48">
                  <c:v>1.7378008287493557E-2</c:v>
                </c:pt>
                <c:pt idx="49">
                  <c:v>1.7579236139586715E-2</c:v>
                </c:pt>
                <c:pt idx="50">
                  <c:v>1.7782794100389014E-2</c:v>
                </c:pt>
                <c:pt idx="51">
                  <c:v>1.7988709151287655E-2</c:v>
                </c:pt>
                <c:pt idx="52">
                  <c:v>1.8197008586099607E-2</c:v>
                </c:pt>
                <c:pt idx="53">
                  <c:v>1.8407720014689329E-2</c:v>
                </c:pt>
                <c:pt idx="54">
                  <c:v>1.8620871366628433E-2</c:v>
                </c:pt>
                <c:pt idx="55">
                  <c:v>1.8836490894897761E-2</c:v>
                </c:pt>
                <c:pt idx="56">
                  <c:v>1.9054607179632213E-2</c:v>
                </c:pt>
                <c:pt idx="57">
                  <c:v>1.9275249131909099E-2</c:v>
                </c:pt>
                <c:pt idx="58">
                  <c:v>1.9498445997580178E-2</c:v>
                </c:pt>
                <c:pt idx="59">
                  <c:v>1.9724227361148258E-2</c:v>
                </c:pt>
                <c:pt idx="60">
                  <c:v>1.9952623149688504E-2</c:v>
                </c:pt>
                <c:pt idx="61">
                  <c:v>2.0183663636815313E-2</c:v>
                </c:pt>
                <c:pt idx="62">
                  <c:v>2.0417379446694989E-2</c:v>
                </c:pt>
                <c:pt idx="63">
                  <c:v>2.0653801558104982E-2</c:v>
                </c:pt>
                <c:pt idx="64">
                  <c:v>2.0892961308540077E-2</c:v>
                </c:pt>
                <c:pt idx="65">
                  <c:v>2.1134890398366135E-2</c:v>
                </c:pt>
                <c:pt idx="66">
                  <c:v>2.1379620895021982E-2</c:v>
                </c:pt>
                <c:pt idx="67">
                  <c:v>2.162718523726985E-2</c:v>
                </c:pt>
                <c:pt idx="68">
                  <c:v>2.1877616239495169E-2</c:v>
                </c:pt>
                <c:pt idx="69">
                  <c:v>2.2130947096056005E-2</c:v>
                </c:pt>
                <c:pt idx="70">
                  <c:v>2.2387211385683017E-2</c:v>
                </c:pt>
                <c:pt idx="71">
                  <c:v>2.2646443075930212E-2</c:v>
                </c:pt>
                <c:pt idx="72">
                  <c:v>2.2908676527677332E-2</c:v>
                </c:pt>
                <c:pt idx="73">
                  <c:v>2.3173946499684382E-2</c:v>
                </c:pt>
                <c:pt idx="74">
                  <c:v>2.3442288153198799E-2</c:v>
                </c:pt>
                <c:pt idx="75">
                  <c:v>2.3713737056616124E-2</c:v>
                </c:pt>
                <c:pt idx="76">
                  <c:v>2.398832919019446E-2</c:v>
                </c:pt>
                <c:pt idx="77">
                  <c:v>2.4266100950823707E-2</c:v>
                </c:pt>
                <c:pt idx="78">
                  <c:v>2.4547089156849836E-2</c:v>
                </c:pt>
                <c:pt idx="79">
                  <c:v>2.4831331052955229E-2</c:v>
                </c:pt>
                <c:pt idx="80">
                  <c:v>2.5118864315095319E-2</c:v>
                </c:pt>
                <c:pt idx="81">
                  <c:v>2.5409727055492552E-2</c:v>
                </c:pt>
                <c:pt idx="82">
                  <c:v>2.5703957827688133E-2</c:v>
                </c:pt>
                <c:pt idx="83">
                  <c:v>2.6001595631652195E-2</c:v>
                </c:pt>
                <c:pt idx="84">
                  <c:v>2.6302679918953287E-2</c:v>
                </c:pt>
                <c:pt idx="85">
                  <c:v>2.6607250597987544E-2</c:v>
                </c:pt>
                <c:pt idx="86">
                  <c:v>2.6915348039268597E-2</c:v>
                </c:pt>
                <c:pt idx="87">
                  <c:v>2.7227013080778545E-2</c:v>
                </c:pt>
                <c:pt idx="88">
                  <c:v>2.7542287033381078E-2</c:v>
                </c:pt>
                <c:pt idx="89">
                  <c:v>2.7861211686297106E-2</c:v>
                </c:pt>
                <c:pt idx="90">
                  <c:v>2.8183829312643922E-2</c:v>
                </c:pt>
                <c:pt idx="91">
                  <c:v>2.8510182675038468E-2</c:v>
                </c:pt>
                <c:pt idx="92">
                  <c:v>2.8840315031265416E-2</c:v>
                </c:pt>
                <c:pt idx="93">
                  <c:v>2.9174270140011015E-2</c:v>
                </c:pt>
                <c:pt idx="94">
                  <c:v>2.9512092266663181E-2</c:v>
                </c:pt>
                <c:pt idx="95">
                  <c:v>2.9853826189178912E-2</c:v>
                </c:pt>
                <c:pt idx="96">
                  <c:v>3.0199517204019467E-2</c:v>
                </c:pt>
                <c:pt idx="97">
                  <c:v>3.0549211132154416E-2</c:v>
                </c:pt>
                <c:pt idx="98">
                  <c:v>3.0902954325135176E-2</c:v>
                </c:pt>
                <c:pt idx="99">
                  <c:v>3.1260793671238796E-2</c:v>
                </c:pt>
                <c:pt idx="100">
                  <c:v>3.1622776601683035E-2</c:v>
                </c:pt>
                <c:pt idx="101">
                  <c:v>3.1988951096913194E-2</c:v>
                </c:pt>
                <c:pt idx="102">
                  <c:v>3.2359365692962029E-2</c:v>
                </c:pt>
                <c:pt idx="103">
                  <c:v>3.2734069487882995E-2</c:v>
                </c:pt>
                <c:pt idx="104">
                  <c:v>3.3113112148258274E-2</c:v>
                </c:pt>
                <c:pt idx="105">
                  <c:v>3.3496543915781919E-2</c:v>
                </c:pt>
                <c:pt idx="106">
                  <c:v>3.3884415613919382E-2</c:v>
                </c:pt>
                <c:pt idx="107">
                  <c:v>3.4276778654644152E-2</c:v>
                </c:pt>
                <c:pt idx="108">
                  <c:v>3.4673685045252256E-2</c:v>
                </c:pt>
                <c:pt idx="109">
                  <c:v>3.5075187395255884E-2</c:v>
                </c:pt>
                <c:pt idx="110">
                  <c:v>3.5481338923356594E-2</c:v>
                </c:pt>
                <c:pt idx="111">
                  <c:v>3.5892193464499553E-2</c:v>
                </c:pt>
                <c:pt idx="112">
                  <c:v>3.6307805477009139E-2</c:v>
                </c:pt>
                <c:pt idx="113">
                  <c:v>3.6728230049807457E-2</c:v>
                </c:pt>
                <c:pt idx="114">
                  <c:v>3.7153522909716234E-2</c:v>
                </c:pt>
                <c:pt idx="115">
                  <c:v>3.7583740428843368E-2</c:v>
                </c:pt>
                <c:pt idx="116">
                  <c:v>3.8018939632055056E-2</c:v>
                </c:pt>
                <c:pt idx="117">
                  <c:v>3.8459178204534261E-2</c:v>
                </c:pt>
                <c:pt idx="118">
                  <c:v>3.8904514499426952E-2</c:v>
                </c:pt>
                <c:pt idx="119">
                  <c:v>3.9355007545576602E-2</c:v>
                </c:pt>
                <c:pt idx="120">
                  <c:v>3.9810717055348568E-2</c:v>
                </c:pt>
                <c:pt idx="121">
                  <c:v>4.0271703432544721E-2</c:v>
                </c:pt>
                <c:pt idx="122">
                  <c:v>4.0738027780410066E-2</c:v>
                </c:pt>
                <c:pt idx="123">
                  <c:v>4.12097519097318E-2</c:v>
                </c:pt>
                <c:pt idx="124">
                  <c:v>4.1686938347032285E-2</c:v>
                </c:pt>
                <c:pt idx="125">
                  <c:v>4.2169650342856954E-2</c:v>
                </c:pt>
                <c:pt idx="126">
                  <c:v>4.265795188015796E-2</c:v>
                </c:pt>
                <c:pt idx="127">
                  <c:v>4.3151907682775194E-2</c:v>
                </c:pt>
                <c:pt idx="128">
                  <c:v>4.3651583224015231E-2</c:v>
                </c:pt>
                <c:pt idx="129">
                  <c:v>4.4157044735329866E-2</c:v>
                </c:pt>
                <c:pt idx="130">
                  <c:v>4.4668359215094898E-2</c:v>
                </c:pt>
                <c:pt idx="131">
                  <c:v>4.5185594437490796E-2</c:v>
                </c:pt>
                <c:pt idx="132">
                  <c:v>4.5708818961486049E-2</c:v>
                </c:pt>
                <c:pt idx="133">
                  <c:v>4.6238102139924533E-2</c:v>
                </c:pt>
                <c:pt idx="134">
                  <c:v>4.6773514128718302E-2</c:v>
                </c:pt>
                <c:pt idx="135">
                  <c:v>4.731512589614649E-2</c:v>
                </c:pt>
                <c:pt idx="136">
                  <c:v>4.7863009232262256E-2</c:v>
                </c:pt>
                <c:pt idx="137">
                  <c:v>4.8417236758408318E-2</c:v>
                </c:pt>
                <c:pt idx="138">
                  <c:v>4.8977881936842986E-2</c:v>
                </c:pt>
                <c:pt idx="139">
                  <c:v>4.9545019080477336E-2</c:v>
                </c:pt>
                <c:pt idx="140">
                  <c:v>5.0118723362725527E-2</c:v>
                </c:pt>
                <c:pt idx="141">
                  <c:v>5.069907082746871E-2</c:v>
                </c:pt>
                <c:pt idx="142">
                  <c:v>5.1286138399134713E-2</c:v>
                </c:pt>
                <c:pt idx="143">
                  <c:v>5.1880003892894315E-2</c:v>
                </c:pt>
                <c:pt idx="144">
                  <c:v>5.2480746024975419E-2</c:v>
                </c:pt>
                <c:pt idx="145">
                  <c:v>5.3088444423096973E-2</c:v>
                </c:pt>
                <c:pt idx="146">
                  <c:v>5.3703179637023361E-2</c:v>
                </c:pt>
                <c:pt idx="147">
                  <c:v>5.4325033149241385E-2</c:v>
                </c:pt>
                <c:pt idx="148">
                  <c:v>5.4954087385760464E-2</c:v>
                </c:pt>
                <c:pt idx="149">
                  <c:v>5.5590425727038345E-2</c:v>
                </c:pt>
                <c:pt idx="150">
                  <c:v>5.6234132519032871E-2</c:v>
                </c:pt>
                <c:pt idx="151">
                  <c:v>5.6885293084382074E-2</c:v>
                </c:pt>
                <c:pt idx="152">
                  <c:v>5.754399373371355E-2</c:v>
                </c:pt>
                <c:pt idx="153">
                  <c:v>5.8210321777084968E-2</c:v>
                </c:pt>
                <c:pt idx="154">
                  <c:v>5.8884365535556697E-2</c:v>
                </c:pt>
                <c:pt idx="155">
                  <c:v>5.9566214352898821E-2</c:v>
                </c:pt>
                <c:pt idx="156">
                  <c:v>6.0255958607433463E-2</c:v>
                </c:pt>
                <c:pt idx="157">
                  <c:v>6.0953689724014583E-2</c:v>
                </c:pt>
                <c:pt idx="158">
                  <c:v>6.1659500186145848E-2</c:v>
                </c:pt>
                <c:pt idx="159">
                  <c:v>6.2373483548239524E-2</c:v>
                </c:pt>
                <c:pt idx="160">
                  <c:v>6.3095734448016902E-2</c:v>
                </c:pt>
                <c:pt idx="161">
                  <c:v>6.3826348619052356E-2</c:v>
                </c:pt>
                <c:pt idx="162">
                  <c:v>6.4565422903462996E-2</c:v>
                </c:pt>
                <c:pt idx="163">
                  <c:v>6.5313055264744652E-2</c:v>
                </c:pt>
                <c:pt idx="164">
                  <c:v>6.6069344800756977E-2</c:v>
                </c:pt>
                <c:pt idx="165">
                  <c:v>6.6834391756858749E-2</c:v>
                </c:pt>
                <c:pt idx="166">
                  <c:v>6.7608297539195436E-2</c:v>
                </c:pt>
                <c:pt idx="167">
                  <c:v>6.839116472814015E-2</c:v>
                </c:pt>
                <c:pt idx="168">
                  <c:v>6.9183097091890827E-2</c:v>
                </c:pt>
                <c:pt idx="169">
                  <c:v>6.9984199600224506E-2</c:v>
                </c:pt>
                <c:pt idx="170">
                  <c:v>7.0794578438410832E-2</c:v>
                </c:pt>
                <c:pt idx="171">
                  <c:v>7.161434102128722E-2</c:v>
                </c:pt>
                <c:pt idx="172">
                  <c:v>7.2443596007495989E-2</c:v>
                </c:pt>
                <c:pt idx="173">
                  <c:v>7.3282453313887344E-2</c:v>
                </c:pt>
                <c:pt idx="174">
                  <c:v>7.4131024130088596E-2</c:v>
                </c:pt>
                <c:pt idx="175">
                  <c:v>7.4989420933242373E-2</c:v>
                </c:pt>
                <c:pt idx="176">
                  <c:v>7.5857757502915138E-2</c:v>
                </c:pt>
                <c:pt idx="177">
                  <c:v>7.6736148936178611E-2</c:v>
                </c:pt>
                <c:pt idx="178">
                  <c:v>7.7624711662865831E-2</c:v>
                </c:pt>
                <c:pt idx="179">
                  <c:v>7.8523563461003726E-2</c:v>
                </c:pt>
                <c:pt idx="180">
                  <c:v>7.9432823472424655E-2</c:v>
                </c:pt>
                <c:pt idx="181">
                  <c:v>8.0352612218558189E-2</c:v>
                </c:pt>
                <c:pt idx="182">
                  <c:v>8.1283051616406352E-2</c:v>
                </c:pt>
                <c:pt idx="183">
                  <c:v>8.2224264994703422E-2</c:v>
                </c:pt>
                <c:pt idx="184">
                  <c:v>8.3176377110263364E-2</c:v>
                </c:pt>
                <c:pt idx="185">
                  <c:v>8.4139514164515719E-2</c:v>
                </c:pt>
                <c:pt idx="186">
                  <c:v>8.5113803820233813E-2</c:v>
                </c:pt>
                <c:pt idx="187">
                  <c:v>8.6099375218456176E-2</c:v>
                </c:pt>
                <c:pt idx="188">
                  <c:v>8.7096358995604056E-2</c:v>
                </c:pt>
                <c:pt idx="189">
                  <c:v>8.8104887300797338E-2</c:v>
                </c:pt>
                <c:pt idx="190">
                  <c:v>8.9125093813370443E-2</c:v>
                </c:pt>
                <c:pt idx="191">
                  <c:v>9.0157113760591531E-2</c:v>
                </c:pt>
                <c:pt idx="192">
                  <c:v>9.1201083935586749E-2</c:v>
                </c:pt>
                <c:pt idx="193">
                  <c:v>9.225714271547196E-2</c:v>
                </c:pt>
                <c:pt idx="194">
                  <c:v>9.3325430079694696E-2</c:v>
                </c:pt>
                <c:pt idx="195">
                  <c:v>9.4406087628587876E-2</c:v>
                </c:pt>
                <c:pt idx="196">
                  <c:v>9.5499258602139078E-2</c:v>
                </c:pt>
                <c:pt idx="197">
                  <c:v>9.6605087898976677E-2</c:v>
                </c:pt>
                <c:pt idx="198">
                  <c:v>9.7723722095576351E-2</c:v>
                </c:pt>
                <c:pt idx="199">
                  <c:v>9.8855309465689101E-2</c:v>
                </c:pt>
                <c:pt idx="200">
                  <c:v>9.9999999999995148E-2</c:v>
                </c:pt>
                <c:pt idx="201">
                  <c:v>0.10115794542598495</c:v>
                </c:pt>
                <c:pt idx="202">
                  <c:v>0.10232929922807035</c:v>
                </c:pt>
                <c:pt idx="203">
                  <c:v>0.10351421666792926</c:v>
                </c:pt>
                <c:pt idx="204">
                  <c:v>0.10471285480508477</c:v>
                </c:pt>
                <c:pt idx="205">
                  <c:v>0.10592537251772365</c:v>
                </c:pt>
                <c:pt idx="206">
                  <c:v>0.10715193052375523</c:v>
                </c:pt>
                <c:pt idx="207">
                  <c:v>0.10839269140211488</c:v>
                </c:pt>
                <c:pt idx="208">
                  <c:v>0.10964781961431296</c:v>
                </c:pt>
                <c:pt idx="209">
                  <c:v>0.1109174815262345</c:v>
                </c:pt>
                <c:pt idx="210">
                  <c:v>0.11220184543019066</c:v>
                </c:pt>
                <c:pt idx="211">
                  <c:v>0.11350108156722566</c:v>
                </c:pt>
                <c:pt idx="212">
                  <c:v>0.11481536214968234</c:v>
                </c:pt>
                <c:pt idx="213">
                  <c:v>0.11614486138402827</c:v>
                </c:pt>
                <c:pt idx="214">
                  <c:v>0.11748975549394687</c:v>
                </c:pt>
                <c:pt idx="215">
                  <c:v>0.11885022274369558</c:v>
                </c:pt>
                <c:pt idx="216">
                  <c:v>0.12022644346173494</c:v>
                </c:pt>
                <c:pt idx="217">
                  <c:v>0.12161860006463039</c:v>
                </c:pt>
                <c:pt idx="218">
                  <c:v>0.12302687708123167</c:v>
                </c:pt>
                <c:pt idx="219">
                  <c:v>0.12445146117713193</c:v>
                </c:pt>
                <c:pt idx="220">
                  <c:v>0.12589254117940996</c:v>
                </c:pt>
                <c:pt idx="221">
                  <c:v>0.12735030810165932</c:v>
                </c:pt>
                <c:pt idx="222">
                  <c:v>0.12882495516930648</c:v>
                </c:pt>
                <c:pt idx="223">
                  <c:v>0.13031667784522291</c:v>
                </c:pt>
                <c:pt idx="224">
                  <c:v>0.13182567385563349</c:v>
                </c:pt>
                <c:pt idx="225">
                  <c:v>0.1333521432163251</c:v>
                </c:pt>
                <c:pt idx="226">
                  <c:v>0.13489628825915795</c:v>
                </c:pt>
                <c:pt idx="227">
                  <c:v>0.13645831365888494</c:v>
                </c:pt>
                <c:pt idx="228">
                  <c:v>0.13803842646028086</c:v>
                </c:pt>
                <c:pt idx="229">
                  <c:v>0.13963683610558592</c:v>
                </c:pt>
                <c:pt idx="230">
                  <c:v>0.14125375446226751</c:v>
                </c:pt>
                <c:pt idx="231">
                  <c:v>0.14288939585110227</c:v>
                </c:pt>
                <c:pt idx="232">
                  <c:v>0.14454397707458463</c:v>
                </c:pt>
                <c:pt idx="233">
                  <c:v>0.14621771744566348</c:v>
                </c:pt>
                <c:pt idx="234">
                  <c:v>0.14791083881681227</c:v>
                </c:pt>
                <c:pt idx="235">
                  <c:v>0.14962356560943479</c:v>
                </c:pt>
                <c:pt idx="236">
                  <c:v>0.15135612484361216</c:v>
                </c:pt>
                <c:pt idx="237">
                  <c:v>0.15310874616819425</c:v>
                </c:pt>
                <c:pt idx="238">
                  <c:v>0.15488166189123911</c:v>
                </c:pt>
                <c:pt idx="239">
                  <c:v>0.15667510701080578</c:v>
                </c:pt>
                <c:pt idx="240">
                  <c:v>0.1584893192461021</c:v>
                </c:pt>
                <c:pt idx="241">
                  <c:v>0.1603245390689948</c:v>
                </c:pt>
                <c:pt idx="242">
                  <c:v>0.16218100973588337</c:v>
                </c:pt>
                <c:pt idx="243">
                  <c:v>0.16405897731994418</c:v>
                </c:pt>
                <c:pt idx="244">
                  <c:v>0.16595869074374622</c:v>
                </c:pt>
                <c:pt idx="245">
                  <c:v>0.16788040181224606</c:v>
                </c:pt>
                <c:pt idx="246">
                  <c:v>0.16982436524616432</c:v>
                </c:pt>
                <c:pt idx="247">
                  <c:v>0.17179083871574843</c:v>
                </c:pt>
                <c:pt idx="248">
                  <c:v>0.17378008287492705</c:v>
                </c:pt>
                <c:pt idx="249">
                  <c:v>0.17579236139585863</c:v>
                </c:pt>
                <c:pt idx="250">
                  <c:v>0.1778279410038815</c:v>
                </c:pt>
                <c:pt idx="251">
                  <c:v>0.17988709151286772</c:v>
                </c:pt>
                <c:pt idx="252">
                  <c:v>0.18197008586098715</c:v>
                </c:pt>
                <c:pt idx="253">
                  <c:v>0.18407720014688425</c:v>
                </c:pt>
                <c:pt idx="254">
                  <c:v>0.18620871366627526</c:v>
                </c:pt>
                <c:pt idx="255">
                  <c:v>0.18836490894896843</c:v>
                </c:pt>
                <c:pt idx="256">
                  <c:v>0.19054607179631278</c:v>
                </c:pt>
                <c:pt idx="257">
                  <c:v>0.19275249131908151</c:v>
                </c:pt>
                <c:pt idx="258">
                  <c:v>0.19498445997579231</c:v>
                </c:pt>
                <c:pt idx="259">
                  <c:v>0.19724227361147301</c:v>
                </c:pt>
                <c:pt idx="260">
                  <c:v>0.19952623149687526</c:v>
                </c:pt>
                <c:pt idx="261">
                  <c:v>0.20183663636814322</c:v>
                </c:pt>
                <c:pt idx="262">
                  <c:v>0.20417379446693992</c:v>
                </c:pt>
                <c:pt idx="263">
                  <c:v>0.20653801558103976</c:v>
                </c:pt>
                <c:pt idx="264">
                  <c:v>0.2089296130853906</c:v>
                </c:pt>
                <c:pt idx="265">
                  <c:v>0.21134890398365097</c:v>
                </c:pt>
                <c:pt idx="266">
                  <c:v>0.21379620895020934</c:v>
                </c:pt>
                <c:pt idx="267">
                  <c:v>0.21627185237268798</c:v>
                </c:pt>
                <c:pt idx="268">
                  <c:v>0.21877616239494102</c:v>
                </c:pt>
                <c:pt idx="269">
                  <c:v>0.2213094709605492</c:v>
                </c:pt>
                <c:pt idx="270">
                  <c:v>0.22387211385681921</c:v>
                </c:pt>
                <c:pt idx="271">
                  <c:v>0.22646443075929101</c:v>
                </c:pt>
                <c:pt idx="272">
                  <c:v>0.22908676527676217</c:v>
                </c:pt>
                <c:pt idx="273">
                  <c:v>0.23173946499683254</c:v>
                </c:pt>
                <c:pt idx="274">
                  <c:v>0.23442288153197649</c:v>
                </c:pt>
                <c:pt idx="275">
                  <c:v>0.23713737056614964</c:v>
                </c:pt>
                <c:pt idx="276">
                  <c:v>0.23988329190193294</c:v>
                </c:pt>
                <c:pt idx="277">
                  <c:v>0.24266100950822525</c:v>
                </c:pt>
                <c:pt idx="278">
                  <c:v>0.24547089156848631</c:v>
                </c:pt>
                <c:pt idx="279">
                  <c:v>0.24831331052954012</c:v>
                </c:pt>
                <c:pt idx="280">
                  <c:v>0.25118864315094086</c:v>
                </c:pt>
                <c:pt idx="281">
                  <c:v>0.25409727055491316</c:v>
                </c:pt>
                <c:pt idx="282">
                  <c:v>0.25703957827686885</c:v>
                </c:pt>
                <c:pt idx="283">
                  <c:v>0.2600159563165092</c:v>
                </c:pt>
                <c:pt idx="284">
                  <c:v>0.26302679918951999</c:v>
                </c:pt>
                <c:pt idx="285">
                  <c:v>0.26607250597986254</c:v>
                </c:pt>
                <c:pt idx="286">
                  <c:v>0.26915348039267289</c:v>
                </c:pt>
                <c:pt idx="287">
                  <c:v>0.27227013080777207</c:v>
                </c:pt>
                <c:pt idx="288">
                  <c:v>0.27542287033379725</c:v>
                </c:pt>
                <c:pt idx="289">
                  <c:v>0.27861211686295739</c:v>
                </c:pt>
                <c:pt idx="290">
                  <c:v>0.2818382931264255</c:v>
                </c:pt>
                <c:pt idx="291">
                  <c:v>0.28510182675037082</c:v>
                </c:pt>
                <c:pt idx="292">
                  <c:v>0.28840315031263997</c:v>
                </c:pt>
                <c:pt idx="293">
                  <c:v>0.29174270140009584</c:v>
                </c:pt>
                <c:pt idx="294">
                  <c:v>0.29512092266661744</c:v>
                </c:pt>
                <c:pt idx="295">
                  <c:v>0.29853826189177457</c:v>
                </c:pt>
                <c:pt idx="296">
                  <c:v>0.30199517204017973</c:v>
                </c:pt>
                <c:pt idx="297">
                  <c:v>0.30549211132152915</c:v>
                </c:pt>
                <c:pt idx="298">
                  <c:v>0.30902954325133664</c:v>
                </c:pt>
                <c:pt idx="299">
                  <c:v>0.31260793671237275</c:v>
                </c:pt>
                <c:pt idx="300">
                  <c:v>0.31622776601681496</c:v>
                </c:pt>
                <c:pt idx="301">
                  <c:v>0.31988951096911628</c:v>
                </c:pt>
                <c:pt idx="302">
                  <c:v>0.32359365692960446</c:v>
                </c:pt>
                <c:pt idx="303">
                  <c:v>0.32734069487881401</c:v>
                </c:pt>
                <c:pt idx="304">
                  <c:v>0.33113112148256663</c:v>
                </c:pt>
                <c:pt idx="305">
                  <c:v>0.33496543915780291</c:v>
                </c:pt>
                <c:pt idx="306">
                  <c:v>0.33884415613917718</c:v>
                </c:pt>
                <c:pt idx="307">
                  <c:v>0.3427677865464247</c:v>
                </c:pt>
                <c:pt idx="308">
                  <c:v>0.34673685045250568</c:v>
                </c:pt>
                <c:pt idx="309">
                  <c:v>0.3507518739525417</c:v>
                </c:pt>
                <c:pt idx="310">
                  <c:v>0.35481338923354855</c:v>
                </c:pt>
                <c:pt idx="311">
                  <c:v>0.35892193464497796</c:v>
                </c:pt>
                <c:pt idx="312">
                  <c:v>0.36307805477007377</c:v>
                </c:pt>
                <c:pt idx="313">
                  <c:v>0.36728230049805677</c:v>
                </c:pt>
                <c:pt idx="314">
                  <c:v>0.37153522909714426</c:v>
                </c:pt>
                <c:pt idx="315">
                  <c:v>0.37583740428841522</c:v>
                </c:pt>
                <c:pt idx="316">
                  <c:v>0.38018939632053189</c:v>
                </c:pt>
                <c:pt idx="317">
                  <c:v>0.3845917820453239</c:v>
                </c:pt>
                <c:pt idx="318">
                  <c:v>0.38904514499425058</c:v>
                </c:pt>
                <c:pt idx="319">
                  <c:v>0.39355007545574672</c:v>
                </c:pt>
                <c:pt idx="320">
                  <c:v>0.39810717055346612</c:v>
                </c:pt>
                <c:pt idx="321">
                  <c:v>0.4027170343254276</c:v>
                </c:pt>
                <c:pt idx="322">
                  <c:v>0.40738027780408087</c:v>
                </c:pt>
                <c:pt idx="323">
                  <c:v>0.41209751909729797</c:v>
                </c:pt>
                <c:pt idx="324">
                  <c:v>0.41686938347030239</c:v>
                </c:pt>
                <c:pt idx="325">
                  <c:v>0.42169650342854886</c:v>
                </c:pt>
                <c:pt idx="326">
                  <c:v>0.42657951880155881</c:v>
                </c:pt>
                <c:pt idx="327">
                  <c:v>0.431519076827731</c:v>
                </c:pt>
                <c:pt idx="328">
                  <c:v>0.43651583224013091</c:v>
                </c:pt>
                <c:pt idx="329">
                  <c:v>0.441570447353277</c:v>
                </c:pt>
                <c:pt idx="330">
                  <c:v>0.44668359215092723</c:v>
                </c:pt>
                <c:pt idx="331">
                  <c:v>0.45185594437488602</c:v>
                </c:pt>
                <c:pt idx="332">
                  <c:v>0.45708818961483827</c:v>
                </c:pt>
                <c:pt idx="333">
                  <c:v>0.46238102139922266</c:v>
                </c:pt>
                <c:pt idx="334">
                  <c:v>0.46773514128716009</c:v>
                </c:pt>
                <c:pt idx="335">
                  <c:v>0.47315125896144189</c:v>
                </c:pt>
                <c:pt idx="336">
                  <c:v>0.47863009232259929</c:v>
                </c:pt>
                <c:pt idx="337">
                  <c:v>0.4841723675840594</c:v>
                </c:pt>
                <c:pt idx="338">
                  <c:v>0.48977881936840578</c:v>
                </c:pt>
                <c:pt idx="339">
                  <c:v>0.49545019080474928</c:v>
                </c:pt>
                <c:pt idx="340">
                  <c:v>0.50118723362723083</c:v>
                </c:pt>
                <c:pt idx="341">
                  <c:v>0.50699070827466242</c:v>
                </c:pt>
                <c:pt idx="342">
                  <c:v>0.51286138399132197</c:v>
                </c:pt>
                <c:pt idx="343">
                  <c:v>0.51880003892891768</c:v>
                </c:pt>
                <c:pt idx="344">
                  <c:v>0.52480746024972869</c:v>
                </c:pt>
                <c:pt idx="345">
                  <c:v>0.53088444423094394</c:v>
                </c:pt>
                <c:pt idx="346">
                  <c:v>0.53703179637020715</c:v>
                </c:pt>
                <c:pt idx="347">
                  <c:v>0.54325033149238722</c:v>
                </c:pt>
                <c:pt idx="348">
                  <c:v>0.54954087385757788</c:v>
                </c:pt>
                <c:pt idx="349">
                  <c:v>0.55590425727035642</c:v>
                </c:pt>
                <c:pt idx="350">
                  <c:v>0.56234132519030133</c:v>
                </c:pt>
                <c:pt idx="351">
                  <c:v>0.56885293084379263</c:v>
                </c:pt>
                <c:pt idx="352">
                  <c:v>0.57543993733710752</c:v>
                </c:pt>
                <c:pt idx="353">
                  <c:v>0.58210321777082141</c:v>
                </c:pt>
                <c:pt idx="354">
                  <c:v>0.58884365535553829</c:v>
                </c:pt>
                <c:pt idx="355">
                  <c:v>0.59566214352895874</c:v>
                </c:pt>
                <c:pt idx="356">
                  <c:v>0.60255958607430538</c:v>
                </c:pt>
                <c:pt idx="357">
                  <c:v>0.60953689724011606</c:v>
                </c:pt>
                <c:pt idx="358">
                  <c:v>0.61659500186142846</c:v>
                </c:pt>
                <c:pt idx="359">
                  <c:v>0.62373483548236497</c:v>
                </c:pt>
                <c:pt idx="360">
                  <c:v>0.63095734448013774</c:v>
                </c:pt>
                <c:pt idx="361">
                  <c:v>0.63826348619049245</c:v>
                </c:pt>
                <c:pt idx="362">
                  <c:v>0.64565422903459868</c:v>
                </c:pt>
                <c:pt idx="363">
                  <c:v>0.65313055264741482</c:v>
                </c:pt>
                <c:pt idx="364">
                  <c:v>0.66069344800753704</c:v>
                </c:pt>
                <c:pt idx="365">
                  <c:v>0.66834391756855505</c:v>
                </c:pt>
                <c:pt idx="366">
                  <c:v>0.67608297539192141</c:v>
                </c:pt>
                <c:pt idx="367">
                  <c:v>0.68391164728136822</c:v>
                </c:pt>
                <c:pt idx="368">
                  <c:v>0.6918309709188748</c:v>
                </c:pt>
                <c:pt idx="369">
                  <c:v>0.69984199600221031</c:v>
                </c:pt>
                <c:pt idx="370">
                  <c:v>0.70794578438407407</c:v>
                </c:pt>
                <c:pt idx="371">
                  <c:v>0.71614341021283734</c:v>
                </c:pt>
                <c:pt idx="372">
                  <c:v>0.7244359600749245</c:v>
                </c:pt>
                <c:pt idx="373">
                  <c:v>0.73282453313883722</c:v>
                </c:pt>
                <c:pt idx="374">
                  <c:v>0.74131024130084988</c:v>
                </c:pt>
                <c:pt idx="375">
                  <c:v>0.74989420933238726</c:v>
                </c:pt>
                <c:pt idx="376">
                  <c:v>0.75857757502911438</c:v>
                </c:pt>
                <c:pt idx="377">
                  <c:v>0.76736148936174864</c:v>
                </c:pt>
                <c:pt idx="378">
                  <c:v>0.77624711662862</c:v>
                </c:pt>
                <c:pt idx="379">
                  <c:v>0.78523563460999912</c:v>
                </c:pt>
                <c:pt idx="380">
                  <c:v>0.79432823472420799</c:v>
                </c:pt>
                <c:pt idx="381">
                  <c:v>0.80352612218554287</c:v>
                </c:pt>
                <c:pt idx="382">
                  <c:v>0.81283051616402324</c:v>
                </c:pt>
                <c:pt idx="383">
                  <c:v>0.82224264994699425</c:v>
                </c:pt>
                <c:pt idx="384">
                  <c:v>0.83176377110259314</c:v>
                </c:pt>
                <c:pt idx="385">
                  <c:v>0.84139514164511631</c:v>
                </c:pt>
                <c:pt idx="386">
                  <c:v>0.85113803820229672</c:v>
                </c:pt>
                <c:pt idx="387">
                  <c:v>0.86099375218451912</c:v>
                </c:pt>
                <c:pt idx="388">
                  <c:v>0.8709635899559981</c:v>
                </c:pt>
                <c:pt idx="389">
                  <c:v>0.88104887300793067</c:v>
                </c:pt>
                <c:pt idx="390">
                  <c:v>0.89125093813366107</c:v>
                </c:pt>
                <c:pt idx="391">
                  <c:v>0.9015711376058706</c:v>
                </c:pt>
                <c:pt idx="392">
                  <c:v>0.91201083935582239</c:v>
                </c:pt>
                <c:pt idx="393">
                  <c:v>0.92257142715467477</c:v>
                </c:pt>
                <c:pt idx="394">
                  <c:v>0.93325430079690164</c:v>
                </c:pt>
                <c:pt idx="395">
                  <c:v>0.9440608762858328</c:v>
                </c:pt>
                <c:pt idx="396">
                  <c:v>0.9549925860213434</c:v>
                </c:pt>
                <c:pt idx="397">
                  <c:v>0.96605087898971975</c:v>
                </c:pt>
                <c:pt idx="398">
                  <c:v>0.97723722095571586</c:v>
                </c:pt>
                <c:pt idx="399">
                  <c:v>0.98855309465684293</c:v>
                </c:pt>
                <c:pt idx="400">
                  <c:v>0.99999999999990208</c:v>
                </c:pt>
                <c:pt idx="401">
                  <c:v>1.0115794542597993</c:v>
                </c:pt>
                <c:pt idx="402">
                  <c:v>1.0232929922806537</c:v>
                </c:pt>
                <c:pt idx="403">
                  <c:v>1.0351421666792424</c:v>
                </c:pt>
                <c:pt idx="404">
                  <c:v>1.0471285480507968</c:v>
                </c:pt>
                <c:pt idx="405">
                  <c:v>1.0592537251771839</c:v>
                </c:pt>
                <c:pt idx="406">
                  <c:v>1.0715193052375003</c:v>
                </c:pt>
                <c:pt idx="407">
                  <c:v>1.0839269140210961</c:v>
                </c:pt>
                <c:pt idx="408">
                  <c:v>1.0964781961430763</c:v>
                </c:pt>
                <c:pt idx="409">
                  <c:v>1.10917481526229</c:v>
                </c:pt>
                <c:pt idx="410">
                  <c:v>1.122018454301851</c:v>
                </c:pt>
                <c:pt idx="411">
                  <c:v>1.1350108156722012</c:v>
                </c:pt>
                <c:pt idx="412">
                  <c:v>1.1481536214967676</c:v>
                </c:pt>
                <c:pt idx="413">
                  <c:v>1.1614486138402262</c:v>
                </c:pt>
                <c:pt idx="414">
                  <c:v>1.1748975549394105</c:v>
                </c:pt>
                <c:pt idx="415">
                  <c:v>1.1885022274368979</c:v>
                </c:pt>
                <c:pt idx="416">
                  <c:v>1.202264434617291</c:v>
                </c:pt>
                <c:pt idx="417">
                  <c:v>1.2161860006462446</c:v>
                </c:pt>
                <c:pt idx="418">
                  <c:v>1.2302687708122555</c:v>
                </c:pt>
                <c:pt idx="419">
                  <c:v>1.2445146117712578</c:v>
                </c:pt>
                <c:pt idx="420">
                  <c:v>1.2589254117940381</c:v>
                </c:pt>
                <c:pt idx="421">
                  <c:v>1.2735030810165313</c:v>
                </c:pt>
                <c:pt idx="422">
                  <c:v>1.2882495516930019</c:v>
                </c:pt>
                <c:pt idx="423">
                  <c:v>1.3031667784521646</c:v>
                </c:pt>
                <c:pt idx="424">
                  <c:v>1.3182567385562707</c:v>
                </c:pt>
                <c:pt idx="425">
                  <c:v>1.3335214321631859</c:v>
                </c:pt>
                <c:pt idx="426">
                  <c:v>1.3489628825915139</c:v>
                </c:pt>
                <c:pt idx="427">
                  <c:v>1.3645831365887831</c:v>
                </c:pt>
                <c:pt idx="428">
                  <c:v>1.3803842646027404</c:v>
                </c:pt>
                <c:pt idx="429">
                  <c:v>1.3963683610557913</c:v>
                </c:pt>
                <c:pt idx="430">
                  <c:v>1.4125375446226065</c:v>
                </c:pt>
                <c:pt idx="431">
                  <c:v>1.428893958510953</c:v>
                </c:pt>
                <c:pt idx="432">
                  <c:v>1.4454397707457747</c:v>
                </c:pt>
                <c:pt idx="433">
                  <c:v>1.4621771744565635</c:v>
                </c:pt>
                <c:pt idx="434">
                  <c:v>1.4791083881680511</c:v>
                </c:pt>
                <c:pt idx="435">
                  <c:v>1.4962356560942751</c:v>
                </c:pt>
                <c:pt idx="436">
                  <c:v>1.5135612484360479</c:v>
                </c:pt>
                <c:pt idx="437">
                  <c:v>1.5310874616818666</c:v>
                </c:pt>
                <c:pt idx="438">
                  <c:v>1.5488166189123158</c:v>
                </c:pt>
                <c:pt idx="439">
                  <c:v>1.5667510701079816</c:v>
                </c:pt>
                <c:pt idx="440">
                  <c:v>1.584893192460944</c:v>
                </c:pt>
                <c:pt idx="441">
                  <c:v>1.6032453906898687</c:v>
                </c:pt>
                <c:pt idx="442">
                  <c:v>1.621810097358755</c:v>
                </c:pt>
                <c:pt idx="443">
                  <c:v>1.6405897731993622</c:v>
                </c:pt>
                <c:pt idx="444">
                  <c:v>1.6595869074373812</c:v>
                </c:pt>
                <c:pt idx="445">
                  <c:v>1.6788040181223789</c:v>
                </c:pt>
                <c:pt idx="446">
                  <c:v>1.6982436524615592</c:v>
                </c:pt>
                <c:pt idx="447">
                  <c:v>1.7179083871574008</c:v>
                </c:pt>
                <c:pt idx="448">
                  <c:v>1.737800828749186</c:v>
                </c:pt>
                <c:pt idx="449">
                  <c:v>1.7579236139585006</c:v>
                </c:pt>
                <c:pt idx="450">
                  <c:v>1.7782794100387271</c:v>
                </c:pt>
                <c:pt idx="451">
                  <c:v>1.7988709151285898</c:v>
                </c:pt>
                <c:pt idx="452">
                  <c:v>1.8197008586097829</c:v>
                </c:pt>
                <c:pt idx="453">
                  <c:v>1.840772001468753</c:v>
                </c:pt>
                <c:pt idx="454">
                  <c:v>1.8620871366626621</c:v>
                </c:pt>
                <c:pt idx="455">
                  <c:v>1.883649089489591</c:v>
                </c:pt>
                <c:pt idx="456">
                  <c:v>1.9054607179630352</c:v>
                </c:pt>
                <c:pt idx="457">
                  <c:v>1.9275249131907215</c:v>
                </c:pt>
                <c:pt idx="458">
                  <c:v>1.9498445997578282</c:v>
                </c:pt>
                <c:pt idx="459">
                  <c:v>1.9724227361146323</c:v>
                </c:pt>
                <c:pt idx="460">
                  <c:v>1.9952623149686552</c:v>
                </c:pt>
                <c:pt idx="461">
                  <c:v>2.0183663636813343</c:v>
                </c:pt>
                <c:pt idx="462">
                  <c:v>2.0417379446693</c:v>
                </c:pt>
                <c:pt idx="463">
                  <c:v>2.0653801558102969</c:v>
                </c:pt>
                <c:pt idx="464">
                  <c:v>2.0892961308538025</c:v>
                </c:pt>
                <c:pt idx="465">
                  <c:v>2.113489039836407</c:v>
                </c:pt>
                <c:pt idx="466">
                  <c:v>2.1379620895019893</c:v>
                </c:pt>
                <c:pt idx="467">
                  <c:v>2.1627185237267743</c:v>
                </c:pt>
                <c:pt idx="468">
                  <c:v>2.1877616239493021</c:v>
                </c:pt>
                <c:pt idx="469">
                  <c:v>2.2130947096053841</c:v>
                </c:pt>
                <c:pt idx="470">
                  <c:v>2.2387211385680832</c:v>
                </c:pt>
                <c:pt idx="471">
                  <c:v>2.2646443075928002</c:v>
                </c:pt>
                <c:pt idx="472">
                  <c:v>2.2908676527675103</c:v>
                </c:pt>
                <c:pt idx="473">
                  <c:v>2.3173946499682105</c:v>
                </c:pt>
                <c:pt idx="474">
                  <c:v>2.3442288153196511</c:v>
                </c:pt>
                <c:pt idx="475">
                  <c:v>2.3713737056613811</c:v>
                </c:pt>
                <c:pt idx="476">
                  <c:v>2.3988329190192124</c:v>
                </c:pt>
                <c:pt idx="477">
                  <c:v>2.4266100950821325</c:v>
                </c:pt>
                <c:pt idx="478">
                  <c:v>2.4547089156847437</c:v>
                </c:pt>
                <c:pt idx="479">
                  <c:v>2.4831331052952801</c:v>
                </c:pt>
                <c:pt idx="480">
                  <c:v>2.5118864315092866</c:v>
                </c:pt>
                <c:pt idx="481">
                  <c:v>2.5409727055490081</c:v>
                </c:pt>
                <c:pt idx="482">
                  <c:v>2.5703957827685606</c:v>
                </c:pt>
                <c:pt idx="483">
                  <c:v>2.6001595631649654</c:v>
                </c:pt>
                <c:pt idx="484">
                  <c:v>2.6302679918950718</c:v>
                </c:pt>
                <c:pt idx="485">
                  <c:v>2.6607250597984957</c:v>
                </c:pt>
                <c:pt idx="486">
                  <c:v>2.6915348039265954</c:v>
                </c:pt>
                <c:pt idx="487">
                  <c:v>2.7227013080775886</c:v>
                </c:pt>
                <c:pt idx="488">
                  <c:v>2.754228703337839</c:v>
                </c:pt>
                <c:pt idx="489">
                  <c:v>2.7861211686294385</c:v>
                </c:pt>
                <c:pt idx="490">
                  <c:v>2.8183829312641184</c:v>
                </c:pt>
                <c:pt idx="491">
                  <c:v>2.8510182675035671</c:v>
                </c:pt>
                <c:pt idx="492">
                  <c:v>2.8840315031262596</c:v>
                </c:pt>
                <c:pt idx="493">
                  <c:v>2.9174270140008161</c:v>
                </c:pt>
                <c:pt idx="494">
                  <c:v>2.9512092266660312</c:v>
                </c:pt>
                <c:pt idx="495">
                  <c:v>2.9853826189176007</c:v>
                </c:pt>
                <c:pt idx="496">
                  <c:v>3.0199517204016528</c:v>
                </c:pt>
                <c:pt idx="497">
                  <c:v>3.0549211132151455</c:v>
                </c:pt>
                <c:pt idx="498">
                  <c:v>3.090295432513213</c:v>
                </c:pt>
                <c:pt idx="499">
                  <c:v>3.1260793671235727</c:v>
                </c:pt>
                <c:pt idx="500">
                  <c:v>3.1622776601679927</c:v>
                </c:pt>
                <c:pt idx="501">
                  <c:v>3.1988951096910068</c:v>
                </c:pt>
                <c:pt idx="502">
                  <c:v>3.2359365692958866</c:v>
                </c:pt>
                <c:pt idx="503">
                  <c:v>3.2734069487879811</c:v>
                </c:pt>
                <c:pt idx="504">
                  <c:v>3.3113112148255053</c:v>
                </c:pt>
                <c:pt idx="505">
                  <c:v>3.3496543915778663</c:v>
                </c:pt>
                <c:pt idx="506">
                  <c:v>3.3884415613916103</c:v>
                </c:pt>
                <c:pt idx="507">
                  <c:v>3.4276778654640774</c:v>
                </c:pt>
                <c:pt idx="508">
                  <c:v>3.467368504524885</c:v>
                </c:pt>
                <c:pt idx="509">
                  <c:v>3.5075187395252434</c:v>
                </c:pt>
                <c:pt idx="510">
                  <c:v>3.5481338923353127</c:v>
                </c:pt>
                <c:pt idx="511">
                  <c:v>3.5892193464496049</c:v>
                </c:pt>
                <c:pt idx="512">
                  <c:v>3.630780547700561</c:v>
                </c:pt>
                <c:pt idx="513">
                  <c:v>3.6728230049803887</c:v>
                </c:pt>
                <c:pt idx="514">
                  <c:v>3.715352290971262</c:v>
                </c:pt>
                <c:pt idx="515">
                  <c:v>3.7583740428839727</c:v>
                </c:pt>
                <c:pt idx="516">
                  <c:v>3.8018939632051305</c:v>
                </c:pt>
                <c:pt idx="517">
                  <c:v>3.8459178204530486</c:v>
                </c:pt>
                <c:pt idx="518">
                  <c:v>3.8904514499423128</c:v>
                </c:pt>
                <c:pt idx="519">
                  <c:v>3.9355007545572755</c:v>
                </c:pt>
                <c:pt idx="520">
                  <c:v>3.9810717055344682</c:v>
                </c:pt>
                <c:pt idx="521">
                  <c:v>4.0271703432540802</c:v>
                </c:pt>
                <c:pt idx="522">
                  <c:v>4.0738027780406103</c:v>
                </c:pt>
                <c:pt idx="523">
                  <c:v>4.1209751909727794</c:v>
                </c:pt>
                <c:pt idx="524">
                  <c:v>4.1686938347028244</c:v>
                </c:pt>
                <c:pt idx="525">
                  <c:v>4.2169650342852796</c:v>
                </c:pt>
                <c:pt idx="526">
                  <c:v>4.2657951880153773</c:v>
                </c:pt>
                <c:pt idx="527">
                  <c:v>4.3151907682770965</c:v>
                </c:pt>
                <c:pt idx="528">
                  <c:v>4.3651583224010961</c:v>
                </c:pt>
                <c:pt idx="529">
                  <c:v>4.4157044735325552</c:v>
                </c:pt>
                <c:pt idx="530">
                  <c:v>4.4668359215090554</c:v>
                </c:pt>
                <c:pt idx="531">
                  <c:v>4.5185594437486403</c:v>
                </c:pt>
                <c:pt idx="532">
                  <c:v>4.5708818961481601</c:v>
                </c:pt>
                <c:pt idx="533">
                  <c:v>4.6238102139920052</c:v>
                </c:pt>
                <c:pt idx="534">
                  <c:v>4.6773514128713698</c:v>
                </c:pt>
                <c:pt idx="535">
                  <c:v>4.7315125896141845</c:v>
                </c:pt>
                <c:pt idx="536">
                  <c:v>4.7863009232257561</c:v>
                </c:pt>
                <c:pt idx="537">
                  <c:v>4.8417236758403588</c:v>
                </c:pt>
                <c:pt idx="538">
                  <c:v>4.8977881936838195</c:v>
                </c:pt>
                <c:pt idx="539">
                  <c:v>4.9545019080472521</c:v>
                </c:pt>
                <c:pt idx="540">
                  <c:v>5.0118723362720647</c:v>
                </c:pt>
                <c:pt idx="541">
                  <c:v>5.0699070827463775</c:v>
                </c:pt>
                <c:pt idx="542">
                  <c:v>5.1286138399129753</c:v>
                </c:pt>
                <c:pt idx="543">
                  <c:v>5.1880003892889199</c:v>
                </c:pt>
                <c:pt idx="544">
                  <c:v>5.2480746024970264</c:v>
                </c:pt>
                <c:pt idx="545">
                  <c:v>5.3088444423091756</c:v>
                </c:pt>
                <c:pt idx="546">
                  <c:v>5.3703179637018108</c:v>
                </c:pt>
                <c:pt idx="547">
                  <c:v>5.4325033149236077</c:v>
                </c:pt>
                <c:pt idx="548">
                  <c:v>5.4954087385755122</c:v>
                </c:pt>
                <c:pt idx="549">
                  <c:v>5.5590425727032935</c:v>
                </c:pt>
                <c:pt idx="550">
                  <c:v>5.6234132519027398</c:v>
                </c:pt>
                <c:pt idx="551">
                  <c:v>5.688529308437654</c:v>
                </c:pt>
                <c:pt idx="552">
                  <c:v>5.7543993733707905</c:v>
                </c:pt>
                <c:pt idx="553">
                  <c:v>5.8210321777079255</c:v>
                </c:pt>
                <c:pt idx="554">
                  <c:v>5.8884365535550911</c:v>
                </c:pt>
                <c:pt idx="555">
                  <c:v>5.9566214352892972</c:v>
                </c:pt>
                <c:pt idx="556">
                  <c:v>6.0255958607427598</c:v>
                </c:pt>
                <c:pt idx="557">
                  <c:v>6.0953689724008644</c:v>
                </c:pt>
                <c:pt idx="558">
                  <c:v>6.1659500186139846</c:v>
                </c:pt>
                <c:pt idx="559">
                  <c:v>6.2373483548233466</c:v>
                </c:pt>
                <c:pt idx="560">
                  <c:v>6.3095734448010763</c:v>
                </c:pt>
                <c:pt idx="561">
                  <c:v>6.3826348619046085</c:v>
                </c:pt>
                <c:pt idx="562">
                  <c:v>6.4565422903456664</c:v>
                </c:pt>
                <c:pt idx="563">
                  <c:v>6.5313055264738242</c:v>
                </c:pt>
                <c:pt idx="564">
                  <c:v>6.6069344800750498</c:v>
                </c:pt>
                <c:pt idx="565">
                  <c:v>6.6834391756852254</c:v>
                </c:pt>
                <c:pt idx="566">
                  <c:v>6.7608297539188857</c:v>
                </c:pt>
                <c:pt idx="567">
                  <c:v>6.83911647281335</c:v>
                </c:pt>
                <c:pt idx="568">
                  <c:v>6.9183097091884109</c:v>
                </c:pt>
                <c:pt idx="569">
                  <c:v>6.9984199600217689</c:v>
                </c:pt>
                <c:pt idx="570">
                  <c:v>7.0794578438403892</c:v>
                </c:pt>
                <c:pt idx="571">
                  <c:v>7.1614341021280188</c:v>
                </c:pt>
                <c:pt idx="572">
                  <c:v>7.2443596007488864</c:v>
                </c:pt>
                <c:pt idx="573">
                  <c:v>7.3282453313880147</c:v>
                </c:pt>
                <c:pt idx="574">
                  <c:v>7.4131024130081382</c:v>
                </c:pt>
                <c:pt idx="575">
                  <c:v>7.4989420933235076</c:v>
                </c:pt>
                <c:pt idx="576">
                  <c:v>7.5857757502907752</c:v>
                </c:pt>
                <c:pt idx="577">
                  <c:v>7.6736148936171142</c:v>
                </c:pt>
                <c:pt idx="578">
                  <c:v>7.7624711662858292</c:v>
                </c:pt>
                <c:pt idx="579">
                  <c:v>7.8523563460996026</c:v>
                </c:pt>
                <c:pt idx="580">
                  <c:v>7.9432823472416869</c:v>
                </c:pt>
                <c:pt idx="581">
                  <c:v>8.0352612218550306</c:v>
                </c:pt>
                <c:pt idx="582">
                  <c:v>8.1283051616398367</c:v>
                </c:pt>
                <c:pt idx="583">
                  <c:v>8.2224264994695417</c:v>
                </c:pt>
                <c:pt idx="584">
                  <c:v>8.3176377110255277</c:v>
                </c:pt>
                <c:pt idx="585">
                  <c:v>8.4139514164507521</c:v>
                </c:pt>
                <c:pt idx="586">
                  <c:v>8.5113803820225531</c:v>
                </c:pt>
                <c:pt idx="587">
                  <c:v>8.6099375218447811</c:v>
                </c:pt>
                <c:pt idx="588">
                  <c:v>8.7096358995595509</c:v>
                </c:pt>
                <c:pt idx="589">
                  <c:v>8.8104887300788697</c:v>
                </c:pt>
                <c:pt idx="590">
                  <c:v>8.9125093813361698</c:v>
                </c:pt>
                <c:pt idx="591">
                  <c:v>9.0157113760582668</c:v>
                </c:pt>
                <c:pt idx="592">
                  <c:v>9.1201083935577802</c:v>
                </c:pt>
                <c:pt idx="593">
                  <c:v>9.2257142715463001</c:v>
                </c:pt>
                <c:pt idx="594">
                  <c:v>9.3325430079685603</c:v>
                </c:pt>
                <c:pt idx="595">
                  <c:v>9.4406087628578703</c:v>
                </c:pt>
                <c:pt idx="596">
                  <c:v>9.54992586021298</c:v>
                </c:pt>
                <c:pt idx="597">
                  <c:v>9.6605087898967188</c:v>
                </c:pt>
                <c:pt idx="598">
                  <c:v>9.772372209556675</c:v>
                </c:pt>
                <c:pt idx="599">
                  <c:v>9.8855309465679397</c:v>
                </c:pt>
                <c:pt idx="600">
                  <c:v>9.9999999999985345</c:v>
                </c:pt>
                <c:pt idx="601">
                  <c:v>10.1157945425975</c:v>
                </c:pt>
                <c:pt idx="602">
                  <c:v>10.23292992280604</c:v>
                </c:pt>
                <c:pt idx="603">
                  <c:v>10.35142166679192</c:v>
                </c:pt>
                <c:pt idx="604">
                  <c:v>10.471285480507458</c:v>
                </c:pt>
                <c:pt idx="605">
                  <c:v>10.592537251771333</c:v>
                </c:pt>
                <c:pt idx="606">
                  <c:v>10.715193052374472</c:v>
                </c:pt>
                <c:pt idx="607">
                  <c:v>10.839269140210423</c:v>
                </c:pt>
                <c:pt idx="608">
                  <c:v>10.964781961430219</c:v>
                </c:pt>
                <c:pt idx="609">
                  <c:v>11.09174815262236</c:v>
                </c:pt>
                <c:pt idx="610">
                  <c:v>11.220184543017965</c:v>
                </c:pt>
                <c:pt idx="611">
                  <c:v>11.350108156721461</c:v>
                </c:pt>
                <c:pt idx="612">
                  <c:v>11.481536214967118</c:v>
                </c:pt>
                <c:pt idx="613">
                  <c:v>11.614486138401697</c:v>
                </c:pt>
                <c:pt idx="614">
                  <c:v>11.748975549393544</c:v>
                </c:pt>
                <c:pt idx="615">
                  <c:v>11.885022274368392</c:v>
                </c:pt>
                <c:pt idx="616">
                  <c:v>12.022644346172315</c:v>
                </c:pt>
                <c:pt idx="617">
                  <c:v>12.161860006461843</c:v>
                </c:pt>
                <c:pt idx="618">
                  <c:v>12.302687708121958</c:v>
                </c:pt>
                <c:pt idx="619">
                  <c:v>12.445146117711971</c:v>
                </c:pt>
                <c:pt idx="620">
                  <c:v>12.58925411793977</c:v>
                </c:pt>
                <c:pt idx="621">
                  <c:v>12.735030810164691</c:v>
                </c:pt>
                <c:pt idx="622">
                  <c:v>12.882495516929392</c:v>
                </c:pt>
                <c:pt idx="623">
                  <c:v>13.031667784521023</c:v>
                </c:pt>
                <c:pt idx="624">
                  <c:v>13.182567385562054</c:v>
                </c:pt>
                <c:pt idx="625">
                  <c:v>13.335214321631199</c:v>
                </c:pt>
                <c:pt idx="626">
                  <c:v>13.489628825914469</c:v>
                </c:pt>
                <c:pt idx="627">
                  <c:v>13.645831365887156</c:v>
                </c:pt>
                <c:pt idx="628">
                  <c:v>13.803842646026732</c:v>
                </c:pt>
                <c:pt idx="629">
                  <c:v>13.963683610557236</c:v>
                </c:pt>
                <c:pt idx="630">
                  <c:v>14.125375446225377</c:v>
                </c:pt>
                <c:pt idx="631">
                  <c:v>14.288939585108837</c:v>
                </c:pt>
                <c:pt idx="632">
                  <c:v>14.454397707457058</c:v>
                </c:pt>
                <c:pt idx="633">
                  <c:v>14.621771744564912</c:v>
                </c:pt>
                <c:pt idx="634">
                  <c:v>14.791083881679777</c:v>
                </c:pt>
                <c:pt idx="635">
                  <c:v>14.962356560942009</c:v>
                </c:pt>
                <c:pt idx="636">
                  <c:v>15.135612484359729</c:v>
                </c:pt>
                <c:pt idx="637">
                  <c:v>15.310874616817923</c:v>
                </c:pt>
                <c:pt idx="638">
                  <c:v>15.488166189122405</c:v>
                </c:pt>
                <c:pt idx="639">
                  <c:v>15.667510701079054</c:v>
                </c:pt>
                <c:pt idx="640">
                  <c:v>15.848931924608669</c:v>
                </c:pt>
                <c:pt idx="641">
                  <c:v>16.032453906897921</c:v>
                </c:pt>
                <c:pt idx="642">
                  <c:v>16.218100973586747</c:v>
                </c:pt>
                <c:pt idx="643">
                  <c:v>16.405897731992809</c:v>
                </c:pt>
                <c:pt idx="644">
                  <c:v>16.595869074372992</c:v>
                </c:pt>
                <c:pt idx="645">
                  <c:v>16.788040181222957</c:v>
                </c:pt>
                <c:pt idx="646">
                  <c:v>16.982436524614766</c:v>
                </c:pt>
                <c:pt idx="647">
                  <c:v>17.179083871573173</c:v>
                </c:pt>
                <c:pt idx="648">
                  <c:v>17.378008287491014</c:v>
                </c:pt>
                <c:pt idx="649">
                  <c:v>17.57923613958415</c:v>
                </c:pt>
                <c:pt idx="650">
                  <c:v>17.782794100386422</c:v>
                </c:pt>
                <c:pt idx="651">
                  <c:v>17.988709151285004</c:v>
                </c:pt>
                <c:pt idx="652">
                  <c:v>18.197008586096928</c:v>
                </c:pt>
                <c:pt idx="653">
                  <c:v>18.407720014686618</c:v>
                </c:pt>
                <c:pt idx="654">
                  <c:v>18.6208713666257</c:v>
                </c:pt>
                <c:pt idx="655">
                  <c:v>18.836490894894997</c:v>
                </c:pt>
                <c:pt idx="656">
                  <c:v>19.054607179629425</c:v>
                </c:pt>
                <c:pt idx="657">
                  <c:v>19.275249131906275</c:v>
                </c:pt>
                <c:pt idx="658">
                  <c:v>19.498445997577335</c:v>
                </c:pt>
                <c:pt idx="659">
                  <c:v>19.724227361145381</c:v>
                </c:pt>
                <c:pt idx="660">
                  <c:v>19.952623149685564</c:v>
                </c:pt>
                <c:pt idx="661">
                  <c:v>20.183663636812341</c:v>
                </c:pt>
                <c:pt idx="662">
                  <c:v>20.417379446691985</c:v>
                </c:pt>
                <c:pt idx="663">
                  <c:v>20.653801558101947</c:v>
                </c:pt>
                <c:pt idx="664">
                  <c:v>20.892961308537007</c:v>
                </c:pt>
                <c:pt idx="665">
                  <c:v>21.134890398363041</c:v>
                </c:pt>
                <c:pt idx="666">
                  <c:v>21.379620895018856</c:v>
                </c:pt>
                <c:pt idx="667">
                  <c:v>21.627185237266694</c:v>
                </c:pt>
                <c:pt idx="668">
                  <c:v>21.877616239491978</c:v>
                </c:pt>
                <c:pt idx="669">
                  <c:v>22.130947096052747</c:v>
                </c:pt>
                <c:pt idx="670">
                  <c:v>22.387211385679723</c:v>
                </c:pt>
                <c:pt idx="671">
                  <c:v>22.646443075926879</c:v>
                </c:pt>
                <c:pt idx="672">
                  <c:v>22.908676527673968</c:v>
                </c:pt>
                <c:pt idx="673">
                  <c:v>23.17394649968098</c:v>
                </c:pt>
                <c:pt idx="674">
                  <c:v>23.442288153195367</c:v>
                </c:pt>
                <c:pt idx="675">
                  <c:v>23.713737056612654</c:v>
                </c:pt>
                <c:pt idx="676">
                  <c:v>23.98832919019096</c:v>
                </c:pt>
                <c:pt idx="677">
                  <c:v>24.266100950820164</c:v>
                </c:pt>
                <c:pt idx="678">
                  <c:v>24.547089156846223</c:v>
                </c:pt>
                <c:pt idx="679">
                  <c:v>24.831331052951573</c:v>
                </c:pt>
                <c:pt idx="680">
                  <c:v>25.118864315091621</c:v>
                </c:pt>
                <c:pt idx="681">
                  <c:v>25.409727055488819</c:v>
                </c:pt>
                <c:pt idx="682">
                  <c:v>25.703957827684359</c:v>
                </c:pt>
                <c:pt idx="683">
                  <c:v>26.001595631648389</c:v>
                </c:pt>
                <c:pt idx="684">
                  <c:v>26.302679918949437</c:v>
                </c:pt>
                <c:pt idx="685">
                  <c:v>26.607250597983665</c:v>
                </c:pt>
                <c:pt idx="686">
                  <c:v>26.915348039264671</c:v>
                </c:pt>
                <c:pt idx="687">
                  <c:v>27.227013080774537</c:v>
                </c:pt>
                <c:pt idx="688">
                  <c:v>27.542287033377022</c:v>
                </c:pt>
                <c:pt idx="689">
                  <c:v>27.861211686293004</c:v>
                </c:pt>
                <c:pt idx="690">
                  <c:v>28.183829312639784</c:v>
                </c:pt>
                <c:pt idx="691">
                  <c:v>28.510182675034283</c:v>
                </c:pt>
                <c:pt idx="692">
                  <c:v>28.840315031261195</c:v>
                </c:pt>
                <c:pt idx="693">
                  <c:v>29.174270140006744</c:v>
                </c:pt>
                <c:pt idx="694">
                  <c:v>29.512092266658875</c:v>
                </c:pt>
                <c:pt idx="695">
                  <c:v>29.853826189174555</c:v>
                </c:pt>
                <c:pt idx="696">
                  <c:v>30.199517204015006</c:v>
                </c:pt>
                <c:pt idx="697">
                  <c:v>30.549211132149914</c:v>
                </c:pt>
                <c:pt idx="698">
                  <c:v>30.902954325130629</c:v>
                </c:pt>
                <c:pt idx="699">
                  <c:v>31.260793671234207</c:v>
                </c:pt>
                <c:pt idx="700">
                  <c:v>31.622776601678389</c:v>
                </c:pt>
                <c:pt idx="701">
                  <c:v>31.988951096908512</c:v>
                </c:pt>
                <c:pt idx="702">
                  <c:v>32.35936569295729</c:v>
                </c:pt>
                <c:pt idx="703">
                  <c:v>32.734069487878223</c:v>
                </c:pt>
                <c:pt idx="704">
                  <c:v>33.113112148253443</c:v>
                </c:pt>
                <c:pt idx="705">
                  <c:v>33.496543915776975</c:v>
                </c:pt>
                <c:pt idx="706">
                  <c:v>33.884415613914399</c:v>
                </c:pt>
                <c:pt idx="707">
                  <c:v>34.276778654639109</c:v>
                </c:pt>
                <c:pt idx="708">
                  <c:v>34.673685045247161</c:v>
                </c:pt>
                <c:pt idx="709">
                  <c:v>35.07518739525073</c:v>
                </c:pt>
                <c:pt idx="710">
                  <c:v>35.481338923351402</c:v>
                </c:pt>
                <c:pt idx="711">
                  <c:v>35.892193464494305</c:v>
                </c:pt>
                <c:pt idx="712">
                  <c:v>36.307805477003846</c:v>
                </c:pt>
                <c:pt idx="713">
                  <c:v>36.7282300498021</c:v>
                </c:pt>
                <c:pt idx="714">
                  <c:v>37.153522909710752</c:v>
                </c:pt>
                <c:pt idx="715">
                  <c:v>37.583740428837828</c:v>
                </c:pt>
                <c:pt idx="716">
                  <c:v>38.018939632049459</c:v>
                </c:pt>
                <c:pt idx="717">
                  <c:v>38.459178204528619</c:v>
                </c:pt>
                <c:pt idx="718">
                  <c:v>38.904514499421239</c:v>
                </c:pt>
                <c:pt idx="719">
                  <c:v>39.355007545570842</c:v>
                </c:pt>
                <c:pt idx="720">
                  <c:v>39.810717055342742</c:v>
                </c:pt>
                <c:pt idx="721">
                  <c:v>40.271703432538843</c:v>
                </c:pt>
                <c:pt idx="722">
                  <c:v>40.738027780404124</c:v>
                </c:pt>
                <c:pt idx="723">
                  <c:v>41.209751909725718</c:v>
                </c:pt>
                <c:pt idx="724">
                  <c:v>41.686938347026143</c:v>
                </c:pt>
                <c:pt idx="725">
                  <c:v>42.169650342850744</c:v>
                </c:pt>
                <c:pt idx="726">
                  <c:v>42.6579518801517</c:v>
                </c:pt>
                <c:pt idx="727">
                  <c:v>43.151907682768865</c:v>
                </c:pt>
                <c:pt idx="728">
                  <c:v>43.651583224008853</c:v>
                </c:pt>
                <c:pt idx="729">
                  <c:v>44.157044735323403</c:v>
                </c:pt>
                <c:pt idx="730">
                  <c:v>44.66835921508838</c:v>
                </c:pt>
                <c:pt idx="731">
                  <c:v>45.185594437484205</c:v>
                </c:pt>
                <c:pt idx="732">
                  <c:v>45.708818961479381</c:v>
                </c:pt>
                <c:pt idx="733">
                  <c:v>46.238102139917729</c:v>
                </c:pt>
                <c:pt idx="734">
                  <c:v>46.773514128711419</c:v>
                </c:pt>
                <c:pt idx="735">
                  <c:v>47.315125896139548</c:v>
                </c:pt>
                <c:pt idx="736">
                  <c:v>47.86300923225523</c:v>
                </c:pt>
                <c:pt idx="737">
                  <c:v>48.417236758401231</c:v>
                </c:pt>
                <c:pt idx="738">
                  <c:v>48.977881936835814</c:v>
                </c:pt>
                <c:pt idx="739">
                  <c:v>49.545019080470112</c:v>
                </c:pt>
                <c:pt idx="740">
                  <c:v>50.118723362718214</c:v>
                </c:pt>
                <c:pt idx="741">
                  <c:v>50.699070827461313</c:v>
                </c:pt>
                <c:pt idx="742">
                  <c:v>51.286138399127168</c:v>
                </c:pt>
                <c:pt idx="743">
                  <c:v>51.880003892886677</c:v>
                </c:pt>
                <c:pt idx="744">
                  <c:v>52.480746024967715</c:v>
                </c:pt>
                <c:pt idx="745">
                  <c:v>53.088444423089172</c:v>
                </c:pt>
                <c:pt idx="746">
                  <c:v>53.703179637015502</c:v>
                </c:pt>
                <c:pt idx="747">
                  <c:v>54.325033149233427</c:v>
                </c:pt>
                <c:pt idx="748">
                  <c:v>54.954087385752452</c:v>
                </c:pt>
                <c:pt idx="749">
                  <c:v>55.590425727030237</c:v>
                </c:pt>
                <c:pt idx="750">
                  <c:v>56.234132519024662</c:v>
                </c:pt>
                <c:pt idx="751">
                  <c:v>56.885293084373679</c:v>
                </c:pt>
                <c:pt idx="752">
                  <c:v>57.543993733705101</c:v>
                </c:pt>
                <c:pt idx="753">
                  <c:v>58.210321777076423</c:v>
                </c:pt>
                <c:pt idx="754">
                  <c:v>58.884365535548049</c:v>
                </c:pt>
                <c:pt idx="755">
                  <c:v>59.566214352890078</c:v>
                </c:pt>
                <c:pt idx="756">
                  <c:v>60.255958607424674</c:v>
                </c:pt>
                <c:pt idx="757">
                  <c:v>60.953689724005685</c:v>
                </c:pt>
                <c:pt idx="758">
                  <c:v>61.659500186136853</c:v>
                </c:pt>
                <c:pt idx="759">
                  <c:v>62.373483548230425</c:v>
                </c:pt>
                <c:pt idx="760">
                  <c:v>63.095734448007576</c:v>
                </c:pt>
                <c:pt idx="761">
                  <c:v>63.826348619042982</c:v>
                </c:pt>
                <c:pt idx="762">
                  <c:v>64.565422903453523</c:v>
                </c:pt>
                <c:pt idx="763">
                  <c:v>65.31305526473507</c:v>
                </c:pt>
                <c:pt idx="764">
                  <c:v>66.069344800747288</c:v>
                </c:pt>
                <c:pt idx="765">
                  <c:v>66.834391756849001</c:v>
                </c:pt>
                <c:pt idx="766">
                  <c:v>67.608297539185571</c:v>
                </c:pt>
                <c:pt idx="767">
                  <c:v>68.391164728130164</c:v>
                </c:pt>
                <c:pt idx="768">
                  <c:v>69.18309709188074</c:v>
                </c:pt>
                <c:pt idx="769">
                  <c:v>69.984199600214168</c:v>
                </c:pt>
                <c:pt idx="770">
                  <c:v>70.79457843840045</c:v>
                </c:pt>
                <c:pt idx="771">
                  <c:v>71.614341021276701</c:v>
                </c:pt>
                <c:pt idx="772">
                  <c:v>72.443596007485354</c:v>
                </c:pt>
                <c:pt idx="773">
                  <c:v>73.282453313876587</c:v>
                </c:pt>
                <c:pt idx="774">
                  <c:v>74.131024130077776</c:v>
                </c:pt>
                <c:pt idx="775">
                  <c:v>74.989420933231429</c:v>
                </c:pt>
                <c:pt idx="776">
                  <c:v>75.857757502904064</c:v>
                </c:pt>
                <c:pt idx="777">
                  <c:v>76.736148936167396</c:v>
                </c:pt>
                <c:pt idx="778">
                  <c:v>77.624711662854367</c:v>
                </c:pt>
                <c:pt idx="779">
                  <c:v>78.523563460992207</c:v>
                </c:pt>
                <c:pt idx="780">
                  <c:v>79.432823472413006</c:v>
                </c:pt>
                <c:pt idx="781">
                  <c:v>80.352612218546398</c:v>
                </c:pt>
                <c:pt idx="782">
                  <c:v>81.283051616394417</c:v>
                </c:pt>
                <c:pt idx="783">
                  <c:v>82.224264994691424</c:v>
                </c:pt>
                <c:pt idx="784">
                  <c:v>83.176377110251224</c:v>
                </c:pt>
                <c:pt idx="785">
                  <c:v>84.139514164503439</c:v>
                </c:pt>
                <c:pt idx="786">
                  <c:v>85.113803820221392</c:v>
                </c:pt>
                <c:pt idx="787">
                  <c:v>86.09937521844347</c:v>
                </c:pt>
                <c:pt idx="788">
                  <c:v>87.09635899559126</c:v>
                </c:pt>
                <c:pt idx="789">
                  <c:v>88.104887300784412</c:v>
                </c:pt>
                <c:pt idx="790">
                  <c:v>89.125093813357353</c:v>
                </c:pt>
                <c:pt idx="791">
                  <c:v>90.157113760578284</c:v>
                </c:pt>
                <c:pt idx="792">
                  <c:v>91.201083935573365</c:v>
                </c:pt>
                <c:pt idx="793">
                  <c:v>92.2571427154585</c:v>
                </c:pt>
                <c:pt idx="794">
                  <c:v>93.325430079681084</c:v>
                </c:pt>
                <c:pt idx="795">
                  <c:v>94.406087628574099</c:v>
                </c:pt>
                <c:pt idx="796">
                  <c:v>95.499258602124968</c:v>
                </c:pt>
                <c:pt idx="797">
                  <c:v>96.605087898962495</c:v>
                </c:pt>
                <c:pt idx="798">
                  <c:v>97.723722095561996</c:v>
                </c:pt>
                <c:pt idx="799">
                  <c:v>98.855309465674594</c:v>
                </c:pt>
                <c:pt idx="800">
                  <c:v>99.999999999980488</c:v>
                </c:pt>
                <c:pt idx="801">
                  <c:v>101.1579454259701</c:v>
                </c:pt>
                <c:pt idx="802">
                  <c:v>102.32929922805543</c:v>
                </c:pt>
                <c:pt idx="803">
                  <c:v>103.51421666791417</c:v>
                </c:pt>
                <c:pt idx="804">
                  <c:v>104.7128548050695</c:v>
                </c:pt>
                <c:pt idx="805">
                  <c:v>105.92537251770798</c:v>
                </c:pt>
                <c:pt idx="806">
                  <c:v>107.15193052373951</c:v>
                </c:pt>
                <c:pt idx="807">
                  <c:v>108.39269140209896</c:v>
                </c:pt>
                <c:pt idx="808">
                  <c:v>109.64781961429686</c:v>
                </c:pt>
                <c:pt idx="809">
                  <c:v>110.91748152621821</c:v>
                </c:pt>
                <c:pt idx="810">
                  <c:v>112.20184543017419</c:v>
                </c:pt>
                <c:pt idx="811">
                  <c:v>113.50108156720908</c:v>
                </c:pt>
                <c:pt idx="812">
                  <c:v>114.8153621496656</c:v>
                </c:pt>
                <c:pt idx="813">
                  <c:v>116.14486138401132</c:v>
                </c:pt>
                <c:pt idx="814">
                  <c:v>117.48975549392952</c:v>
                </c:pt>
                <c:pt idx="815">
                  <c:v>118.85022274367815</c:v>
                </c:pt>
                <c:pt idx="816">
                  <c:v>120.22644346171731</c:v>
                </c:pt>
                <c:pt idx="817">
                  <c:v>121.61860006461254</c:v>
                </c:pt>
                <c:pt idx="818">
                  <c:v>123.0268770812136</c:v>
                </c:pt>
                <c:pt idx="819">
                  <c:v>124.45146117711366</c:v>
                </c:pt>
                <c:pt idx="820">
                  <c:v>125.89254117939159</c:v>
                </c:pt>
                <c:pt idx="821">
                  <c:v>127.35030810164072</c:v>
                </c:pt>
                <c:pt idx="822">
                  <c:v>128.82495516928765</c:v>
                </c:pt>
                <c:pt idx="823">
                  <c:v>130.31667784520366</c:v>
                </c:pt>
                <c:pt idx="824">
                  <c:v>131.82567385561413</c:v>
                </c:pt>
                <c:pt idx="825">
                  <c:v>133.35214321630551</c:v>
                </c:pt>
                <c:pt idx="826">
                  <c:v>134.89628825913815</c:v>
                </c:pt>
                <c:pt idx="827">
                  <c:v>136.45831365886491</c:v>
                </c:pt>
                <c:pt idx="828">
                  <c:v>138.03842646026061</c:v>
                </c:pt>
                <c:pt idx="829">
                  <c:v>139.63683610556558</c:v>
                </c:pt>
                <c:pt idx="830">
                  <c:v>141.25375446224689</c:v>
                </c:pt>
                <c:pt idx="831">
                  <c:v>142.88939585108142</c:v>
                </c:pt>
                <c:pt idx="832">
                  <c:v>144.54397707456329</c:v>
                </c:pt>
                <c:pt idx="833">
                  <c:v>146.21771744564202</c:v>
                </c:pt>
                <c:pt idx="834">
                  <c:v>147.91083881679057</c:v>
                </c:pt>
                <c:pt idx="835">
                  <c:v>149.62356560941282</c:v>
                </c:pt>
                <c:pt idx="836">
                  <c:v>151.35612484358992</c:v>
                </c:pt>
                <c:pt idx="837">
                  <c:v>153.10874616817176</c:v>
                </c:pt>
                <c:pt idx="838">
                  <c:v>154.88166189121654</c:v>
                </c:pt>
                <c:pt idx="839">
                  <c:v>156.67510701078294</c:v>
                </c:pt>
                <c:pt idx="840">
                  <c:v>158.48931924607899</c:v>
                </c:pt>
                <c:pt idx="841">
                  <c:v>160.32453906897112</c:v>
                </c:pt>
                <c:pt idx="842">
                  <c:v>162.18100973585959</c:v>
                </c:pt>
                <c:pt idx="843">
                  <c:v>164.0589773199201</c:v>
                </c:pt>
                <c:pt idx="844">
                  <c:v>165.95869074372186</c:v>
                </c:pt>
                <c:pt idx="845">
                  <c:v>167.88040181222141</c:v>
                </c:pt>
                <c:pt idx="846">
                  <c:v>169.82436524613942</c:v>
                </c:pt>
                <c:pt idx="847">
                  <c:v>171.79083871572337</c:v>
                </c:pt>
                <c:pt idx="848">
                  <c:v>173.78008287490167</c:v>
                </c:pt>
                <c:pt idx="849">
                  <c:v>175.79236139583296</c:v>
                </c:pt>
                <c:pt idx="850">
                  <c:v>177.82794100385527</c:v>
                </c:pt>
                <c:pt idx="851">
                  <c:v>179.88709151284132</c:v>
                </c:pt>
                <c:pt idx="852">
                  <c:v>181.97008586096041</c:v>
                </c:pt>
                <c:pt idx="853">
                  <c:v>184.07720014685722</c:v>
                </c:pt>
                <c:pt idx="854">
                  <c:v>186.20871366624795</c:v>
                </c:pt>
                <c:pt idx="855">
                  <c:v>188.36490894894078</c:v>
                </c:pt>
                <c:pt idx="856">
                  <c:v>190.54607179628499</c:v>
                </c:pt>
                <c:pt idx="857">
                  <c:v>192.75249131905341</c:v>
                </c:pt>
                <c:pt idx="858">
                  <c:v>194.98445997576385</c:v>
                </c:pt>
                <c:pt idx="859">
                  <c:v>197.24227361144386</c:v>
                </c:pt>
                <c:pt idx="860">
                  <c:v>199.52623149684595</c:v>
                </c:pt>
                <c:pt idx="861">
                  <c:v>201.8366363681136</c:v>
                </c:pt>
                <c:pt idx="862">
                  <c:v>204.17379446690992</c:v>
                </c:pt>
                <c:pt idx="863">
                  <c:v>206.53801558100943</c:v>
                </c:pt>
                <c:pt idx="864">
                  <c:v>208.9296130853599</c:v>
                </c:pt>
                <c:pt idx="865">
                  <c:v>211.34890398362015</c:v>
                </c:pt>
                <c:pt idx="866">
                  <c:v>213.79620895017814</c:v>
                </c:pt>
                <c:pt idx="867">
                  <c:v>216.27185237265644</c:v>
                </c:pt>
                <c:pt idx="868">
                  <c:v>218.77616239490871</c:v>
                </c:pt>
                <c:pt idx="869">
                  <c:v>221.30947096051668</c:v>
                </c:pt>
                <c:pt idx="870">
                  <c:v>223.87211385678634</c:v>
                </c:pt>
                <c:pt idx="871">
                  <c:v>226.46443075925779</c:v>
                </c:pt>
                <c:pt idx="872">
                  <c:v>229.08676527672856</c:v>
                </c:pt>
                <c:pt idx="873">
                  <c:v>231.73946499679852</c:v>
                </c:pt>
                <c:pt idx="874">
                  <c:v>234.42288153194229</c:v>
                </c:pt>
                <c:pt idx="875">
                  <c:v>237.13737056611501</c:v>
                </c:pt>
                <c:pt idx="876">
                  <c:v>239.88329190189793</c:v>
                </c:pt>
                <c:pt idx="877">
                  <c:v>242.66100950818944</c:v>
                </c:pt>
                <c:pt idx="878">
                  <c:v>245.4708915684503</c:v>
                </c:pt>
                <c:pt idx="879">
                  <c:v>248.31331052950364</c:v>
                </c:pt>
                <c:pt idx="880">
                  <c:v>251.188643150904</c:v>
                </c:pt>
                <c:pt idx="881">
                  <c:v>254.09727055487588</c:v>
                </c:pt>
                <c:pt idx="882">
                  <c:v>257.03957827683109</c:v>
                </c:pt>
                <c:pt idx="883">
                  <c:v>260.01595631647126</c:v>
                </c:pt>
                <c:pt idx="884">
                  <c:v>263.02679918948161</c:v>
                </c:pt>
                <c:pt idx="885">
                  <c:v>266.07250597982369</c:v>
                </c:pt>
                <c:pt idx="886">
                  <c:v>269.15348039263313</c:v>
                </c:pt>
                <c:pt idx="887">
                  <c:v>272.27013080773213</c:v>
                </c:pt>
                <c:pt idx="888">
                  <c:v>275.42287033375686</c:v>
                </c:pt>
                <c:pt idx="889">
                  <c:v>278.61211686291648</c:v>
                </c:pt>
                <c:pt idx="890">
                  <c:v>281.83829312638414</c:v>
                </c:pt>
                <c:pt idx="891">
                  <c:v>285.101826750329</c:v>
                </c:pt>
                <c:pt idx="892">
                  <c:v>288.40315031259792</c:v>
                </c:pt>
                <c:pt idx="893">
                  <c:v>291.74270140005331</c:v>
                </c:pt>
                <c:pt idx="894">
                  <c:v>295.12092266657442</c:v>
                </c:pt>
                <c:pt idx="895">
                  <c:v>298.53826189173049</c:v>
                </c:pt>
                <c:pt idx="896">
                  <c:v>301.99517204013534</c:v>
                </c:pt>
                <c:pt idx="897">
                  <c:v>305.49211132148434</c:v>
                </c:pt>
                <c:pt idx="898">
                  <c:v>309.02954325129127</c:v>
                </c:pt>
                <c:pt idx="899">
                  <c:v>312.60793671232688</c:v>
                </c:pt>
                <c:pt idx="900">
                  <c:v>316.2277660167685</c:v>
                </c:pt>
                <c:pt idx="901">
                  <c:v>319.88951096906953</c:v>
                </c:pt>
                <c:pt idx="902">
                  <c:v>323.5936569295572</c:v>
                </c:pt>
                <c:pt idx="903">
                  <c:v>327.34069487876633</c:v>
                </c:pt>
                <c:pt idx="904">
                  <c:v>331.13112148251776</c:v>
                </c:pt>
                <c:pt idx="905">
                  <c:v>334.96543915775345</c:v>
                </c:pt>
                <c:pt idx="906">
                  <c:v>338.84415613912745</c:v>
                </c:pt>
                <c:pt idx="907">
                  <c:v>342.7677865463744</c:v>
                </c:pt>
                <c:pt idx="908">
                  <c:v>346.73685045245475</c:v>
                </c:pt>
                <c:pt idx="909">
                  <c:v>350.7518739524902</c:v>
                </c:pt>
                <c:pt idx="910">
                  <c:v>354.81338923349682</c:v>
                </c:pt>
                <c:pt idx="911">
                  <c:v>358.92193464492556</c:v>
                </c:pt>
                <c:pt idx="912">
                  <c:v>363.07805477002074</c:v>
                </c:pt>
                <c:pt idx="913">
                  <c:v>367.28230049800248</c:v>
                </c:pt>
                <c:pt idx="914">
                  <c:v>371.53522909708943</c:v>
                </c:pt>
                <c:pt idx="915">
                  <c:v>375.83740428836006</c:v>
                </c:pt>
                <c:pt idx="916">
                  <c:v>380.18939632047608</c:v>
                </c:pt>
                <c:pt idx="917">
                  <c:v>384.59178204526745</c:v>
                </c:pt>
                <c:pt idx="918">
                  <c:v>389.04514499419344</c:v>
                </c:pt>
                <c:pt idx="919">
                  <c:v>393.55007545568935</c:v>
                </c:pt>
                <c:pt idx="920">
                  <c:v>398.10717055340803</c:v>
                </c:pt>
                <c:pt idx="921">
                  <c:v>402.7170343253689</c:v>
                </c:pt>
                <c:pt idx="922">
                  <c:v>407.38027780402069</c:v>
                </c:pt>
                <c:pt idx="923">
                  <c:v>412.09751909723707</c:v>
                </c:pt>
                <c:pt idx="924">
                  <c:v>416.86938347024119</c:v>
                </c:pt>
                <c:pt idx="925">
                  <c:v>421.69650342848695</c:v>
                </c:pt>
                <c:pt idx="926">
                  <c:v>426.57951880149619</c:v>
                </c:pt>
                <c:pt idx="927">
                  <c:v>431.51907682766767</c:v>
                </c:pt>
                <c:pt idx="928">
                  <c:v>436.51583224006725</c:v>
                </c:pt>
                <c:pt idx="929">
                  <c:v>441.57044735321261</c:v>
                </c:pt>
                <c:pt idx="930">
                  <c:v>446.68359215086201</c:v>
                </c:pt>
                <c:pt idx="931">
                  <c:v>451.85594437481927</c:v>
                </c:pt>
                <c:pt idx="932">
                  <c:v>457.08818961477078</c:v>
                </c:pt>
                <c:pt idx="933">
                  <c:v>462.3810213991548</c:v>
                </c:pt>
                <c:pt idx="934">
                  <c:v>467.73514128709144</c:v>
                </c:pt>
                <c:pt idx="935">
                  <c:v>473.15125896137249</c:v>
                </c:pt>
                <c:pt idx="936">
                  <c:v>478.63009232252904</c:v>
                </c:pt>
                <c:pt idx="937">
                  <c:v>484.17236758398877</c:v>
                </c:pt>
                <c:pt idx="938">
                  <c:v>489.77881936833433</c:v>
                </c:pt>
                <c:pt idx="939">
                  <c:v>495.45019080467705</c:v>
                </c:pt>
                <c:pt idx="940">
                  <c:v>501.1872336271569</c:v>
                </c:pt>
                <c:pt idx="941">
                  <c:v>506.99070827458758</c:v>
                </c:pt>
                <c:pt idx="942">
                  <c:v>512.86138399124673</c:v>
                </c:pt>
                <c:pt idx="943">
                  <c:v>518.80003892884156</c:v>
                </c:pt>
                <c:pt idx="944">
                  <c:v>524.80746024965163</c:v>
                </c:pt>
                <c:pt idx="945">
                  <c:v>530.88444423086594</c:v>
                </c:pt>
                <c:pt idx="946">
                  <c:v>537.03179637012886</c:v>
                </c:pt>
                <c:pt idx="947">
                  <c:v>543.25033149230796</c:v>
                </c:pt>
                <c:pt idx="948">
                  <c:v>549.54087385749779</c:v>
                </c:pt>
                <c:pt idx="949">
                  <c:v>555.90425727027434</c:v>
                </c:pt>
                <c:pt idx="950">
                  <c:v>562.3413251902183</c:v>
                </c:pt>
                <c:pt idx="951">
                  <c:v>568.85293084370915</c:v>
                </c:pt>
                <c:pt idx="952">
                  <c:v>575.43993733702314</c:v>
                </c:pt>
                <c:pt idx="953">
                  <c:v>582.10321777073591</c:v>
                </c:pt>
                <c:pt idx="954">
                  <c:v>588.84365535545192</c:v>
                </c:pt>
                <c:pt idx="955">
                  <c:v>595.66214352887187</c:v>
                </c:pt>
                <c:pt idx="956">
                  <c:v>602.55958607421746</c:v>
                </c:pt>
                <c:pt idx="957">
                  <c:v>609.5368972400272</c:v>
                </c:pt>
                <c:pt idx="958">
                  <c:v>616.59500186133744</c:v>
                </c:pt>
                <c:pt idx="959">
                  <c:v>623.73483548227273</c:v>
                </c:pt>
                <c:pt idx="960">
                  <c:v>630.95734448004509</c:v>
                </c:pt>
                <c:pt idx="961">
                  <c:v>638.26348619039879</c:v>
                </c:pt>
                <c:pt idx="962">
                  <c:v>645.65422903450383</c:v>
                </c:pt>
                <c:pt idx="963">
                  <c:v>653.13055264731895</c:v>
                </c:pt>
                <c:pt idx="964">
                  <c:v>660.69344800744079</c:v>
                </c:pt>
                <c:pt idx="965">
                  <c:v>668.34391756845753</c:v>
                </c:pt>
                <c:pt idx="966">
                  <c:v>676.08297539182286</c:v>
                </c:pt>
                <c:pt idx="967">
                  <c:v>683.91164728126728</c:v>
                </c:pt>
                <c:pt idx="968">
                  <c:v>691.83097091877255</c:v>
                </c:pt>
                <c:pt idx="969">
                  <c:v>699.84199600210763</c:v>
                </c:pt>
                <c:pt idx="970">
                  <c:v>707.94578438397014</c:v>
                </c:pt>
                <c:pt idx="971">
                  <c:v>716.14341021273219</c:v>
                </c:pt>
                <c:pt idx="972">
                  <c:v>724.43596007481824</c:v>
                </c:pt>
                <c:pt idx="973">
                  <c:v>732.8245331387302</c:v>
                </c:pt>
                <c:pt idx="974">
                  <c:v>741.31024130074172</c:v>
                </c:pt>
                <c:pt idx="975">
                  <c:v>749.89420933227791</c:v>
                </c:pt>
                <c:pt idx="976">
                  <c:v>758.5775750290037</c:v>
                </c:pt>
                <c:pt idx="977">
                  <c:v>767.36148936163545</c:v>
                </c:pt>
                <c:pt idx="978">
                  <c:v>776.24711662850598</c:v>
                </c:pt>
                <c:pt idx="979">
                  <c:v>785.23563460988385</c:v>
                </c:pt>
                <c:pt idx="980">
                  <c:v>794.32823472409132</c:v>
                </c:pt>
                <c:pt idx="981">
                  <c:v>803.52612218542492</c:v>
                </c:pt>
                <c:pt idx="982">
                  <c:v>812.83051616390469</c:v>
                </c:pt>
                <c:pt idx="983">
                  <c:v>822.24264994687428</c:v>
                </c:pt>
                <c:pt idx="984">
                  <c:v>831.76377110247176</c:v>
                </c:pt>
                <c:pt idx="985">
                  <c:v>841.3951416449936</c:v>
                </c:pt>
                <c:pt idx="986">
                  <c:v>851.13803820217095</c:v>
                </c:pt>
                <c:pt idx="987">
                  <c:v>860.99375218439275</c:v>
                </c:pt>
                <c:pt idx="988">
                  <c:v>870.96358995587025</c:v>
                </c:pt>
                <c:pt idx="989">
                  <c:v>881.04887300780126</c:v>
                </c:pt>
                <c:pt idx="990">
                  <c:v>891.25093813353021</c:v>
                </c:pt>
                <c:pt idx="991">
                  <c:v>901.57113760573907</c:v>
                </c:pt>
                <c:pt idx="992">
                  <c:v>912.01083935568931</c:v>
                </c:pt>
                <c:pt idx="993">
                  <c:v>922.57142715454017</c:v>
                </c:pt>
                <c:pt idx="994">
                  <c:v>933.25430079676539</c:v>
                </c:pt>
                <c:pt idx="995">
                  <c:v>944.06087628569333</c:v>
                </c:pt>
                <c:pt idx="996">
                  <c:v>954.99258602120335</c:v>
                </c:pt>
                <c:pt idx="997">
                  <c:v>966.050878989578</c:v>
                </c:pt>
                <c:pt idx="998">
                  <c:v>977.23722095557241</c:v>
                </c:pt>
                <c:pt idx="999">
                  <c:v>988.55309465669779</c:v>
                </c:pt>
                <c:pt idx="1000">
                  <c:v>999.99999999975614</c:v>
                </c:pt>
                <c:pt idx="1001">
                  <c:v>1011.5794542596518</c:v>
                </c:pt>
                <c:pt idx="1002">
                  <c:v>1023.2929922805046</c:v>
                </c:pt>
                <c:pt idx="1003">
                  <c:v>1035.1421666790914</c:v>
                </c:pt>
                <c:pt idx="1004">
                  <c:v>1047.1285480506422</c:v>
                </c:pt>
                <c:pt idx="1005">
                  <c:v>1059.2537251770284</c:v>
                </c:pt>
                <c:pt idx="1006">
                  <c:v>1071.5193052373429</c:v>
                </c:pt>
                <c:pt idx="1007">
                  <c:v>1083.9269140209369</c:v>
                </c:pt>
                <c:pt idx="1008">
                  <c:v>1096.4781961429151</c:v>
                </c:pt>
                <c:pt idx="1009">
                  <c:v>1109.174815262128</c:v>
                </c:pt>
                <c:pt idx="1010">
                  <c:v>1122.0184543016874</c:v>
                </c:pt>
                <c:pt idx="1011">
                  <c:v>1135.0108156720357</c:v>
                </c:pt>
                <c:pt idx="1012">
                  <c:v>1148.1536214966002</c:v>
                </c:pt>
                <c:pt idx="1013">
                  <c:v>1161.4486138400548</c:v>
                </c:pt>
                <c:pt idx="1014">
                  <c:v>1174.897554939238</c:v>
                </c:pt>
                <c:pt idx="1015">
                  <c:v>1188.5022274367236</c:v>
                </c:pt>
                <c:pt idx="1016">
                  <c:v>1202.2644346171144</c:v>
                </c:pt>
                <c:pt idx="1017">
                  <c:v>1216.1860006460661</c:v>
                </c:pt>
                <c:pt idx="1018">
                  <c:v>1230.2687708120761</c:v>
                </c:pt>
                <c:pt idx="1019">
                  <c:v>1244.514611771076</c:v>
                </c:pt>
                <c:pt idx="1020">
                  <c:v>1258.9254117938547</c:v>
                </c:pt>
                <c:pt idx="1021">
                  <c:v>1273.5030810163455</c:v>
                </c:pt>
                <c:pt idx="1022">
                  <c:v>1288.2495516928116</c:v>
                </c:pt>
                <c:pt idx="1023">
                  <c:v>1303.1667784519734</c:v>
                </c:pt>
                <c:pt idx="1024">
                  <c:v>1318.2567385560772</c:v>
                </c:pt>
                <c:pt idx="1025">
                  <c:v>1333.5214321629901</c:v>
                </c:pt>
                <c:pt idx="1026">
                  <c:v>1348.9628825913157</c:v>
                </c:pt>
                <c:pt idx="1027">
                  <c:v>1364.5831365885829</c:v>
                </c:pt>
                <c:pt idx="1028">
                  <c:v>1380.3842646025391</c:v>
                </c:pt>
                <c:pt idx="1029">
                  <c:v>1396.3683610555877</c:v>
                </c:pt>
                <c:pt idx="1030">
                  <c:v>1412.5375446224002</c:v>
                </c:pt>
                <c:pt idx="1031">
                  <c:v>1428.8939585107423</c:v>
                </c:pt>
                <c:pt idx="1032">
                  <c:v>1445.4397707455626</c:v>
                </c:pt>
                <c:pt idx="1033">
                  <c:v>1462.1771744563489</c:v>
                </c:pt>
                <c:pt idx="1034">
                  <c:v>1479.1083881678339</c:v>
                </c:pt>
                <c:pt idx="1035">
                  <c:v>1496.2356560940555</c:v>
                </c:pt>
                <c:pt idx="1036">
                  <c:v>1513.5612484358257</c:v>
                </c:pt>
                <c:pt idx="1037">
                  <c:v>1531.0874616816432</c:v>
                </c:pt>
                <c:pt idx="1038">
                  <c:v>1548.8166189120898</c:v>
                </c:pt>
                <c:pt idx="1039">
                  <c:v>1566.7510701077529</c:v>
                </c:pt>
                <c:pt idx="1040">
                  <c:v>1584.89319246071</c:v>
                </c:pt>
                <c:pt idx="1041">
                  <c:v>1603.245390689633</c:v>
                </c:pt>
                <c:pt idx="1042">
                  <c:v>1621.8100973585169</c:v>
                </c:pt>
                <c:pt idx="1043">
                  <c:v>1640.5897731991213</c:v>
                </c:pt>
                <c:pt idx="1044">
                  <c:v>1659.5869074371378</c:v>
                </c:pt>
                <c:pt idx="1045">
                  <c:v>1678.8040181221324</c:v>
                </c:pt>
                <c:pt idx="1046">
                  <c:v>1698.2436524613115</c:v>
                </c:pt>
                <c:pt idx="1047">
                  <c:v>1717.9083871571502</c:v>
                </c:pt>
                <c:pt idx="1048">
                  <c:v>1737.8008287489324</c:v>
                </c:pt>
                <c:pt idx="1049">
                  <c:v>1757.9236139582413</c:v>
                </c:pt>
                <c:pt idx="1050">
                  <c:v>1778.279410038466</c:v>
                </c:pt>
                <c:pt idx="1051">
                  <c:v>1798.8709151283256</c:v>
                </c:pt>
                <c:pt idx="1052">
                  <c:v>1819.7008586095158</c:v>
                </c:pt>
                <c:pt idx="1053">
                  <c:v>1840.7720014684826</c:v>
                </c:pt>
                <c:pt idx="1054">
                  <c:v>1862.0871366623887</c:v>
                </c:pt>
                <c:pt idx="1055">
                  <c:v>1883.6490894893161</c:v>
                </c:pt>
                <c:pt idx="1056">
                  <c:v>1905.4607179627571</c:v>
                </c:pt>
                <c:pt idx="1057">
                  <c:v>1927.5249131904402</c:v>
                </c:pt>
                <c:pt idx="1058">
                  <c:v>1949.8445997575402</c:v>
                </c:pt>
                <c:pt idx="1059">
                  <c:v>1972.4227361143428</c:v>
                </c:pt>
                <c:pt idx="1060">
                  <c:v>1995.2623149683625</c:v>
                </c:pt>
                <c:pt idx="1061">
                  <c:v>2018.3663636810379</c:v>
                </c:pt>
                <c:pt idx="1062">
                  <c:v>2041.7379446690002</c:v>
                </c:pt>
                <c:pt idx="1063">
                  <c:v>2065.380155809994</c:v>
                </c:pt>
                <c:pt idx="1064">
                  <c:v>2089.2961308534977</c:v>
                </c:pt>
                <c:pt idx="1065">
                  <c:v>2113.4890398360985</c:v>
                </c:pt>
                <c:pt idx="1066">
                  <c:v>2137.9620895016774</c:v>
                </c:pt>
                <c:pt idx="1067">
                  <c:v>2162.7185237264553</c:v>
                </c:pt>
                <c:pt idx="1068">
                  <c:v>2187.7616239489812</c:v>
                </c:pt>
                <c:pt idx="1069">
                  <c:v>2213.0947096050591</c:v>
                </c:pt>
                <c:pt idx="1070">
                  <c:v>2238.7211385677547</c:v>
                </c:pt>
                <c:pt idx="1071">
                  <c:v>2264.6443075924676</c:v>
                </c:pt>
                <c:pt idx="1072">
                  <c:v>2290.8676527671741</c:v>
                </c:pt>
                <c:pt idx="1073">
                  <c:v>2317.3946499678727</c:v>
                </c:pt>
                <c:pt idx="1074">
                  <c:v>2344.228815319309</c:v>
                </c:pt>
                <c:pt idx="1075">
                  <c:v>2371.3737056610348</c:v>
                </c:pt>
                <c:pt idx="1076">
                  <c:v>2398.8329190188588</c:v>
                </c:pt>
                <c:pt idx="1077">
                  <c:v>2426.6100950817759</c:v>
                </c:pt>
                <c:pt idx="1078">
                  <c:v>2454.7089156843836</c:v>
                </c:pt>
                <c:pt idx="1079">
                  <c:v>2483.1331052949158</c:v>
                </c:pt>
                <c:pt idx="1080">
                  <c:v>2511.8864315089177</c:v>
                </c:pt>
                <c:pt idx="1081">
                  <c:v>2540.9727055486351</c:v>
                </c:pt>
                <c:pt idx="1082">
                  <c:v>2570.3957827681857</c:v>
                </c:pt>
                <c:pt idx="1083">
                  <c:v>2600.1595631645864</c:v>
                </c:pt>
                <c:pt idx="1084">
                  <c:v>2630.2679918946878</c:v>
                </c:pt>
                <c:pt idx="1085">
                  <c:v>2660.7250597981028</c:v>
                </c:pt>
                <c:pt idx="1086">
                  <c:v>2691.5348039262008</c:v>
                </c:pt>
                <c:pt idx="1087">
                  <c:v>2722.7013080771885</c:v>
                </c:pt>
                <c:pt idx="1088">
                  <c:v>2754.2287033374341</c:v>
                </c:pt>
                <c:pt idx="1089">
                  <c:v>2786.1211686290299</c:v>
                </c:pt>
                <c:pt idx="1090">
                  <c:v>2818.3829312637044</c:v>
                </c:pt>
                <c:pt idx="1091">
                  <c:v>2851.018267503151</c:v>
                </c:pt>
                <c:pt idx="1092">
                  <c:v>2884.0315031258388</c:v>
                </c:pt>
                <c:pt idx="1093">
                  <c:v>2917.4270140003905</c:v>
                </c:pt>
                <c:pt idx="1094">
                  <c:v>2951.209226665595</c:v>
                </c:pt>
                <c:pt idx="1095">
                  <c:v>2985.3826189171596</c:v>
                </c:pt>
                <c:pt idx="1096">
                  <c:v>3019.9517204012068</c:v>
                </c:pt>
                <c:pt idx="1097">
                  <c:v>3054.9211132146943</c:v>
                </c:pt>
                <c:pt idx="1098">
                  <c:v>3090.2954325127621</c:v>
                </c:pt>
                <c:pt idx="1099">
                  <c:v>3126.0793671231168</c:v>
                </c:pt>
                <c:pt idx="1100">
                  <c:v>3162.2776601675314</c:v>
                </c:pt>
                <c:pt idx="1101">
                  <c:v>3198.8951096905398</c:v>
                </c:pt>
                <c:pt idx="1102">
                  <c:v>3235.9365692954148</c:v>
                </c:pt>
                <c:pt idx="1103">
                  <c:v>3273.4069487874976</c:v>
                </c:pt>
                <c:pt idx="1104">
                  <c:v>3311.3112148250166</c:v>
                </c:pt>
                <c:pt idx="1105">
                  <c:v>3349.6543915773718</c:v>
                </c:pt>
                <c:pt idx="1106">
                  <c:v>3388.4415613911101</c:v>
                </c:pt>
                <c:pt idx="1107">
                  <c:v>3427.6778654635773</c:v>
                </c:pt>
                <c:pt idx="1108">
                  <c:v>3467.3685045243792</c:v>
                </c:pt>
                <c:pt idx="1109">
                  <c:v>3507.5187395247317</c:v>
                </c:pt>
                <c:pt idx="1110">
                  <c:v>3548.1338923347953</c:v>
                </c:pt>
                <c:pt idx="1111">
                  <c:v>3589.2193464490815</c:v>
                </c:pt>
                <c:pt idx="1112">
                  <c:v>3630.7805477000247</c:v>
                </c:pt>
                <c:pt idx="1113">
                  <c:v>3672.8230049798467</c:v>
                </c:pt>
                <c:pt idx="1114">
                  <c:v>3715.3522909707135</c:v>
                </c:pt>
                <c:pt idx="1115">
                  <c:v>3758.374042883418</c:v>
                </c:pt>
                <c:pt idx="1116">
                  <c:v>3801.8939632045763</c:v>
                </c:pt>
                <c:pt idx="1117">
                  <c:v>3845.9178204524874</c:v>
                </c:pt>
                <c:pt idx="1118">
                  <c:v>3890.4514499417455</c:v>
                </c:pt>
                <c:pt idx="1119">
                  <c:v>3935.5007545567018</c:v>
                </c:pt>
                <c:pt idx="1120">
                  <c:v>3981.0717055338873</c:v>
                </c:pt>
                <c:pt idx="1121">
                  <c:v>4027.1703432534855</c:v>
                </c:pt>
                <c:pt idx="1122">
                  <c:v>4073.8027780400089</c:v>
                </c:pt>
                <c:pt idx="1123">
                  <c:v>4120.9751909721699</c:v>
                </c:pt>
                <c:pt idx="1124">
                  <c:v>4168.6938347022087</c:v>
                </c:pt>
                <c:pt idx="1125">
                  <c:v>4216.9650342846644</c:v>
                </c:pt>
                <c:pt idx="1126">
                  <c:v>4265.7951880147548</c:v>
                </c:pt>
                <c:pt idx="1127">
                  <c:v>4315.1907682764668</c:v>
                </c:pt>
                <c:pt idx="1128">
                  <c:v>4365.1583224004598</c:v>
                </c:pt>
                <c:pt idx="1129">
                  <c:v>4415.7044735319114</c:v>
                </c:pt>
                <c:pt idx="1130">
                  <c:v>4466.8359215083947</c:v>
                </c:pt>
                <c:pt idx="1131">
                  <c:v>4518.5594437479731</c:v>
                </c:pt>
                <c:pt idx="1132">
                  <c:v>4570.8818961474844</c:v>
                </c:pt>
                <c:pt idx="1133">
                  <c:v>4623.8102139913226</c:v>
                </c:pt>
                <c:pt idx="1134">
                  <c:v>4677.3514128706865</c:v>
                </c:pt>
                <c:pt idx="1135">
                  <c:v>4731.5125896134941</c:v>
                </c:pt>
                <c:pt idx="1136">
                  <c:v>4786.300923225057</c:v>
                </c:pt>
                <c:pt idx="1137">
                  <c:v>4841.7236758396521</c:v>
                </c:pt>
                <c:pt idx="1138">
                  <c:v>4897.7881936831045</c:v>
                </c:pt>
                <c:pt idx="1139">
                  <c:v>4954.5019080465199</c:v>
                </c:pt>
                <c:pt idx="1140">
                  <c:v>5011.8723362713254</c:v>
                </c:pt>
                <c:pt idx="1141">
                  <c:v>5069.9070827456289</c:v>
                </c:pt>
                <c:pt idx="1142">
                  <c:v>5128.6138399122174</c:v>
                </c:pt>
                <c:pt idx="1143">
                  <c:v>5188.0003892881641</c:v>
                </c:pt>
                <c:pt idx="1144">
                  <c:v>5248.0746024962609</c:v>
                </c:pt>
                <c:pt idx="1145">
                  <c:v>5308.844442308402</c:v>
                </c:pt>
                <c:pt idx="1146">
                  <c:v>5370.3179637010271</c:v>
                </c:pt>
                <c:pt idx="1147">
                  <c:v>5432.5033149228148</c:v>
                </c:pt>
                <c:pt idx="1148">
                  <c:v>5495.4087385747007</c:v>
                </c:pt>
                <c:pt idx="1149">
                  <c:v>5559.0425727024731</c:v>
                </c:pt>
                <c:pt idx="1150">
                  <c:v>5623.4132519019095</c:v>
                </c:pt>
                <c:pt idx="1151">
                  <c:v>5688.529308436815</c:v>
                </c:pt>
                <c:pt idx="1152">
                  <c:v>5754.3993733699508</c:v>
                </c:pt>
                <c:pt idx="1153">
                  <c:v>5821.0321777070758</c:v>
                </c:pt>
                <c:pt idx="1154">
                  <c:v>5888.4365535542329</c:v>
                </c:pt>
                <c:pt idx="1155">
                  <c:v>5956.6214352884281</c:v>
                </c:pt>
                <c:pt idx="1156">
                  <c:v>6025.5958607418816</c:v>
                </c:pt>
                <c:pt idx="1157">
                  <c:v>6095.3689723999651</c:v>
                </c:pt>
                <c:pt idx="1158">
                  <c:v>6165.9500186130745</c:v>
                </c:pt>
                <c:pt idx="1159">
                  <c:v>6237.3483548224249</c:v>
                </c:pt>
                <c:pt idx="1160">
                  <c:v>6309.573444800144</c:v>
                </c:pt>
                <c:pt idx="1161">
                  <c:v>6382.634861903678</c:v>
                </c:pt>
                <c:pt idx="1162">
                  <c:v>6456.5422903447243</c:v>
                </c:pt>
                <c:pt idx="1163">
                  <c:v>6531.305526472871</c:v>
                </c:pt>
                <c:pt idx="1164">
                  <c:v>6606.9344800740864</c:v>
                </c:pt>
                <c:pt idx="1165">
                  <c:v>6683.4391756842497</c:v>
                </c:pt>
                <c:pt idx="1166">
                  <c:v>6760.8297539178875</c:v>
                </c:pt>
                <c:pt idx="1167">
                  <c:v>6839.1164728123404</c:v>
                </c:pt>
                <c:pt idx="1168">
                  <c:v>6918.3097091873897</c:v>
                </c:pt>
                <c:pt idx="1169">
                  <c:v>6998.4199600207357</c:v>
                </c:pt>
                <c:pt idx="1170">
                  <c:v>7079.4578438393564</c:v>
                </c:pt>
                <c:pt idx="1171">
                  <c:v>7161.4341021269738</c:v>
                </c:pt>
                <c:pt idx="1172">
                  <c:v>7244.35960074783</c:v>
                </c:pt>
                <c:pt idx="1173">
                  <c:v>7328.2453313869464</c:v>
                </c:pt>
                <c:pt idx="1174">
                  <c:v>7413.1024130070555</c:v>
                </c:pt>
                <c:pt idx="1175">
                  <c:v>7498.942093322401</c:v>
                </c:pt>
                <c:pt idx="1176">
                  <c:v>7585.7757502896548</c:v>
                </c:pt>
                <c:pt idx="1177">
                  <c:v>7673.6148936159807</c:v>
                </c:pt>
                <c:pt idx="1178">
                  <c:v>7762.471166284683</c:v>
                </c:pt>
                <c:pt idx="1179">
                  <c:v>7852.3563460984578</c:v>
                </c:pt>
                <c:pt idx="1180">
                  <c:v>7943.282347240528</c:v>
                </c:pt>
                <c:pt idx="1181">
                  <c:v>8035.2612218538588</c:v>
                </c:pt>
                <c:pt idx="1182">
                  <c:v>8128.305161638651</c:v>
                </c:pt>
                <c:pt idx="1183">
                  <c:v>8222.4264994683417</c:v>
                </c:pt>
                <c:pt idx="1184">
                  <c:v>8317.6377110242975</c:v>
                </c:pt>
                <c:pt idx="1185">
                  <c:v>8413.9514164495122</c:v>
                </c:pt>
                <c:pt idx="1186">
                  <c:v>8511.3803820212961</c:v>
                </c:pt>
                <c:pt idx="1187">
                  <c:v>8609.9375218435089</c:v>
                </c:pt>
                <c:pt idx="1188">
                  <c:v>8709.6358995582796</c:v>
                </c:pt>
                <c:pt idx="1189">
                  <c:v>8810.4887300775845</c:v>
                </c:pt>
                <c:pt idx="1190">
                  <c:v>8912.5093813348685</c:v>
                </c:pt>
                <c:pt idx="1191">
                  <c:v>9015.7113760569518</c:v>
                </c:pt>
                <c:pt idx="1192">
                  <c:v>9120.1083935564493</c:v>
                </c:pt>
                <c:pt idx="1193">
                  <c:v>9225.7142715449518</c:v>
                </c:pt>
                <c:pt idx="1194">
                  <c:v>9332.5430079672005</c:v>
                </c:pt>
                <c:pt idx="1195">
                  <c:v>9440.608762856491</c:v>
                </c:pt>
                <c:pt idx="1196">
                  <c:v>9549.9258602115842</c:v>
                </c:pt>
                <c:pt idx="1197">
                  <c:v>9660.5087898953279</c:v>
                </c:pt>
                <c:pt idx="1198">
                  <c:v>9772.372209555233</c:v>
                </c:pt>
                <c:pt idx="1199">
                  <c:v>9885.5309465664795</c:v>
                </c:pt>
                <c:pt idx="1200">
                  <c:v>9999.9999999970569</c:v>
                </c:pt>
                <c:pt idx="1201">
                  <c:v>10115.794542596008</c:v>
                </c:pt>
                <c:pt idx="1202">
                  <c:v>10232.929922804529</c:v>
                </c:pt>
                <c:pt idx="1203">
                  <c:v>10351.421666790391</c:v>
                </c:pt>
                <c:pt idx="1204">
                  <c:v>10471.285480505912</c:v>
                </c:pt>
                <c:pt idx="1205">
                  <c:v>10592.537251769771</c:v>
                </c:pt>
                <c:pt idx="1206">
                  <c:v>10715.193052372908</c:v>
                </c:pt>
                <c:pt idx="1207">
                  <c:v>10839.269140208842</c:v>
                </c:pt>
                <c:pt idx="1208">
                  <c:v>10964.78196142862</c:v>
                </c:pt>
                <c:pt idx="1209">
                  <c:v>11091.748152620743</c:v>
                </c:pt>
                <c:pt idx="1210">
                  <c:v>11220.184543016327</c:v>
                </c:pt>
                <c:pt idx="1211">
                  <c:v>11350.108156719805</c:v>
                </c:pt>
                <c:pt idx="1212">
                  <c:v>11481.536214965443</c:v>
                </c:pt>
                <c:pt idx="1213">
                  <c:v>11614.486138400003</c:v>
                </c:pt>
                <c:pt idx="1214">
                  <c:v>11748.975549391831</c:v>
                </c:pt>
                <c:pt idx="1215">
                  <c:v>11885.022274366678</c:v>
                </c:pt>
                <c:pt idx="1216">
                  <c:v>12022.644346170538</c:v>
                </c:pt>
                <c:pt idx="1217">
                  <c:v>12161.860006460049</c:v>
                </c:pt>
                <c:pt idx="1218">
                  <c:v>12302.687708120142</c:v>
                </c:pt>
                <c:pt idx="1219">
                  <c:v>12445.146117710134</c:v>
                </c:pt>
                <c:pt idx="1220">
                  <c:v>12589.254117937911</c:v>
                </c:pt>
                <c:pt idx="1221">
                  <c:v>12735.030810162812</c:v>
                </c:pt>
                <c:pt idx="1222">
                  <c:v>12882.495516927491</c:v>
                </c:pt>
                <c:pt idx="1223">
                  <c:v>13031.667784519099</c:v>
                </c:pt>
                <c:pt idx="1224">
                  <c:v>13182.567385560131</c:v>
                </c:pt>
                <c:pt idx="1225">
                  <c:v>13335.214321629252</c:v>
                </c:pt>
                <c:pt idx="1226">
                  <c:v>13489.628825912501</c:v>
                </c:pt>
                <c:pt idx="1227">
                  <c:v>13645.831365885164</c:v>
                </c:pt>
                <c:pt idx="1228">
                  <c:v>13803.842646024719</c:v>
                </c:pt>
                <c:pt idx="1229">
                  <c:v>13963.683610555197</c:v>
                </c:pt>
                <c:pt idx="1230">
                  <c:v>14125.375446223317</c:v>
                </c:pt>
                <c:pt idx="1231">
                  <c:v>14288.939585106753</c:v>
                </c:pt>
                <c:pt idx="1232">
                  <c:v>14454.397707454948</c:v>
                </c:pt>
                <c:pt idx="1233">
                  <c:v>14621.771744562804</c:v>
                </c:pt>
                <c:pt idx="1234">
                  <c:v>14791.083881677592</c:v>
                </c:pt>
                <c:pt idx="1235">
                  <c:v>14962.356560939799</c:v>
                </c:pt>
                <c:pt idx="1236">
                  <c:v>15135.612484357494</c:v>
                </c:pt>
                <c:pt idx="1237">
                  <c:v>15310.874616815659</c:v>
                </c:pt>
                <c:pt idx="1238">
                  <c:v>15488.166189120118</c:v>
                </c:pt>
                <c:pt idx="1239">
                  <c:v>15667.510701076741</c:v>
                </c:pt>
                <c:pt idx="1240">
                  <c:v>15848.93192460633</c:v>
                </c:pt>
                <c:pt idx="1241">
                  <c:v>16032.453906895551</c:v>
                </c:pt>
                <c:pt idx="1242">
                  <c:v>16218.10097358438</c:v>
                </c:pt>
                <c:pt idx="1243">
                  <c:v>16405.897731990415</c:v>
                </c:pt>
                <c:pt idx="1244">
                  <c:v>16595.86907437057</c:v>
                </c:pt>
                <c:pt idx="1245">
                  <c:v>16788.040181220509</c:v>
                </c:pt>
                <c:pt idx="1246">
                  <c:v>16982.436524612291</c:v>
                </c:pt>
                <c:pt idx="1247">
                  <c:v>17179.083871570667</c:v>
                </c:pt>
                <c:pt idx="1248">
                  <c:v>17378.008287488479</c:v>
                </c:pt>
                <c:pt idx="1249">
                  <c:v>17579.236139581586</c:v>
                </c:pt>
                <c:pt idx="1250">
                  <c:v>17782.794100383824</c:v>
                </c:pt>
                <c:pt idx="1251">
                  <c:v>17988.709151282415</c:v>
                </c:pt>
                <c:pt idx="1252">
                  <c:v>18197.008586094242</c:v>
                </c:pt>
                <c:pt idx="1253">
                  <c:v>18407.720014683899</c:v>
                </c:pt>
                <c:pt idx="1254">
                  <c:v>18620.871366622949</c:v>
                </c:pt>
                <c:pt idx="1255">
                  <c:v>18836.490894892213</c:v>
                </c:pt>
                <c:pt idx="1256">
                  <c:v>19054.607179626611</c:v>
                </c:pt>
                <c:pt idx="1257">
                  <c:v>19275.249131903431</c:v>
                </c:pt>
                <c:pt idx="1258">
                  <c:v>19498.445997574454</c:v>
                </c:pt>
                <c:pt idx="1259">
                  <c:v>19724.227361142468</c:v>
                </c:pt>
                <c:pt idx="1260">
                  <c:v>19952.623149682655</c:v>
                </c:pt>
                <c:pt idx="1261">
                  <c:v>20183.663636809397</c:v>
                </c:pt>
                <c:pt idx="1262">
                  <c:v>20417.379446689007</c:v>
                </c:pt>
                <c:pt idx="1263">
                  <c:v>20653.801558098934</c:v>
                </c:pt>
                <c:pt idx="1264">
                  <c:v>20892.961308533959</c:v>
                </c:pt>
                <c:pt idx="1265">
                  <c:v>21134.890398359959</c:v>
                </c:pt>
                <c:pt idx="1266">
                  <c:v>21379.620895015734</c:v>
                </c:pt>
                <c:pt idx="1267">
                  <c:v>21627.185237263537</c:v>
                </c:pt>
                <c:pt idx="1268">
                  <c:v>21877.616239488783</c:v>
                </c:pt>
                <c:pt idx="1269">
                  <c:v>22130.94709604956</c:v>
                </c:pt>
                <c:pt idx="1270">
                  <c:v>22387.211385676419</c:v>
                </c:pt>
                <c:pt idx="1271">
                  <c:v>22646.443075923537</c:v>
                </c:pt>
                <c:pt idx="1272">
                  <c:v>22908.676527670585</c:v>
                </c:pt>
                <c:pt idx="1273">
                  <c:v>23173.946499677557</c:v>
                </c:pt>
                <c:pt idx="1274">
                  <c:v>23442.288153191908</c:v>
                </c:pt>
                <c:pt idx="1275">
                  <c:v>23713.737056609152</c:v>
                </c:pt>
                <c:pt idx="1276">
                  <c:v>23988.329190187418</c:v>
                </c:pt>
                <c:pt idx="1277">
                  <c:v>24266.100950816581</c:v>
                </c:pt>
                <c:pt idx="1278">
                  <c:v>24547.089156842641</c:v>
                </c:pt>
                <c:pt idx="1279">
                  <c:v>24831.33105294795</c:v>
                </c:pt>
                <c:pt idx="1280">
                  <c:v>25118.864315087954</c:v>
                </c:pt>
                <c:pt idx="1281">
                  <c:v>25409.727055485113</c:v>
                </c:pt>
                <c:pt idx="1282">
                  <c:v>25703.95782768061</c:v>
                </c:pt>
                <c:pt idx="1283">
                  <c:v>26001.595631644595</c:v>
                </c:pt>
                <c:pt idx="1284">
                  <c:v>26302.6799189456</c:v>
                </c:pt>
                <c:pt idx="1285">
                  <c:v>26607.250597979779</c:v>
                </c:pt>
                <c:pt idx="1286">
                  <c:v>26915.348039260745</c:v>
                </c:pt>
                <c:pt idx="1287">
                  <c:v>27227.013080770612</c:v>
                </c:pt>
                <c:pt idx="1288">
                  <c:v>27542.287033372955</c:v>
                </c:pt>
                <c:pt idx="1289">
                  <c:v>27861.211686288894</c:v>
                </c:pt>
                <c:pt idx="1290">
                  <c:v>28183.829312635622</c:v>
                </c:pt>
                <c:pt idx="1291">
                  <c:v>28510.182675030075</c:v>
                </c:pt>
                <c:pt idx="1292">
                  <c:v>28840.315031256934</c:v>
                </c:pt>
                <c:pt idx="1293">
                  <c:v>29174.270140002438</c:v>
                </c:pt>
                <c:pt idx="1294">
                  <c:v>29512.092266654516</c:v>
                </c:pt>
                <c:pt idx="1295">
                  <c:v>29853.826189170144</c:v>
                </c:pt>
                <c:pt idx="1296">
                  <c:v>30199.517204010601</c:v>
                </c:pt>
                <c:pt idx="1297">
                  <c:v>30549.211132145461</c:v>
                </c:pt>
                <c:pt idx="1298">
                  <c:v>30902.95432512612</c:v>
                </c:pt>
                <c:pt idx="1299">
                  <c:v>31260.79367122965</c:v>
                </c:pt>
                <c:pt idx="1300">
                  <c:v>31622.776601673773</c:v>
                </c:pt>
                <c:pt idx="1301">
                  <c:v>31988.951096903846</c:v>
                </c:pt>
                <c:pt idx="1302">
                  <c:v>32359.365692952575</c:v>
                </c:pt>
                <c:pt idx="1303">
                  <c:v>32734.069487873447</c:v>
                </c:pt>
                <c:pt idx="1304">
                  <c:v>33113.112148248612</c:v>
                </c:pt>
                <c:pt idx="1305">
                  <c:v>33496.543915772148</c:v>
                </c:pt>
                <c:pt idx="1306">
                  <c:v>33884.41561390939</c:v>
                </c:pt>
                <c:pt idx="1307">
                  <c:v>34276.778654634043</c:v>
                </c:pt>
                <c:pt idx="1308">
                  <c:v>34673.68504524204</c:v>
                </c:pt>
                <c:pt idx="1309">
                  <c:v>35075.18739524555</c:v>
                </c:pt>
                <c:pt idx="1310">
                  <c:v>35481.338923346164</c:v>
                </c:pt>
                <c:pt idx="1311">
                  <c:v>35892.193464489006</c:v>
                </c:pt>
                <c:pt idx="1312">
                  <c:v>36307.805476998488</c:v>
                </c:pt>
                <c:pt idx="1313">
                  <c:v>36728.230049796679</c:v>
                </c:pt>
                <c:pt idx="1314">
                  <c:v>37153.522909705323</c:v>
                </c:pt>
                <c:pt idx="1315">
                  <c:v>37583.740428832352</c:v>
                </c:pt>
                <c:pt idx="1316">
                  <c:v>38018.939632043912</c:v>
                </c:pt>
                <c:pt idx="1317">
                  <c:v>38459.178204523007</c:v>
                </c:pt>
                <c:pt idx="1318">
                  <c:v>38904.514499415563</c:v>
                </c:pt>
                <c:pt idx="1319">
                  <c:v>39355.007545565109</c:v>
                </c:pt>
                <c:pt idx="1320">
                  <c:v>39810.717055336936</c:v>
                </c:pt>
                <c:pt idx="1321">
                  <c:v>40271.703432532966</c:v>
                </c:pt>
                <c:pt idx="1322">
                  <c:v>40738.027780398181</c:v>
                </c:pt>
                <c:pt idx="1323">
                  <c:v>41209.751909719773</c:v>
                </c:pt>
                <c:pt idx="1324">
                  <c:v>41686.93834701999</c:v>
                </c:pt>
                <c:pt idx="1325">
                  <c:v>42169.650342844514</c:v>
                </c:pt>
                <c:pt idx="1326">
                  <c:v>42657.951880145396</c:v>
                </c:pt>
                <c:pt idx="1327">
                  <c:v>43151.907682762489</c:v>
                </c:pt>
                <c:pt idx="1328">
                  <c:v>43651.583224002396</c:v>
                </c:pt>
                <c:pt idx="1329">
                  <c:v>44157.044735316886</c:v>
                </c:pt>
                <c:pt idx="1330">
                  <c:v>44668.359215081779</c:v>
                </c:pt>
                <c:pt idx="1331">
                  <c:v>45185.594437477535</c:v>
                </c:pt>
                <c:pt idx="1332">
                  <c:v>45708.818961472629</c:v>
                </c:pt>
                <c:pt idx="1333">
                  <c:v>46238.102139910981</c:v>
                </c:pt>
                <c:pt idx="1334">
                  <c:v>46773.514128704592</c:v>
                </c:pt>
                <c:pt idx="1335">
                  <c:v>47315.125896132638</c:v>
                </c:pt>
                <c:pt idx="1336">
                  <c:v>47863.009232248245</c:v>
                </c:pt>
                <c:pt idx="1337">
                  <c:v>48417.236758394167</c:v>
                </c:pt>
                <c:pt idx="1338">
                  <c:v>48977.881936828664</c:v>
                </c:pt>
                <c:pt idx="1339">
                  <c:v>49545.01908046288</c:v>
                </c:pt>
                <c:pt idx="1340">
                  <c:v>50118.723362710902</c:v>
                </c:pt>
                <c:pt idx="1341">
                  <c:v>50699.070827453921</c:v>
                </c:pt>
                <c:pt idx="1342">
                  <c:v>51286.138399119773</c:v>
                </c:pt>
                <c:pt idx="1343">
                  <c:v>51880.003892879016</c:v>
                </c:pt>
                <c:pt idx="1344">
                  <c:v>52480.746024959968</c:v>
                </c:pt>
                <c:pt idx="1345">
                  <c:v>53088.444423081339</c:v>
                </c:pt>
                <c:pt idx="1346">
                  <c:v>53703.179637007575</c:v>
                </c:pt>
                <c:pt idx="1347">
                  <c:v>54325.033149225412</c:v>
                </c:pt>
                <c:pt idx="1348">
                  <c:v>54954.087385744337</c:v>
                </c:pt>
                <c:pt idx="1349">
                  <c:v>55590.425727022019</c:v>
                </c:pt>
                <c:pt idx="1350">
                  <c:v>56234.132519016362</c:v>
                </c:pt>
                <c:pt idx="1351">
                  <c:v>56885.293084365381</c:v>
                </c:pt>
                <c:pt idx="1352">
                  <c:v>57543.993733696705</c:v>
                </c:pt>
                <c:pt idx="1353">
                  <c:v>58210.32177706794</c:v>
                </c:pt>
                <c:pt idx="1354">
                  <c:v>58884.365535539466</c:v>
                </c:pt>
                <c:pt idx="1355">
                  <c:v>59566.21435288139</c:v>
                </c:pt>
                <c:pt idx="1356">
                  <c:v>60255.958607415887</c:v>
                </c:pt>
                <c:pt idx="1357">
                  <c:v>60953.689723996788</c:v>
                </c:pt>
                <c:pt idx="1358">
                  <c:v>61659.500186127858</c:v>
                </c:pt>
                <c:pt idx="1359">
                  <c:v>62373.483548221324</c:v>
                </c:pt>
                <c:pt idx="1360">
                  <c:v>63095.734447998489</c:v>
                </c:pt>
                <c:pt idx="1361">
                  <c:v>63826.348619033553</c:v>
                </c:pt>
                <c:pt idx="1362">
                  <c:v>64565.422903443992</c:v>
                </c:pt>
                <c:pt idx="1363">
                  <c:v>65313.055264725423</c:v>
                </c:pt>
                <c:pt idx="1364">
                  <c:v>66069.344800737526</c:v>
                </c:pt>
                <c:pt idx="1365">
                  <c:v>66834.391756839133</c:v>
                </c:pt>
                <c:pt idx="1366">
                  <c:v>67608.29753917559</c:v>
                </c:pt>
                <c:pt idx="1367">
                  <c:v>68391.164728120071</c:v>
                </c:pt>
                <c:pt idx="1368">
                  <c:v>69183.097091870528</c:v>
                </c:pt>
                <c:pt idx="1369">
                  <c:v>69984.199600203967</c:v>
                </c:pt>
                <c:pt idx="1370">
                  <c:v>70794.578438390119</c:v>
                </c:pt>
                <c:pt idx="1371">
                  <c:v>71614.341021266257</c:v>
                </c:pt>
                <c:pt idx="1372">
                  <c:v>72443.596007474785</c:v>
                </c:pt>
                <c:pt idx="1373">
                  <c:v>73282.453313865903</c:v>
                </c:pt>
                <c:pt idx="1374">
                  <c:v>74131.024130066944</c:v>
                </c:pt>
                <c:pt idx="1375">
                  <c:v>74989.420933220492</c:v>
                </c:pt>
                <c:pt idx="1376">
                  <c:v>75857.757502892986</c:v>
                </c:pt>
                <c:pt idx="1377">
                  <c:v>76736.148936156213</c:v>
                </c:pt>
                <c:pt idx="1378">
                  <c:v>77624.711662843198</c:v>
                </c:pt>
                <c:pt idx="1379">
                  <c:v>78523.563460980615</c:v>
                </c:pt>
                <c:pt idx="1380">
                  <c:v>79432.823472401273</c:v>
                </c:pt>
                <c:pt idx="1381">
                  <c:v>80352.61221853453</c:v>
                </c:pt>
                <c:pt idx="1382">
                  <c:v>81283.051616382421</c:v>
                </c:pt>
                <c:pt idx="1383">
                  <c:v>82224.264994679281</c:v>
                </c:pt>
                <c:pt idx="1384">
                  <c:v>83176.377110238944</c:v>
                </c:pt>
                <c:pt idx="1385">
                  <c:v>84139.514164491018</c:v>
                </c:pt>
                <c:pt idx="1386">
                  <c:v>85113.803820208821</c:v>
                </c:pt>
                <c:pt idx="1387">
                  <c:v>86099.375218430912</c:v>
                </c:pt>
                <c:pt idx="1388">
                  <c:v>87096.358995578557</c:v>
                </c:pt>
                <c:pt idx="1389">
                  <c:v>88104.887300771559</c:v>
                </c:pt>
                <c:pt idx="1390">
                  <c:v>89125.093813344356</c:v>
                </c:pt>
                <c:pt idx="1391">
                  <c:v>90157.113760565131</c:v>
                </c:pt>
                <c:pt idx="1392">
                  <c:v>91201.083935560062</c:v>
                </c:pt>
                <c:pt idx="1393">
                  <c:v>92257.142715445036</c:v>
                </c:pt>
                <c:pt idx="1394">
                  <c:v>93325.430079667465</c:v>
                </c:pt>
                <c:pt idx="1395">
                  <c:v>94406.087628560315</c:v>
                </c:pt>
                <c:pt idx="1396">
                  <c:v>95499.258602111207</c:v>
                </c:pt>
                <c:pt idx="1397">
                  <c:v>96605.087898948215</c:v>
                </c:pt>
                <c:pt idx="1398">
                  <c:v>97723.722095547579</c:v>
                </c:pt>
                <c:pt idx="1399">
                  <c:v>98855.309465659986</c:v>
                </c:pt>
                <c:pt idx="1400">
                  <c:v>99999.999999965716</c:v>
                </c:pt>
              </c:numCache>
            </c:numRef>
          </c:xVal>
          <c:yVal>
            <c:numRef>
              <c:f>'Control Loop'!$J$37:$J$1437</c:f>
              <c:numCache>
                <c:formatCode>General</c:formatCode>
                <c:ptCount val="1401"/>
                <c:pt idx="0">
                  <c:v>84.640926410804013</c:v>
                </c:pt>
                <c:pt idx="1">
                  <c:v>84.579287661684916</c:v>
                </c:pt>
                <c:pt idx="2">
                  <c:v>84.516949687067765</c:v>
                </c:pt>
                <c:pt idx="3">
                  <c:v>84.453904893693817</c:v>
                </c:pt>
                <c:pt idx="4">
                  <c:v>84.39014561767128</c:v>
                </c:pt>
                <c:pt idx="5">
                  <c:v>84.325664124242394</c:v>
                </c:pt>
                <c:pt idx="6">
                  <c:v>84.26045260756645</c:v>
                </c:pt>
                <c:pt idx="7">
                  <c:v>84.19450319052001</c:v>
                </c:pt>
                <c:pt idx="8">
                  <c:v>84.127807924515906</c:v>
                </c:pt>
                <c:pt idx="9">
                  <c:v>84.060358789340668</c:v>
                </c:pt>
                <c:pt idx="10">
                  <c:v>83.992147693011802</c:v>
                </c:pt>
                <c:pt idx="11">
                  <c:v>83.923166471655932</c:v>
                </c:pt>
                <c:pt idx="12">
                  <c:v>83.853406889408618</c:v>
                </c:pt>
                <c:pt idx="13">
                  <c:v>83.782860638336558</c:v>
                </c:pt>
                <c:pt idx="14">
                  <c:v>83.711519338383354</c:v>
                </c:pt>
                <c:pt idx="15">
                  <c:v>83.639374537340657</c:v>
                </c:pt>
                <c:pt idx="16">
                  <c:v>83.566417710843481</c:v>
                </c:pt>
                <c:pt idx="17">
                  <c:v>83.492640262393707</c:v>
                </c:pt>
                <c:pt idx="18">
                  <c:v>83.418033523410557</c:v>
                </c:pt>
                <c:pt idx="19">
                  <c:v>83.342588753310096</c:v>
                </c:pt>
                <c:pt idx="20">
                  <c:v>83.266297139615716</c:v>
                </c:pt>
                <c:pt idx="21">
                  <c:v>83.189149798098526</c:v>
                </c:pt>
                <c:pt idx="22">
                  <c:v>83.111137772951906</c:v>
                </c:pt>
                <c:pt idx="23">
                  <c:v>83.03225203699877</c:v>
                </c:pt>
                <c:pt idx="24">
                  <c:v>82.952483491934842</c:v>
                </c:pt>
                <c:pt idx="25">
                  <c:v>82.87182296860793</c:v>
                </c:pt>
                <c:pt idx="26">
                  <c:v>82.790261227335719</c:v>
                </c:pt>
                <c:pt idx="27">
                  <c:v>82.707788958262583</c:v>
                </c:pt>
                <c:pt idx="28">
                  <c:v>82.624396781757397</c:v>
                </c:pt>
                <c:pt idx="29">
                  <c:v>82.540075248853853</c:v>
                </c:pt>
                <c:pt idx="30">
                  <c:v>82.454814841734716</c:v>
                </c:pt>
                <c:pt idx="31">
                  <c:v>82.3686059742613</c:v>
                </c:pt>
                <c:pt idx="32">
                  <c:v>82.281438992550761</c:v>
                </c:pt>
                <c:pt idx="33">
                  <c:v>82.193304175601796</c:v>
                </c:pt>
                <c:pt idx="34">
                  <c:v>82.104191735970801</c:v>
                </c:pt>
                <c:pt idx="35">
                  <c:v>82.01409182050142</c:v>
                </c:pt>
                <c:pt idx="36">
                  <c:v>81.922994511106552</c:v>
                </c:pt>
                <c:pt idx="37">
                  <c:v>81.830889825607841</c:v>
                </c:pt>
                <c:pt idx="38">
                  <c:v>81.737767718632796</c:v>
                </c:pt>
                <c:pt idx="39">
                  <c:v>81.643618082571024</c:v>
                </c:pt>
                <c:pt idx="40">
                  <c:v>81.548430748593219</c:v>
                </c:pt>
                <c:pt idx="41">
                  <c:v>81.452195487733718</c:v>
                </c:pt>
                <c:pt idx="42">
                  <c:v>81.354902012038735</c:v>
                </c:pt>
                <c:pt idx="43">
                  <c:v>81.256539975783255</c:v>
                </c:pt>
                <c:pt idx="44">
                  <c:v>81.157098976757197</c:v>
                </c:pt>
                <c:pt idx="45">
                  <c:v>81.056568557625582</c:v>
                </c:pt>
                <c:pt idx="46">
                  <c:v>80.954938207361934</c:v>
                </c:pt>
                <c:pt idx="47">
                  <c:v>80.852197362759313</c:v>
                </c:pt>
                <c:pt idx="48">
                  <c:v>80.748335410021014</c:v>
                </c:pt>
                <c:pt idx="49">
                  <c:v>80.643341686432322</c:v>
                </c:pt>
                <c:pt idx="50">
                  <c:v>80.537205482117116</c:v>
                </c:pt>
                <c:pt idx="51">
                  <c:v>80.429916041880887</c:v>
                </c:pt>
                <c:pt idx="52">
                  <c:v>80.321462567142433</c:v>
                </c:pt>
                <c:pt idx="53">
                  <c:v>80.211834217958469</c:v>
                </c:pt>
                <c:pt idx="54">
                  <c:v>80.101020115141395</c:v>
                </c:pt>
                <c:pt idx="55">
                  <c:v>79.989009342474432</c:v>
                </c:pt>
                <c:pt idx="56">
                  <c:v>79.875790949026936</c:v>
                </c:pt>
                <c:pt idx="57">
                  <c:v>79.761353951571238</c:v>
                </c:pt>
                <c:pt idx="58">
                  <c:v>79.645687337104945</c:v>
                </c:pt>
                <c:pt idx="59">
                  <c:v>79.528780065481399</c:v>
                </c:pt>
                <c:pt idx="60">
                  <c:v>79.410621072150107</c:v>
                </c:pt>
                <c:pt idx="61">
                  <c:v>79.291199271011493</c:v>
                </c:pt>
                <c:pt idx="62">
                  <c:v>79.170503557387534</c:v>
                </c:pt>
                <c:pt idx="63">
                  <c:v>79.048522811111269</c:v>
                </c:pt>
                <c:pt idx="64">
                  <c:v>78.925245899739679</c:v>
                </c:pt>
                <c:pt idx="65">
                  <c:v>78.800661681890418</c:v>
                </c:pt>
                <c:pt idx="66">
                  <c:v>78.674759010707049</c:v>
                </c:pt>
                <c:pt idx="67">
                  <c:v>78.5475267374552</c:v>
                </c:pt>
                <c:pt idx="68">
                  <c:v>78.418953715252499</c:v>
                </c:pt>
                <c:pt idx="69">
                  <c:v>78.28902880293586</c:v>
                </c:pt>
                <c:pt idx="70">
                  <c:v>78.157740869067482</c:v>
                </c:pt>
                <c:pt idx="71">
                  <c:v>78.025078796084614</c:v>
                </c:pt>
                <c:pt idx="72">
                  <c:v>77.891031484594592</c:v>
                </c:pt>
                <c:pt idx="73">
                  <c:v>77.755587857818355</c:v>
                </c:pt>
                <c:pt idx="74">
                  <c:v>77.618736866185557</c:v>
                </c:pt>
                <c:pt idx="75">
                  <c:v>77.480467492083818</c:v>
                </c:pt>
                <c:pt idx="76">
                  <c:v>77.34076875476508</c:v>
                </c:pt>
                <c:pt idx="77">
                  <c:v>77.199629715412584</c:v>
                </c:pt>
                <c:pt idx="78">
                  <c:v>77.057039482369362</c:v>
                </c:pt>
                <c:pt idx="79">
                  <c:v>76.91298721653267</c:v>
                </c:pt>
                <c:pt idx="80">
                  <c:v>76.767462136916649</c:v>
                </c:pt>
                <c:pt idx="81">
                  <c:v>76.620453526384793</c:v>
                </c:pt>
                <c:pt idx="82">
                  <c:v>76.471950737555403</c:v>
                </c:pt>
                <c:pt idx="83">
                  <c:v>76.321943198883332</c:v>
                </c:pt>
                <c:pt idx="84">
                  <c:v>76.170420420917608</c:v>
                </c:pt>
                <c:pt idx="85">
                  <c:v>76.017372002740245</c:v>
                </c:pt>
                <c:pt idx="86">
                  <c:v>75.862787638585857</c:v>
                </c:pt>
                <c:pt idx="87">
                  <c:v>75.706657124645346</c:v>
                </c:pt>
                <c:pt idx="88">
                  <c:v>75.548970366054974</c:v>
                </c:pt>
                <c:pt idx="89">
                  <c:v>75.389717384072455</c:v>
                </c:pt>
                <c:pt idx="90">
                  <c:v>75.228888323441012</c:v>
                </c:pt>
                <c:pt idx="91">
                  <c:v>75.066473459943495</c:v>
                </c:pt>
                <c:pt idx="92">
                  <c:v>74.902463208148333</c:v>
                </c:pt>
                <c:pt idx="93">
                  <c:v>74.736848129344423</c:v>
                </c:pt>
                <c:pt idx="94">
                  <c:v>74.569618939671528</c:v>
                </c:pt>
                <c:pt idx="95">
                  <c:v>74.400766518441088</c:v>
                </c:pt>
                <c:pt idx="96">
                  <c:v>74.230281916650924</c:v>
                </c:pt>
                <c:pt idx="97">
                  <c:v>74.058156365692668</c:v>
                </c:pt>
                <c:pt idx="98">
                  <c:v>73.884381286251056</c:v>
                </c:pt>
                <c:pt idx="99">
                  <c:v>73.708948297396134</c:v>
                </c:pt>
                <c:pt idx="100">
                  <c:v>73.531849225864875</c:v>
                </c:pt>
                <c:pt idx="101">
                  <c:v>73.353076115533796</c:v>
                </c:pt>
                <c:pt idx="102">
                  <c:v>73.172621237077834</c:v>
                </c:pt>
                <c:pt idx="103">
                  <c:v>72.990477097817063</c:v>
                </c:pt>
                <c:pt idx="104">
                  <c:v>72.806636451745163</c:v>
                </c:pt>
                <c:pt idx="105">
                  <c:v>72.621092309739581</c:v>
                </c:pt>
                <c:pt idx="106">
                  <c:v>72.433837949949606</c:v>
                </c:pt>
                <c:pt idx="107">
                  <c:v>72.244866928358007</c:v>
                </c:pt>
                <c:pt idx="108">
                  <c:v>72.054173089512943</c:v>
                </c:pt>
                <c:pt idx="109">
                  <c:v>71.861750577425013</c:v>
                </c:pt>
                <c:pt idx="110">
                  <c:v>71.667593846626218</c:v>
                </c:pt>
                <c:pt idx="111">
                  <c:v>71.471697673382394</c:v>
                </c:pt>
                <c:pt idx="112">
                  <c:v>71.274057167056469</c:v>
                </c:pt>
                <c:pt idx="113">
                  <c:v>71.074667781613229</c:v>
                </c:pt>
                <c:pt idx="114">
                  <c:v>70.873525327261646</c:v>
                </c:pt>
                <c:pt idx="115">
                  <c:v>70.670625982222163</c:v>
                </c:pt>
                <c:pt idx="116">
                  <c:v>70.465966304618661</c:v>
                </c:pt>
                <c:pt idx="117">
                  <c:v>70.259543244477243</c:v>
                </c:pt>
                <c:pt idx="118">
                  <c:v>70.051354155830424</c:v>
                </c:pt>
                <c:pt idx="119">
                  <c:v>69.841396808912251</c:v>
                </c:pt>
                <c:pt idx="120">
                  <c:v>69.629669402434516</c:v>
                </c:pt>
                <c:pt idx="121">
                  <c:v>69.416170575933961</c:v>
                </c:pt>
                <c:pt idx="122">
                  <c:v>69.200899422179234</c:v>
                </c:pt>
                <c:pt idx="123">
                  <c:v>68.983855499622734</c:v>
                </c:pt>
                <c:pt idx="124">
                  <c:v>68.765038844885481</c:v>
                </c:pt>
                <c:pt idx="125">
                  <c:v>68.54444998526327</c:v>
                </c:pt>
                <c:pt idx="126">
                  <c:v>68.322089951235469</c:v>
                </c:pt>
                <c:pt idx="127">
                  <c:v>68.097960288965751</c:v>
                </c:pt>
                <c:pt idx="128">
                  <c:v>67.872063072776768</c:v>
                </c:pt>
                <c:pt idx="129">
                  <c:v>67.644400917581777</c:v>
                </c:pt>
                <c:pt idx="130">
                  <c:v>67.414976991257646</c:v>
                </c:pt>
                <c:pt idx="131">
                  <c:v>67.183795026942136</c:v>
                </c:pt>
                <c:pt idx="132">
                  <c:v>66.950859335234881</c:v>
                </c:pt>
                <c:pt idx="133">
                  <c:v>66.71617481628482</c:v>
                </c:pt>
                <c:pt idx="134">
                  <c:v>66.479746971744191</c:v>
                </c:pt>
                <c:pt idx="135">
                  <c:v>66.241581916569501</c:v>
                </c:pt>
                <c:pt idx="136">
                  <c:v>66.001686390646682</c:v>
                </c:pt>
                <c:pt idx="137">
                  <c:v>65.760067770222577</c:v>
                </c:pt>
                <c:pt idx="138">
                  <c:v>65.516734079118393</c:v>
                </c:pt>
                <c:pt idx="139">
                  <c:v>65.271693999703373</c:v>
                </c:pt>
                <c:pt idx="140">
                  <c:v>65.024956883606791</c:v>
                </c:pt>
                <c:pt idx="141">
                  <c:v>64.776532762144399</c:v>
                </c:pt>
                <c:pt idx="142">
                  <c:v>64.526432356436487</c:v>
                </c:pt>
                <c:pt idx="143">
                  <c:v>64.274667087192483</c:v>
                </c:pt>
                <c:pt idx="144">
                  <c:v>64.021249084139853</c:v>
                </c:pt>
                <c:pt idx="145">
                  <c:v>63.766191195070149</c:v>
                </c:pt>
                <c:pt idx="146">
                  <c:v>63.509506994482521</c:v>
                </c:pt>
                <c:pt idx="147">
                  <c:v>63.251210791791983</c:v>
                </c:pt>
                <c:pt idx="148">
                  <c:v>62.991317639086283</c:v>
                </c:pt>
                <c:pt idx="149">
                  <c:v>62.729843338401096</c:v>
                </c:pt>
                <c:pt idx="150">
                  <c:v>62.466804448489867</c:v>
                </c:pt>
                <c:pt idx="151">
                  <c:v>62.202218291064597</c:v>
                </c:pt>
                <c:pt idx="152">
                  <c:v>61.936102956481903</c:v>
                </c:pt>
                <c:pt idx="153">
                  <c:v>61.66847730885096</c:v>
                </c:pt>
                <c:pt idx="154">
                  <c:v>61.399360990538483</c:v>
                </c:pt>
                <c:pt idx="155">
                  <c:v>61.128774426048324</c:v>
                </c:pt>
                <c:pt idx="156">
                  <c:v>60.856738825251782</c:v>
                </c:pt>
                <c:pt idx="157">
                  <c:v>60.583276185944484</c:v>
                </c:pt>
                <c:pt idx="158">
                  <c:v>60.308409295713815</c:v>
                </c:pt>
                <c:pt idx="159">
                  <c:v>60.032161733087506</c:v>
                </c:pt>
                <c:pt idx="160">
                  <c:v>59.754557867949607</c:v>
                </c:pt>
                <c:pt idx="161">
                  <c:v>59.475622861201749</c:v>
                </c:pt>
                <c:pt idx="162">
                  <c:v>59.195382663650811</c:v>
                </c:pt>
                <c:pt idx="163">
                  <c:v>58.91386401410675</c:v>
                </c:pt>
                <c:pt idx="164">
                  <c:v>58.631094436674978</c:v>
                </c:pt>
                <c:pt idx="165">
                  <c:v>58.347102237225421</c:v>
                </c:pt>
                <c:pt idx="166">
                  <c:v>58.061916499026957</c:v>
                </c:pt>
                <c:pt idx="167">
                  <c:v>57.775567077535896</c:v>
                </c:pt>
                <c:pt idx="168">
                  <c:v>57.488084594324555</c:v>
                </c:pt>
                <c:pt idx="169">
                  <c:v>57.199500430142187</c:v>
                </c:pt>
                <c:pt idx="170">
                  <c:v>56.909846717102752</c:v>
                </c:pt>
                <c:pt idx="171">
                  <c:v>56.619156329988478</c:v>
                </c:pt>
                <c:pt idx="172">
                  <c:v>56.327462876671333</c:v>
                </c:pt>
                <c:pt idx="173">
                  <c:v>56.034800687644378</c:v>
                </c:pt>
                <c:pt idx="174">
                  <c:v>55.741204804666623</c:v>
                </c:pt>
                <c:pt idx="175">
                  <c:v>55.446710968519703</c:v>
                </c:pt>
                <c:pt idx="176">
                  <c:v>55.151355605881669</c:v>
                </c:pt>
                <c:pt idx="177">
                  <c:v>54.855175815324721</c:v>
                </c:pt>
                <c:pt idx="178">
                  <c:v>54.558209352438503</c:v>
                </c:pt>
                <c:pt idx="179">
                  <c:v>54.26049461409584</c:v>
                </c:pt>
                <c:pt idx="180">
                  <c:v>53.962070621867419</c:v>
                </c:pt>
                <c:pt idx="181">
                  <c:v>53.662977004600179</c:v>
                </c:pt>
                <c:pt idx="182">
                  <c:v>53.363253980177177</c:v>
                </c:pt>
                <c:pt idx="183">
                  <c:v>53.062942336474578</c:v>
                </c:pt>
                <c:pt idx="184">
                  <c:v>52.762083411534057</c:v>
                </c:pt>
                <c:pt idx="185">
                  <c:v>52.460719072979096</c:v>
                </c:pt>
                <c:pt idx="186">
                  <c:v>52.158891696691128</c:v>
                </c:pt>
                <c:pt idx="187">
                  <c:v>51.856644144777206</c:v>
                </c:pt>
                <c:pt idx="188">
                  <c:v>51.554019742854265</c:v>
                </c:pt>
                <c:pt idx="189">
                  <c:v>51.251062256681358</c:v>
                </c:pt>
                <c:pt idx="190">
                  <c:v>50.947815868169428</c:v>
                </c:pt>
                <c:pt idx="191">
                  <c:v>50.644325150805471</c:v>
                </c:pt>
                <c:pt idx="192">
                  <c:v>50.340635044521463</c:v>
                </c:pt>
                <c:pt idx="193">
                  <c:v>50.036790830048844</c:v>
                </c:pt>
                <c:pt idx="194">
                  <c:v>49.732838102794872</c:v>
                </c:pt>
                <c:pt idx="195">
                  <c:v>49.428822746278662</c:v>
                </c:pt>
                <c:pt idx="196">
                  <c:v>49.124790905172524</c:v>
                </c:pt>
                <c:pt idx="197">
                  <c:v>48.820788957984618</c:v>
                </c:pt>
                <c:pt idx="198">
                  <c:v>48.516863489430307</c:v>
                </c:pt>
                <c:pt idx="199">
                  <c:v>48.213061262534971</c:v>
                </c:pt>
                <c:pt idx="200">
                  <c:v>47.909429190511645</c:v>
                </c:pt>
                <c:pt idx="201">
                  <c:v>47.606014308460907</c:v>
                </c:pt>
                <c:pt idx="202">
                  <c:v>47.302863744938328</c:v>
                </c:pt>
                <c:pt idx="203">
                  <c:v>47.00002469343498</c:v>
                </c:pt>
                <c:pt idx="204">
                  <c:v>46.697544383818517</c:v>
                </c:pt>
                <c:pt idx="205">
                  <c:v>46.395470053781771</c:v>
                </c:pt>
                <c:pt idx="206">
                  <c:v>46.093848920346012</c:v>
                </c:pt>
                <c:pt idx="207">
                  <c:v>45.792728151462633</c:v>
                </c:pt>
                <c:pt idx="208">
                  <c:v>45.492154837764197</c:v>
                </c:pt>
                <c:pt idx="209">
                  <c:v>45.19217596450644</c:v>
                </c:pt>
                <c:pt idx="210">
                  <c:v>44.892838383749769</c:v>
                </c:pt>
                <c:pt idx="211">
                  <c:v>44.594188786822485</c:v>
                </c:pt>
                <c:pt idx="212">
                  <c:v>44.296273677110541</c:v>
                </c:pt>
                <c:pt idx="213">
                  <c:v>43.999139343216875</c:v>
                </c:pt>
                <c:pt idx="214">
                  <c:v>43.70283183253256</c:v>
                </c:pt>
                <c:pt idx="215">
                  <c:v>43.4073969252577</c:v>
                </c:pt>
                <c:pt idx="216">
                  <c:v>43.112880108914148</c:v>
                </c:pt>
                <c:pt idx="217">
                  <c:v>42.819326553386752</c:v>
                </c:pt>
                <c:pt idx="218">
                  <c:v>42.526781086530505</c:v>
                </c:pt>
                <c:pt idx="219">
                  <c:v>42.235288170374346</c:v>
                </c:pt>
                <c:pt idx="220">
                  <c:v>41.94489187796043</c:v>
                </c:pt>
                <c:pt idx="221">
                  <c:v>41.65563587084435</c:v>
                </c:pt>
                <c:pt idx="222">
                  <c:v>41.367563377293102</c:v>
                </c:pt>
                <c:pt idx="223">
                  <c:v>41.08071717119757</c:v>
                </c:pt>
                <c:pt idx="224">
                  <c:v>40.795139551735943</c:v>
                </c:pt>
                <c:pt idx="225">
                  <c:v>40.510872323804477</c:v>
                </c:pt>
                <c:pt idx="226">
                  <c:v>40.227956779240259</c:v>
                </c:pt>
                <c:pt idx="227">
                  <c:v>39.94643367885439</c:v>
                </c:pt>
                <c:pt idx="228">
                  <c:v>39.666343235293319</c:v>
                </c:pt>
                <c:pt idx="229">
                  <c:v>39.387725096742464</c:v>
                </c:pt>
                <c:pt idx="230">
                  <c:v>39.110618331488155</c:v>
                </c:pt>
                <c:pt idx="231">
                  <c:v>38.835061413345713</c:v>
                </c:pt>
                <c:pt idx="232">
                  <c:v>38.561092207963192</c:v>
                </c:pt>
                <c:pt idx="233">
                  <c:v>38.288747960012593</c:v>
                </c:pt>
                <c:pt idx="234">
                  <c:v>38.018065281261919</c:v>
                </c:pt>
                <c:pt idx="235">
                  <c:v>37.749080139546813</c:v>
                </c:pt>
                <c:pt idx="236">
                  <c:v>37.481827848629401</c:v>
                </c:pt>
                <c:pt idx="237">
                  <c:v>37.216343058948198</c:v>
                </c:pt>
                <c:pt idx="238">
                  <c:v>36.952659749258757</c:v>
                </c:pt>
                <c:pt idx="239">
                  <c:v>36.69081121915633</c:v>
                </c:pt>
                <c:pt idx="240">
                  <c:v>36.430830082475026</c:v>
                </c:pt>
                <c:pt idx="241">
                  <c:v>36.172748261558382</c:v>
                </c:pt>
                <c:pt idx="242">
                  <c:v>35.916596982385308</c:v>
                </c:pt>
                <c:pt idx="243">
                  <c:v>35.66240677054936</c:v>
                </c:pt>
                <c:pt idx="244">
                  <c:v>35.410207448069009</c:v>
                </c:pt>
                <c:pt idx="245">
                  <c:v>35.160028131019061</c:v>
                </c:pt>
                <c:pt idx="246">
                  <c:v>34.911897227971195</c:v>
                </c:pt>
                <c:pt idx="247">
                  <c:v>34.665842439219865</c:v>
                </c:pt>
                <c:pt idx="248">
                  <c:v>34.42189075678079</c:v>
                </c:pt>
                <c:pt idx="249">
                  <c:v>34.180068465142767</c:v>
                </c:pt>
                <c:pt idx="250">
                  <c:v>33.940401142748748</c:v>
                </c:pt>
                <c:pt idx="251">
                  <c:v>33.702913664192415</c:v>
                </c:pt>
                <c:pt idx="252">
                  <c:v>33.467630203101535</c:v>
                </c:pt>
                <c:pt idx="253">
                  <c:v>33.234574235690353</c:v>
                </c:pt>
                <c:pt idx="254">
                  <c:v>33.003768544957872</c:v>
                </c:pt>
                <c:pt idx="255">
                  <c:v>32.775235225504751</c:v>
                </c:pt>
                <c:pt idx="256">
                  <c:v>32.548995688950569</c:v>
                </c:pt>
                <c:pt idx="257">
                  <c:v>32.325070669921651</c:v>
                </c:pt>
                <c:pt idx="258">
                  <c:v>32.103480232588907</c:v>
                </c:pt>
                <c:pt idx="259">
                  <c:v>31.884243777727526</c:v>
                </c:pt>
                <c:pt idx="260">
                  <c:v>31.667380050276414</c:v>
                </c:pt>
                <c:pt idx="261">
                  <c:v>31.452907147369295</c:v>
                </c:pt>
                <c:pt idx="262">
                  <c:v>31.240842526814987</c:v>
                </c:pt>
                <c:pt idx="263">
                  <c:v>31.03120301599818</c:v>
                </c:pt>
                <c:pt idx="264">
                  <c:v>30.824004821179116</c:v>
                </c:pt>
                <c:pt idx="265">
                  <c:v>30.619263537165764</c:v>
                </c:pt>
                <c:pt idx="266">
                  <c:v>30.416994157332795</c:v>
                </c:pt>
                <c:pt idx="267">
                  <c:v>30.217211083961672</c:v>
                </c:pt>
                <c:pt idx="268">
                  <c:v>30.019928138883657</c:v>
                </c:pt>
                <c:pt idx="269">
                  <c:v>29.825158574392375</c:v>
                </c:pt>
                <c:pt idx="270">
                  <c:v>29.632915084412573</c:v>
                </c:pt>
                <c:pt idx="271">
                  <c:v>29.443209815890668</c:v>
                </c:pt>
                <c:pt idx="272">
                  <c:v>29.256054380396151</c:v>
                </c:pt>
                <c:pt idx="273">
                  <c:v>29.071459865902014</c:v>
                </c:pt>
                <c:pt idx="274">
                  <c:v>28.889436848726902</c:v>
                </c:pt>
                <c:pt idx="275">
                  <c:v>28.709995405619523</c:v>
                </c:pt>
                <c:pt idx="276">
                  <c:v>28.533145125958328</c:v>
                </c:pt>
                <c:pt idx="277">
                  <c:v>28.358895124052111</c:v>
                </c:pt>
                <c:pt idx="278">
                  <c:v>28.18725405152162</c:v>
                </c:pt>
                <c:pt idx="279">
                  <c:v>28.018230109738866</c:v>
                </c:pt>
                <c:pt idx="280">
                  <c:v>27.851831062310112</c:v>
                </c:pt>
                <c:pt idx="281">
                  <c:v>27.688064247584109</c:v>
                </c:pt>
                <c:pt idx="282">
                  <c:v>27.52693659116602</c:v>
                </c:pt>
                <c:pt idx="283">
                  <c:v>27.368454618424394</c:v>
                </c:pt>
                <c:pt idx="284">
                  <c:v>27.212624466971718</c:v>
                </c:pt>
                <c:pt idx="285">
                  <c:v>27.059451899106847</c:v>
                </c:pt>
                <c:pt idx="286">
                  <c:v>26.908942314200743</c:v>
                </c:pt>
                <c:pt idx="287">
                  <c:v>26.761100761016493</c:v>
                </c:pt>
                <c:pt idx="288">
                  <c:v>26.615931949944525</c:v>
                </c:pt>
                <c:pt idx="289">
                  <c:v>26.473440265147318</c:v>
                </c:pt>
                <c:pt idx="290">
                  <c:v>26.333629776593838</c:v>
                </c:pt>
                <c:pt idx="291">
                  <c:v>26.196504251979022</c:v>
                </c:pt>
                <c:pt idx="292">
                  <c:v>26.062067168512598</c:v>
                </c:pt>
                <c:pt idx="293">
                  <c:v>25.930321724569637</c:v>
                </c:pt>
                <c:pt idx="294">
                  <c:v>25.801270851193038</c:v>
                </c:pt>
                <c:pt idx="295">
                  <c:v>25.674917223434861</c:v>
                </c:pt>
                <c:pt idx="296">
                  <c:v>25.551263271534168</c:v>
                </c:pt>
                <c:pt idx="297">
                  <c:v>25.430311191918946</c:v>
                </c:pt>
                <c:pt idx="298">
                  <c:v>25.312062958023446</c:v>
                </c:pt>
                <c:pt idx="299">
                  <c:v>25.196520330918247</c:v>
                </c:pt>
                <c:pt idx="300">
                  <c:v>25.083684869741944</c:v>
                </c:pt>
                <c:pt idx="301">
                  <c:v>24.973557941931006</c:v>
                </c:pt>
                <c:pt idx="302">
                  <c:v>24.866140733239817</c:v>
                </c:pt>
                <c:pt idx="303">
                  <c:v>24.761434257547251</c:v>
                </c:pt>
                <c:pt idx="304">
                  <c:v>24.659439366443962</c:v>
                </c:pt>
                <c:pt idx="305">
                  <c:v>24.560156758595284</c:v>
                </c:pt>
                <c:pt idx="306">
                  <c:v>24.463586988876898</c:v>
                </c:pt>
                <c:pt idx="307">
                  <c:v>24.36973047727669</c:v>
                </c:pt>
                <c:pt idx="308">
                  <c:v>24.278587517563295</c:v>
                </c:pt>
                <c:pt idx="309">
                  <c:v>24.190158285712698</c:v>
                </c:pt>
                <c:pt idx="310">
                  <c:v>24.104442848094905</c:v>
                </c:pt>
                <c:pt idx="311">
                  <c:v>24.021441169415141</c:v>
                </c:pt>
                <c:pt idx="312">
                  <c:v>23.94115312040735</c:v>
                </c:pt>
                <c:pt idx="313">
                  <c:v>23.86357848527814</c:v>
                </c:pt>
                <c:pt idx="314">
                  <c:v>23.78871696889999</c:v>
                </c:pt>
                <c:pt idx="315">
                  <c:v>23.716568203749787</c:v>
                </c:pt>
                <c:pt idx="316">
                  <c:v>23.647131756594135</c:v>
                </c:pt>
                <c:pt idx="317">
                  <c:v>23.580407134916371</c:v>
                </c:pt>
                <c:pt idx="318">
                  <c:v>23.516393793086934</c:v>
                </c:pt>
                <c:pt idx="319">
                  <c:v>23.45509113827552</c:v>
                </c:pt>
                <c:pt idx="320">
                  <c:v>23.396498536102925</c:v>
                </c:pt>
                <c:pt idx="321">
                  <c:v>23.340615316032071</c:v>
                </c:pt>
                <c:pt idx="322">
                  <c:v>23.287440776499238</c:v>
                </c:pt>
                <c:pt idx="323">
                  <c:v>23.236974189782146</c:v>
                </c:pt>
                <c:pt idx="324">
                  <c:v>23.189214806606813</c:v>
                </c:pt>
                <c:pt idx="325">
                  <c:v>23.144161860491394</c:v>
                </c:pt>
                <c:pt idx="326">
                  <c:v>23.101814571827433</c:v>
                </c:pt>
                <c:pt idx="327">
                  <c:v>23.06217215169697</c:v>
                </c:pt>
                <c:pt idx="328">
                  <c:v>23.025233805428044</c:v>
                </c:pt>
                <c:pt idx="329">
                  <c:v>22.990998735884943</c:v>
                </c:pt>
                <c:pt idx="330">
                  <c:v>22.959466146496013</c:v>
                </c:pt>
                <c:pt idx="331">
                  <c:v>22.930635244016855</c:v>
                </c:pt>
                <c:pt idx="332">
                  <c:v>22.904505241030691</c:v>
                </c:pt>
                <c:pt idx="333">
                  <c:v>22.881075358184219</c:v>
                </c:pt>
                <c:pt idx="334">
                  <c:v>22.860344826160187</c:v>
                </c:pt>
                <c:pt idx="335">
                  <c:v>22.842312887386228</c:v>
                </c:pt>
                <c:pt idx="336">
                  <c:v>22.826978797479029</c:v>
                </c:pt>
                <c:pt idx="337">
                  <c:v>22.814341826426471</c:v>
                </c:pt>
                <c:pt idx="338">
                  <c:v>22.804401259504417</c:v>
                </c:pt>
                <c:pt idx="339">
                  <c:v>22.797156397930678</c:v>
                </c:pt>
                <c:pt idx="340">
                  <c:v>22.792606559255375</c:v>
                </c:pt>
                <c:pt idx="341">
                  <c:v>22.790751077486917</c:v>
                </c:pt>
                <c:pt idx="342">
                  <c:v>22.791589302954847</c:v>
                </c:pt>
                <c:pt idx="343">
                  <c:v>22.795120601908764</c:v>
                </c:pt>
                <c:pt idx="344">
                  <c:v>22.801344355854027</c:v>
                </c:pt>
                <c:pt idx="345">
                  <c:v>22.810259960622616</c:v>
                </c:pt>
                <c:pt idx="346">
                  <c:v>22.821866825181644</c:v>
                </c:pt>
                <c:pt idx="347">
                  <c:v>22.836164370176306</c:v>
                </c:pt>
                <c:pt idx="348">
                  <c:v>22.853152026211063</c:v>
                </c:pt>
                <c:pt idx="349">
                  <c:v>22.872829231864756</c:v>
                </c:pt>
                <c:pt idx="350">
                  <c:v>22.895195431443341</c:v>
                </c:pt>
                <c:pt idx="351">
                  <c:v>22.920250072468349</c:v>
                </c:pt>
                <c:pt idx="352">
                  <c:v>22.947992602900712</c:v>
                </c:pt>
                <c:pt idx="353">
                  <c:v>22.978422468101101</c:v>
                </c:pt>
                <c:pt idx="354">
                  <c:v>23.01153910752663</c:v>
                </c:pt>
                <c:pt idx="355">
                  <c:v>23.047341951162963</c:v>
                </c:pt>
                <c:pt idx="356">
                  <c:v>23.08583041569355</c:v>
                </c:pt>
                <c:pt idx="357">
                  <c:v>23.127003900403992</c:v>
                </c:pt>
                <c:pt idx="358">
                  <c:v>23.17086178282446</c:v>
                </c:pt>
                <c:pt idx="359">
                  <c:v>23.217403414107395</c:v>
                </c:pt>
                <c:pt idx="360">
                  <c:v>23.266628114143714</c:v>
                </c:pt>
                <c:pt idx="361">
                  <c:v>23.318535166415344</c:v>
                </c:pt>
                <c:pt idx="362">
                  <c:v>23.373123812587139</c:v>
                </c:pt>
                <c:pt idx="363">
                  <c:v>23.43039324683599</c:v>
                </c:pt>
                <c:pt idx="364">
                  <c:v>23.490342609920319</c:v>
                </c:pt>
                <c:pt idx="365">
                  <c:v>23.552970982989308</c:v>
                </c:pt>
                <c:pt idx="366">
                  <c:v>23.61827738113341</c:v>
                </c:pt>
                <c:pt idx="367">
                  <c:v>23.686260746677263</c:v>
                </c:pt>
                <c:pt idx="368">
                  <c:v>23.756919942215475</c:v>
                </c:pt>
                <c:pt idx="369">
                  <c:v>23.830253743394536</c:v>
                </c:pt>
                <c:pt idx="370">
                  <c:v>23.906260831440036</c:v>
                </c:pt>
                <c:pt idx="371">
                  <c:v>23.984939785433511</c:v>
                </c:pt>
                <c:pt idx="372">
                  <c:v>24.06628907433911</c:v>
                </c:pt>
                <c:pt idx="373">
                  <c:v>24.150307048783674</c:v>
                </c:pt>
                <c:pt idx="374">
                  <c:v>24.23699193259128</c:v>
                </c:pt>
                <c:pt idx="375">
                  <c:v>24.326341814077082</c:v>
                </c:pt>
                <c:pt idx="376">
                  <c:v>24.418354637102482</c:v>
                </c:pt>
                <c:pt idx="377">
                  <c:v>24.513028191893241</c:v>
                </c:pt>
                <c:pt idx="378">
                  <c:v>24.610360105628274</c:v>
                </c:pt>
                <c:pt idx="379">
                  <c:v>24.710347832799926</c:v>
                </c:pt>
                <c:pt idx="380">
                  <c:v>24.812988645351282</c:v>
                </c:pt>
                <c:pt idx="381">
                  <c:v>24.918279622594241</c:v>
                </c:pt>
                <c:pt idx="382">
                  <c:v>25.026217640916414</c:v>
                </c:pt>
                <c:pt idx="383">
                  <c:v>25.136799363278485</c:v>
                </c:pt>
                <c:pt idx="384">
                  <c:v>25.250021228511272</c:v>
                </c:pt>
                <c:pt idx="385">
                  <c:v>25.365879440415853</c:v>
                </c:pt>
                <c:pt idx="386">
                  <c:v>25.484369956678705</c:v>
                </c:pt>
                <c:pt idx="387">
                  <c:v>25.605488477601199</c:v>
                </c:pt>
                <c:pt idx="388">
                  <c:v>25.729230434660337</c:v>
                </c:pt>
                <c:pt idx="389">
                  <c:v>25.855590978901986</c:v>
                </c:pt>
                <c:pt idx="390">
                  <c:v>25.984564969179715</c:v>
                </c:pt>
                <c:pt idx="391">
                  <c:v>26.11614696024526</c:v>
                </c:pt>
                <c:pt idx="392">
                  <c:v>26.25033119070514</c:v>
                </c:pt>
                <c:pt idx="393">
                  <c:v>26.387111570848447</c:v>
                </c:pt>
                <c:pt idx="394">
                  <c:v>26.526481670361605</c:v>
                </c:pt>
                <c:pt idx="395">
                  <c:v>26.668434705939248</c:v>
                </c:pt>
                <c:pt idx="396">
                  <c:v>26.812963528803564</c:v>
                </c:pt>
                <c:pt idx="397">
                  <c:v>26.960060612146634</c:v>
                </c:pt>
                <c:pt idx="398">
                  <c:v>27.109718038506671</c:v>
                </c:pt>
                <c:pt idx="399">
                  <c:v>27.261927487095321</c:v>
                </c:pt>
                <c:pt idx="400">
                  <c:v>27.416680221087944</c:v>
                </c:pt>
                <c:pt idx="401">
                  <c:v>27.573967074895023</c:v>
                </c:pt>
                <c:pt idx="402">
                  <c:v>27.733778441427134</c:v>
                </c:pt>
                <c:pt idx="403">
                  <c:v>27.896104259373175</c:v>
                </c:pt>
                <c:pt idx="404">
                  <c:v>28.06093400050996</c:v>
                </c:pt>
                <c:pt idx="405">
                  <c:v>28.228256657055908</c:v>
                </c:pt>
                <c:pt idx="406">
                  <c:v>28.398060729092919</c:v>
                </c:pt>
                <c:pt idx="407">
                  <c:v>28.570334212072964</c:v>
                </c:pt>
                <c:pt idx="408">
                  <c:v>28.74506458442869</c:v>
                </c:pt>
                <c:pt idx="409">
                  <c:v>28.922238795310392</c:v>
                </c:pt>
                <c:pt idx="410">
                  <c:v>29.101843252466637</c:v>
                </c:pt>
                <c:pt idx="411">
                  <c:v>29.283863810295969</c:v>
                </c:pt>
                <c:pt idx="412">
                  <c:v>29.468285758083454</c:v>
                </c:pt>
                <c:pt idx="413">
                  <c:v>29.655093808452619</c:v>
                </c:pt>
                <c:pt idx="414">
                  <c:v>29.844272086049415</c:v>
                </c:pt>
                <c:pt idx="415">
                  <c:v>30.035804116485579</c:v>
                </c:pt>
                <c:pt idx="416">
                  <c:v>30.229672815562012</c:v>
                </c:pt>
                <c:pt idx="417">
                  <c:v>30.425860478800459</c:v>
                </c:pt>
                <c:pt idx="418">
                  <c:v>30.624348771301854</c:v>
                </c:pt>
                <c:pt idx="419">
                  <c:v>30.825118717962141</c:v>
                </c:pt>
                <c:pt idx="420">
                  <c:v>31.028150694066028</c:v>
                </c:pt>
                <c:pt idx="421">
                  <c:v>31.233424416285786</c:v>
                </c:pt>
                <c:pt idx="422">
                  <c:v>31.440918934111423</c:v>
                </c:pt>
                <c:pt idx="423">
                  <c:v>31.650612621732776</c:v>
                </c:pt>
                <c:pt idx="424">
                  <c:v>31.862483170404104</c:v>
                </c:pt>
                <c:pt idx="425">
                  <c:v>32.076507581314161</c:v>
                </c:pt>
                <c:pt idx="426">
                  <c:v>32.292662158986303</c:v>
                </c:pt>
                <c:pt idx="427">
                  <c:v>32.510922505232827</c:v>
                </c:pt>
                <c:pt idx="428">
                  <c:v>32.731263513691573</c:v>
                </c:pt>
                <c:pt idx="429">
                  <c:v>32.953659364963855</c:v>
                </c:pt>
                <c:pt idx="430">
                  <c:v>33.178083522381627</c:v>
                </c:pt>
                <c:pt idx="431">
                  <c:v>33.404508728426833</c:v>
                </c:pt>
                <c:pt idx="432">
                  <c:v>33.632907001822389</c:v>
                </c:pt>
                <c:pt idx="433">
                  <c:v>33.863249635319576</c:v>
                </c:pt>
                <c:pt idx="434">
                  <c:v>34.095507194203194</c:v>
                </c:pt>
                <c:pt idx="435">
                  <c:v>34.329649515533305</c:v>
                </c:pt>
                <c:pt idx="436">
                  <c:v>34.565645708144714</c:v>
                </c:pt>
                <c:pt idx="437">
                  <c:v>34.803464153420407</c:v>
                </c:pt>
                <c:pt idx="438">
                  <c:v>35.043072506859289</c:v>
                </c:pt>
                <c:pt idx="439">
                  <c:v>35.284437700452713</c:v>
                </c:pt>
                <c:pt idx="440">
                  <c:v>35.527525945883269</c:v>
                </c:pt>
                <c:pt idx="441">
                  <c:v>35.772302738563241</c:v>
                </c:pt>
                <c:pt idx="442">
                  <c:v>36.018732862521617</c:v>
                </c:pt>
                <c:pt idx="443">
                  <c:v>36.266780396151773</c:v>
                </c:pt>
                <c:pt idx="444">
                  <c:v>36.516408718828544</c:v>
                </c:pt>
                <c:pt idx="445">
                  <c:v>36.767580518402866</c:v>
                </c:pt>
                <c:pt idx="446">
                  <c:v>37.02025779957836</c:v>
                </c:pt>
                <c:pt idx="447">
                  <c:v>37.274401893174854</c:v>
                </c:pt>
                <c:pt idx="448">
                  <c:v>37.52997346628176</c:v>
                </c:pt>
                <c:pt idx="449">
                  <c:v>37.786932533298966</c:v>
                </c:pt>
                <c:pt idx="450">
                  <c:v>38.045238467866767</c:v>
                </c:pt>
                <c:pt idx="451">
                  <c:v>38.30485001567861</c:v>
                </c:pt>
                <c:pt idx="452">
                  <c:v>38.565725308172304</c:v>
                </c:pt>
                <c:pt idx="453">
                  <c:v>38.827821877091807</c:v>
                </c:pt>
                <c:pt idx="454">
                  <c:v>39.09109666990885</c:v>
                </c:pt>
                <c:pt idx="455">
                  <c:v>39.355506066095444</c:v>
                </c:pt>
                <c:pt idx="456">
                  <c:v>39.621005894227039</c:v>
                </c:pt>
                <c:pt idx="457">
                  <c:v>39.887551449910319</c:v>
                </c:pt>
                <c:pt idx="458">
                  <c:v>40.155097514505542</c:v>
                </c:pt>
                <c:pt idx="459">
                  <c:v>40.423598374631936</c:v>
                </c:pt>
                <c:pt idx="460">
                  <c:v>40.693007842432507</c:v>
                </c:pt>
                <c:pt idx="461">
                  <c:v>40.963279276569835</c:v>
                </c:pt>
                <c:pt idx="462">
                  <c:v>41.234365603930456</c:v>
                </c:pt>
                <c:pt idx="463">
                  <c:v>41.506219342008094</c:v>
                </c:pt>
                <c:pt idx="464">
                  <c:v>41.778792621937413</c:v>
                </c:pt>
                <c:pt idx="465">
                  <c:v>42.052037212141599</c:v>
                </c:pt>
                <c:pt idx="466">
                  <c:v>42.325904542567187</c:v>
                </c:pt>
                <c:pt idx="467">
                  <c:v>42.600345729464678</c:v>
                </c:pt>
                <c:pt idx="468">
                  <c:v>42.875311600680746</c:v>
                </c:pt>
                <c:pt idx="469">
                  <c:v>43.150752721424695</c:v>
                </c:pt>
                <c:pt idx="470">
                  <c:v>43.426619420465912</c:v>
                </c:pt>
                <c:pt idx="471">
                  <c:v>43.702861816725772</c:v>
                </c:pt>
                <c:pt idx="472">
                  <c:v>43.979429846216462</c:v>
                </c:pt>
                <c:pt idx="473">
                  <c:v>44.2562732892914</c:v>
                </c:pt>
                <c:pt idx="474">
                  <c:v>44.533341798152264</c:v>
                </c:pt>
                <c:pt idx="475">
                  <c:v>44.810584924578791</c:v>
                </c:pt>
                <c:pt idx="476">
                  <c:v>45.087952147828986</c:v>
                </c:pt>
                <c:pt idx="477">
                  <c:v>45.36539290266218</c:v>
                </c:pt>
                <c:pt idx="478">
                  <c:v>45.642856607449332</c:v>
                </c:pt>
                <c:pt idx="479">
                  <c:v>45.920292692307058</c:v>
                </c:pt>
                <c:pt idx="480">
                  <c:v>46.197650627225201</c:v>
                </c:pt>
                <c:pt idx="481">
                  <c:v>46.474879950129647</c:v>
                </c:pt>
                <c:pt idx="482">
                  <c:v>46.751930294837791</c:v>
                </c:pt>
                <c:pt idx="483">
                  <c:v>47.028751418865198</c:v>
                </c:pt>
                <c:pt idx="484">
                  <c:v>47.305293231023967</c:v>
                </c:pt>
                <c:pt idx="485">
                  <c:v>47.581505818785644</c:v>
                </c:pt>
                <c:pt idx="486">
                  <c:v>47.857339475349846</c:v>
                </c:pt>
                <c:pt idx="487">
                  <c:v>48.132744726381006</c:v>
                </c:pt>
                <c:pt idx="488">
                  <c:v>48.407672356369702</c:v>
                </c:pt>
                <c:pt idx="489">
                  <c:v>48.682073434578029</c:v>
                </c:pt>
                <c:pt idx="490">
                  <c:v>48.955899340526386</c:v>
                </c:pt>
                <c:pt idx="491">
                  <c:v>49.229101788984067</c:v>
                </c:pt>
                <c:pt idx="492">
                  <c:v>49.501632854425978</c:v>
                </c:pt>
                <c:pt idx="493">
                  <c:v>49.773444994919785</c:v>
                </c:pt>
                <c:pt idx="494">
                  <c:v>50.044491075408587</c:v>
                </c:pt>
                <c:pt idx="495">
                  <c:v>50.314724390354698</c:v>
                </c:pt>
                <c:pt idx="496">
                  <c:v>50.584098685718402</c:v>
                </c:pt>
                <c:pt idx="497">
                  <c:v>50.852568180235281</c:v>
                </c:pt>
                <c:pt idx="498">
                  <c:v>51.120087585974929</c:v>
                </c:pt>
                <c:pt idx="499">
                  <c:v>51.386612128142247</c:v>
                </c:pt>
                <c:pt idx="500">
                  <c:v>51.652097564113575</c:v>
                </c:pt>
                <c:pt idx="501">
                  <c:v>51.916500201672889</c:v>
                </c:pt>
                <c:pt idx="502">
                  <c:v>52.179776916438072</c:v>
                </c:pt>
                <c:pt idx="503">
                  <c:v>52.441885168454448</c:v>
                </c:pt>
                <c:pt idx="504">
                  <c:v>52.702783017945677</c:v>
                </c:pt>
                <c:pt idx="505">
                  <c:v>52.962429140202062</c:v>
                </c:pt>
                <c:pt idx="506">
                  <c:v>53.22078283960704</c:v>
                </c:pt>
                <c:pt idx="507">
                  <c:v>53.477804062775732</c:v>
                </c:pt>
                <c:pt idx="508">
                  <c:v>53.733453410820289</c:v>
                </c:pt>
                <c:pt idx="509">
                  <c:v>53.987692150716072</c:v>
                </c:pt>
                <c:pt idx="510">
                  <c:v>54.240482225783566</c:v>
                </c:pt>
                <c:pt idx="511">
                  <c:v>54.491786265274158</c:v>
                </c:pt>
                <c:pt idx="512">
                  <c:v>54.741567593065398</c:v>
                </c:pt>
                <c:pt idx="513">
                  <c:v>54.989790235467822</c:v>
                </c:pt>
                <c:pt idx="514">
                  <c:v>55.236418928149916</c:v>
                </c:pt>
                <c:pt idx="515">
                  <c:v>55.481419122184874</c:v>
                </c:pt>
                <c:pt idx="516">
                  <c:v>55.724756989229633</c:v>
                </c:pt>
                <c:pt idx="517">
                  <c:v>55.966399425845424</c:v>
                </c:pt>
                <c:pt idx="518">
                  <c:v>56.206314056971067</c:v>
                </c:pt>
                <c:pt idx="519">
                  <c:v>56.444469238561851</c:v>
                </c:pt>
                <c:pt idx="520">
                  <c:v>56.680834059408127</c:v>
                </c:pt>
                <c:pt idx="521">
                  <c:v>56.915378342150547</c:v>
                </c:pt>
                <c:pt idx="522">
                  <c:v>57.148072643506111</c:v>
                </c:pt>
                <c:pt idx="523">
                  <c:v>57.378888253723815</c:v>
                </c:pt>
                <c:pt idx="524">
                  <c:v>57.607797195292221</c:v>
                </c:pt>
                <c:pt idx="525">
                  <c:v>57.834772220910367</c:v>
                </c:pt>
                <c:pt idx="526">
                  <c:v>58.059786810754389</c:v>
                </c:pt>
                <c:pt idx="527">
                  <c:v>58.282815169049314</c:v>
                </c:pt>
                <c:pt idx="528">
                  <c:v>58.503832219977511</c:v>
                </c:pt>
                <c:pt idx="529">
                  <c:v>58.722813602942125</c:v>
                </c:pt>
                <c:pt idx="530">
                  <c:v>58.939735667207842</c:v>
                </c:pt>
                <c:pt idx="531">
                  <c:v>59.154575465948156</c:v>
                </c:pt>
                <c:pt idx="532">
                  <c:v>59.367310749716566</c:v>
                </c:pt>
                <c:pt idx="533">
                  <c:v>59.57791995937049</c:v>
                </c:pt>
                <c:pt idx="534">
                  <c:v>59.786382218472212</c:v>
                </c:pt>
                <c:pt idx="535">
                  <c:v>59.992677325189035</c:v>
                </c:pt>
                <c:pt idx="536">
                  <c:v>60.196785743722117</c:v>
                </c:pt>
                <c:pt idx="537">
                  <c:v>60.398688595284938</c:v>
                </c:pt>
                <c:pt idx="538">
                  <c:v>60.598367648656037</c:v>
                </c:pt>
                <c:pt idx="539">
                  <c:v>60.795805310335638</c:v>
                </c:pt>
                <c:pt idx="540">
                  <c:v>60.990984614326337</c:v>
                </c:pt>
                <c:pt idx="541">
                  <c:v>61.183889211562374</c:v>
                </c:pt>
                <c:pt idx="542">
                  <c:v>61.374503359015208</c:v>
                </c:pt>
                <c:pt idx="543">
                  <c:v>61.562811908494936</c:v>
                </c:pt>
                <c:pt idx="544">
                  <c:v>61.748800295175613</c:v>
                </c:pt>
                <c:pt idx="545">
                  <c:v>61.932454525861388</c:v>
                </c:pt>
                <c:pt idx="546">
                  <c:v>62.113761167025075</c:v>
                </c:pt>
                <c:pt idx="547">
                  <c:v>62.292707332630286</c:v>
                </c:pt>
                <c:pt idx="548">
                  <c:v>62.469280671770676</c:v>
                </c:pt>
                <c:pt idx="549">
                  <c:v>62.643469356136663</c:v>
                </c:pt>
                <c:pt idx="550">
                  <c:v>62.815262067338864</c:v>
                </c:pt>
                <c:pt idx="551">
                  <c:v>62.98464798410329</c:v>
                </c:pt>
                <c:pt idx="552">
                  <c:v>63.151616769359109</c:v>
                </c:pt>
                <c:pt idx="553">
                  <c:v>63.316158557239206</c:v>
                </c:pt>
                <c:pt idx="554">
                  <c:v>63.478263940009469</c:v>
                </c:pt>
                <c:pt idx="555">
                  <c:v>63.637923954946658</c:v>
                </c:pt>
                <c:pt idx="556">
                  <c:v>63.795130071180964</c:v>
                </c:pt>
                <c:pt idx="557">
                  <c:v>63.949874176519828</c:v>
                </c:pt>
                <c:pt idx="558">
                  <c:v>64.10214856426731</c:v>
                </c:pt>
                <c:pt idx="559">
                  <c:v>64.251945920057622</c:v>
                </c:pt>
                <c:pt idx="560">
                  <c:v>64.399259308714136</c:v>
                </c:pt>
                <c:pt idx="561">
                  <c:v>64.544082161147472</c:v>
                </c:pt>
                <c:pt idx="562">
                  <c:v>64.686408261309907</c:v>
                </c:pt>
                <c:pt idx="563">
                  <c:v>64.82623173321312</c:v>
                </c:pt>
                <c:pt idx="564">
                  <c:v>64.963547028025047</c:v>
                </c:pt>
                <c:pt idx="565">
                  <c:v>65.098348911256906</c:v>
                </c:pt>
                <c:pt idx="566">
                  <c:v>65.230632450047864</c:v>
                </c:pt>
                <c:pt idx="567">
                  <c:v>65.360393000562723</c:v>
                </c:pt>
                <c:pt idx="568">
                  <c:v>65.487626195505982</c:v>
                </c:pt>
                <c:pt idx="569">
                  <c:v>65.612327931768121</c:v>
                </c:pt>
                <c:pt idx="570">
                  <c:v>65.734494358204699</c:v>
                </c:pt>
                <c:pt idx="571">
                  <c:v>65.854121863563947</c:v>
                </c:pt>
                <c:pt idx="572">
                  <c:v>65.971207064563643</c:v>
                </c:pt>
                <c:pt idx="573">
                  <c:v>66.085746794129435</c:v>
                </c:pt>
                <c:pt idx="574">
                  <c:v>66.19773808979447</c:v>
                </c:pt>
                <c:pt idx="575">
                  <c:v>66.307178182275095</c:v>
                </c:pt>
                <c:pt idx="576">
                  <c:v>66.414064484217732</c:v>
                </c:pt>
                <c:pt idx="577">
                  <c:v>66.518394579131936</c:v>
                </c:pt>
                <c:pt idx="578">
                  <c:v>66.620166210503839</c:v>
                </c:pt>
                <c:pt idx="579">
                  <c:v>66.719377271104022</c:v>
                </c:pt>
                <c:pt idx="580">
                  <c:v>66.816025792486641</c:v>
                </c:pt>
                <c:pt idx="581">
                  <c:v>66.91010993468521</c:v>
                </c:pt>
                <c:pt idx="582">
                  <c:v>67.001627976108523</c:v>
                </c:pt>
                <c:pt idx="583">
                  <c:v>67.090578303638807</c:v>
                </c:pt>
                <c:pt idx="584">
                  <c:v>67.176959402933889</c:v>
                </c:pt>
                <c:pt idx="585">
                  <c:v>67.260769848936945</c:v>
                </c:pt>
                <c:pt idx="586">
                  <c:v>67.342008296593406</c:v>
                </c:pt>
                <c:pt idx="587">
                  <c:v>67.42067347177715</c:v>
                </c:pt>
                <c:pt idx="588">
                  <c:v>67.496764162428107</c:v>
                </c:pt>
                <c:pt idx="589">
                  <c:v>67.570279209901713</c:v>
                </c:pt>
                <c:pt idx="590">
                  <c:v>67.641217500529862</c:v>
                </c:pt>
                <c:pt idx="591">
                  <c:v>67.709577957393691</c:v>
                </c:pt>
                <c:pt idx="592">
                  <c:v>67.775359532312038</c:v>
                </c:pt>
                <c:pt idx="593">
                  <c:v>67.838561198039855</c:v>
                </c:pt>
                <c:pt idx="594">
                  <c:v>67.89918194068116</c:v>
                </c:pt>
                <c:pt idx="595">
                  <c:v>67.957220752315436</c:v>
                </c:pt>
                <c:pt idx="596">
                  <c:v>68.012676623833514</c:v>
                </c:pt>
                <c:pt idx="597">
                  <c:v>68.065548537988647</c:v>
                </c:pt>
                <c:pt idx="598">
                  <c:v>68.11583546265625</c:v>
                </c:pt>
                <c:pt idx="599">
                  <c:v>68.163536344304944</c:v>
                </c:pt>
                <c:pt idx="600">
                  <c:v>68.208650101677478</c:v>
                </c:pt>
                <c:pt idx="601">
                  <c:v>68.251175619680467</c:v>
                </c:pt>
                <c:pt idx="602">
                  <c:v>68.291111743480215</c:v>
                </c:pt>
                <c:pt idx="603">
                  <c:v>68.32845727280835</c:v>
                </c:pt>
                <c:pt idx="604">
                  <c:v>68.363210956469473</c:v>
                </c:pt>
                <c:pt idx="605">
                  <c:v>68.395371487056764</c:v>
                </c:pt>
                <c:pt idx="606">
                  <c:v>68.424937495868761</c:v>
                </c:pt>
                <c:pt idx="607">
                  <c:v>68.451907548028458</c:v>
                </c:pt>
                <c:pt idx="608">
                  <c:v>68.476280137805105</c:v>
                </c:pt>
                <c:pt idx="609">
                  <c:v>68.498053684134291</c:v>
                </c:pt>
                <c:pt idx="610">
                  <c:v>68.517226526336913</c:v>
                </c:pt>
                <c:pt idx="611">
                  <c:v>68.533796920036878</c:v>
                </c:pt>
                <c:pt idx="612">
                  <c:v>68.547763033273256</c:v>
                </c:pt>
                <c:pt idx="613">
                  <c:v>68.559122942809935</c:v>
                </c:pt>
                <c:pt idx="614">
                  <c:v>68.56787463063732</c:v>
                </c:pt>
                <c:pt idx="615">
                  <c:v>68.574015980668321</c:v>
                </c:pt>
                <c:pt idx="616">
                  <c:v>68.57754477562635</c:v>
                </c:pt>
                <c:pt idx="617">
                  <c:v>68.578458694123867</c:v>
                </c:pt>
                <c:pt idx="618">
                  <c:v>68.576755307931478</c:v>
                </c:pt>
                <c:pt idx="619">
                  <c:v>68.572432079436183</c:v>
                </c:pt>
                <c:pt idx="620">
                  <c:v>68.565486359287817</c:v>
                </c:pt>
                <c:pt idx="621">
                  <c:v>68.555915384233629</c:v>
                </c:pt>
                <c:pt idx="622">
                  <c:v>68.543716275139872</c:v>
                </c:pt>
                <c:pt idx="623">
                  <c:v>68.528886035198568</c:v>
                </c:pt>
                <c:pt idx="624">
                  <c:v>68.511421548321522</c:v>
                </c:pt>
                <c:pt idx="625">
                  <c:v>68.491319577718627</c:v>
                </c:pt>
                <c:pt idx="626">
                  <c:v>68.468576764661847</c:v>
                </c:pt>
                <c:pt idx="627">
                  <c:v>68.443189627432616</c:v>
                </c:pt>
                <c:pt idx="628">
                  <c:v>68.415154560454113</c:v>
                </c:pt>
                <c:pt idx="629">
                  <c:v>68.384467833607857</c:v>
                </c:pt>
                <c:pt idx="630">
                  <c:v>68.351125591733165</c:v>
                </c:pt>
                <c:pt idx="631">
                  <c:v>68.315123854311494</c:v>
                </c:pt>
                <c:pt idx="632">
                  <c:v>68.27645851533434</c:v>
                </c:pt>
                <c:pt idx="633">
                  <c:v>68.235125343354568</c:v>
                </c:pt>
                <c:pt idx="634">
                  <c:v>68.191119981723318</c:v>
                </c:pt>
                <c:pt idx="635">
                  <c:v>68.144437949009287</c:v>
                </c:pt>
                <c:pt idx="636">
                  <c:v>68.095074639604917</c:v>
                </c:pt>
                <c:pt idx="637">
                  <c:v>68.043025324516378</c:v>
                </c:pt>
                <c:pt idx="638">
                  <c:v>67.988285152339614</c:v>
                </c:pt>
                <c:pt idx="639">
                  <c:v>67.930849150423256</c:v>
                </c:pt>
                <c:pt idx="640">
                  <c:v>67.870712226217464</c:v>
                </c:pt>
                <c:pt idx="641">
                  <c:v>67.807869168810697</c:v>
                </c:pt>
                <c:pt idx="642">
                  <c:v>67.742314650654919</c:v>
                </c:pt>
                <c:pt idx="643">
                  <c:v>67.674043229480034</c:v>
                </c:pt>
                <c:pt idx="644">
                  <c:v>67.603049350397356</c:v>
                </c:pt>
                <c:pt idx="645">
                  <c:v>67.529327348195366</c:v>
                </c:pt>
                <c:pt idx="646">
                  <c:v>67.45287144982656</c:v>
                </c:pt>
                <c:pt idx="647">
                  <c:v>67.373675777086575</c:v>
                </c:pt>
                <c:pt idx="648">
                  <c:v>67.291734349488323</c:v>
                </c:pt>
                <c:pt idx="649">
                  <c:v>67.207041087330708</c:v>
                </c:pt>
                <c:pt idx="650">
                  <c:v>67.119589814962509</c:v>
                </c:pt>
                <c:pt idx="651">
                  <c:v>67.029374264244922</c:v>
                </c:pt>
                <c:pt idx="652">
                  <c:v>66.936388078210584</c:v>
                </c:pt>
                <c:pt idx="653">
                  <c:v>66.840624814924567</c:v>
                </c:pt>
                <c:pt idx="654">
                  <c:v>66.742077951542655</c:v>
                </c:pt>
                <c:pt idx="655">
                  <c:v>66.640740888574214</c:v>
                </c:pt>
                <c:pt idx="656">
                  <c:v>66.536606954346055</c:v>
                </c:pt>
                <c:pt idx="657">
                  <c:v>66.429669409670865</c:v>
                </c:pt>
                <c:pt idx="658">
                  <c:v>66.319921452720536</c:v>
                </c:pt>
                <c:pt idx="659">
                  <c:v>66.207356224104743</c:v>
                </c:pt>
                <c:pt idx="660">
                  <c:v>66.091966812157949</c:v>
                </c:pt>
                <c:pt idx="661">
                  <c:v>65.973746258431646</c:v>
                </c:pt>
                <c:pt idx="662">
                  <c:v>65.852687563397978</c:v>
                </c:pt>
                <c:pt idx="663">
                  <c:v>65.728783692360224</c:v>
                </c:pt>
                <c:pt idx="664">
                  <c:v>65.602027581575143</c:v>
                </c:pt>
                <c:pt idx="665">
                  <c:v>65.472412144583799</c:v>
                </c:pt>
                <c:pt idx="666">
                  <c:v>65.339930278755119</c:v>
                </c:pt>
                <c:pt idx="667">
                  <c:v>65.204574872039558</c:v>
                </c:pt>
                <c:pt idx="668">
                  <c:v>65.066338809933384</c:v>
                </c:pt>
                <c:pt idx="669">
                  <c:v>64.925214982656044</c:v>
                </c:pt>
                <c:pt idx="670">
                  <c:v>64.781196292535682</c:v>
                </c:pt>
                <c:pt idx="671">
                  <c:v>64.634275661608996</c:v>
                </c:pt>
                <c:pt idx="672">
                  <c:v>64.484446039426416</c:v>
                </c:pt>
                <c:pt idx="673">
                  <c:v>64.331700411071068</c:v>
                </c:pt>
                <c:pt idx="674">
                  <c:v>64.176031805382465</c:v>
                </c:pt>
                <c:pt idx="675">
                  <c:v>64.017433303387918</c:v>
                </c:pt>
                <c:pt idx="676">
                  <c:v>63.855898046939942</c:v>
                </c:pt>
                <c:pt idx="677">
                  <c:v>63.691419247555785</c:v>
                </c:pt>
                <c:pt idx="678">
                  <c:v>63.523990195459177</c:v>
                </c:pt>
                <c:pt idx="679">
                  <c:v>63.35360426881951</c:v>
                </c:pt>
                <c:pt idx="680">
                  <c:v>63.180254943188288</c:v>
                </c:pt>
                <c:pt idx="681">
                  <c:v>63.003935801126858</c:v>
                </c:pt>
                <c:pt idx="682">
                  <c:v>62.82464054202481</c:v>
                </c:pt>
                <c:pt idx="683">
                  <c:v>62.642362992101724</c:v>
                </c:pt>
                <c:pt idx="684">
                  <c:v>62.457097114592315</c:v>
                </c:pt>
                <c:pt idx="685">
                  <c:v>62.268837020105238</c:v>
                </c:pt>
                <c:pt idx="686">
                  <c:v>62.077576977155388</c:v>
                </c:pt>
                <c:pt idx="687">
                  <c:v>61.883311422857545</c:v>
                </c:pt>
                <c:pt idx="688">
                  <c:v>61.686034973786036</c:v>
                </c:pt>
                <c:pt idx="689">
                  <c:v>61.485742436979507</c:v>
                </c:pt>
                <c:pt idx="690">
                  <c:v>61.282428821096602</c:v>
                </c:pt>
                <c:pt idx="691">
                  <c:v>61.076089347707651</c:v>
                </c:pt>
                <c:pt idx="692">
                  <c:v>60.866719462715352</c:v>
                </c:pt>
                <c:pt idx="693">
                  <c:v>60.654314847898419</c:v>
                </c:pt>
                <c:pt idx="694">
                  <c:v>60.438871432566103</c:v>
                </c:pt>
                <c:pt idx="695">
                  <c:v>60.220385405313095</c:v>
                </c:pt>
                <c:pt idx="696">
                  <c:v>59.998853225869908</c:v>
                </c:pt>
                <c:pt idx="697">
                  <c:v>59.774271637028775</c:v>
                </c:pt>
                <c:pt idx="698">
                  <c:v>59.546637676642874</c:v>
                </c:pt>
                <c:pt idx="699">
                  <c:v>59.315948689678237</c:v>
                </c:pt>
                <c:pt idx="700">
                  <c:v>59.082202340312193</c:v>
                </c:pt>
                <c:pt idx="701">
                  <c:v>58.845396624060371</c:v>
                </c:pt>
                <c:pt idx="702">
                  <c:v>58.605529879919203</c:v>
                </c:pt>
                <c:pt idx="703">
                  <c:v>58.362600802510784</c:v>
                </c:pt>
                <c:pt idx="704">
                  <c:v>58.116608454213292</c:v>
                </c:pt>
                <c:pt idx="705">
                  <c:v>57.867552277257772</c:v>
                </c:pt>
                <c:pt idx="706">
                  <c:v>57.615432105782247</c:v>
                </c:pt>
                <c:pt idx="707">
                  <c:v>57.36024817781832</c:v>
                </c:pt>
                <c:pt idx="708">
                  <c:v>57.102001147194883</c:v>
                </c:pt>
                <c:pt idx="709">
                  <c:v>56.840692095342689</c:v>
                </c:pt>
                <c:pt idx="710">
                  <c:v>56.576322542974225</c:v>
                </c:pt>
                <c:pt idx="711">
                  <c:v>56.308894461629109</c:v>
                </c:pt>
                <c:pt idx="712">
                  <c:v>56.038410285052407</c:v>
                </c:pt>
                <c:pt idx="713">
                  <c:v>55.76487292039684</c:v>
                </c:pt>
                <c:pt idx="714">
                  <c:v>55.488285759216154</c:v>
                </c:pt>
                <c:pt idx="715">
                  <c:v>55.208652688237933</c:v>
                </c:pt>
                <c:pt idx="716">
                  <c:v>54.925978099886947</c:v>
                </c:pt>
                <c:pt idx="717">
                  <c:v>54.640266902537789</c:v>
                </c:pt>
                <c:pt idx="718">
                  <c:v>54.351524530472631</c:v>
                </c:pt>
                <c:pt idx="719">
                  <c:v>54.059756953524499</c:v>
                </c:pt>
                <c:pt idx="720">
                  <c:v>53.764970686375349</c:v>
                </c:pt>
                <c:pt idx="721">
                  <c:v>53.467172797491827</c:v>
                </c:pt>
                <c:pt idx="722">
                  <c:v>53.166370917668132</c:v>
                </c:pt>
                <c:pt idx="723">
                  <c:v>52.862573248155442</c:v>
                </c:pt>
                <c:pt idx="724">
                  <c:v>52.555788568351616</c:v>
                </c:pt>
                <c:pt idx="725">
                  <c:v>52.246026243025057</c:v>
                </c:pt>
                <c:pt idx="726">
                  <c:v>51.933296229051805</c:v>
                </c:pt>
                <c:pt idx="727">
                  <c:v>51.61760908163636</c:v>
                </c:pt>
                <c:pt idx="728">
                  <c:v>51.29897595999509</c:v>
                </c:pt>
                <c:pt idx="729">
                  <c:v>50.977408632474834</c:v>
                </c:pt>
                <c:pt idx="730">
                  <c:v>50.652919481087977</c:v>
                </c:pt>
                <c:pt idx="731">
                  <c:v>50.325521505431666</c:v>
                </c:pt>
                <c:pt idx="732">
                  <c:v>49.995228325976839</c:v>
                </c:pt>
                <c:pt idx="733">
                  <c:v>49.662054186697844</c:v>
                </c:pt>
                <c:pt idx="734">
                  <c:v>49.326013957023605</c:v>
                </c:pt>
                <c:pt idx="735">
                  <c:v>48.987123133087223</c:v>
                </c:pt>
                <c:pt idx="736">
                  <c:v>48.64539783825542</c:v>
                </c:pt>
                <c:pt idx="737">
                  <c:v>48.300854822912825</c:v>
                </c:pt>
                <c:pt idx="738">
                  <c:v>47.95351146349131</c:v>
                </c:pt>
                <c:pt idx="739">
                  <c:v>47.603385760714559</c:v>
                </c:pt>
                <c:pt idx="740">
                  <c:v>47.250496337051729</c:v>
                </c:pt>
                <c:pt idx="741">
                  <c:v>46.894862433356735</c:v>
                </c:pt>
                <c:pt idx="742">
                  <c:v>46.536503904685617</c:v>
                </c:pt>
                <c:pt idx="743">
                  <c:v>46.175441215270567</c:v>
                </c:pt>
                <c:pt idx="744">
                  <c:v>45.811695432648449</c:v>
                </c:pt>
                <c:pt idx="745">
                  <c:v>45.445288220925576</c:v>
                </c:pt>
                <c:pt idx="746">
                  <c:v>45.076241833175089</c:v>
                </c:pt>
                <c:pt idx="747">
                  <c:v>44.704579102959073</c:v>
                </c:pt>
                <c:pt idx="748">
                  <c:v>44.330323434968747</c:v>
                </c:pt>
                <c:pt idx="749">
                  <c:v>43.953498794781382</c:v>
                </c:pt>
                <c:pt idx="750">
                  <c:v>43.574129697731564</c:v>
                </c:pt>
                <c:pt idx="751">
                  <c:v>43.192241196898692</c:v>
                </c:pt>
                <c:pt idx="752">
                  <c:v>42.807858870208591</c:v>
                </c:pt>
                <c:pt idx="753">
                  <c:v>42.421008806660396</c:v>
                </c:pt>
                <c:pt idx="754">
                  <c:v>42.031717591681939</c:v>
                </c:pt>
                <c:pt idx="755">
                  <c:v>41.640012291618888</c:v>
                </c:pt>
                <c:pt idx="756">
                  <c:v>41.245920437374537</c:v>
                </c:pt>
                <c:pt idx="757">
                  <c:v>40.849470007209973</c:v>
                </c:pt>
                <c:pt idx="758">
                  <c:v>40.450689408718432</c:v>
                </c:pt>
                <c:pt idx="759">
                  <c:v>40.049607459993211</c:v>
                </c:pt>
                <c:pt idx="760">
                  <c:v>39.646253370007585</c:v>
                </c:pt>
                <c:pt idx="761">
                  <c:v>39.240656718226575</c:v>
                </c:pt>
                <c:pt idx="762">
                  <c:v>38.832847433478022</c:v>
                </c:pt>
                <c:pt idx="763">
                  <c:v>38.422855772102906</c:v>
                </c:pt>
                <c:pt idx="764">
                  <c:v>38.01071229541769</c:v>
                </c:pt>
                <c:pt idx="765">
                  <c:v>37.596447846514351</c:v>
                </c:pt>
                <c:pt idx="766">
                  <c:v>37.180093526432714</c:v>
                </c:pt>
                <c:pt idx="767">
                  <c:v>36.761680669735085</c:v>
                </c:pt>
                <c:pt idx="768">
                  <c:v>36.341240819520976</c:v>
                </c:pt>
                <c:pt idx="769">
                  <c:v>35.918805701920192</c:v>
                </c:pt>
                <c:pt idx="770">
                  <c:v>35.494407200094628</c:v>
                </c:pt>
                <c:pt idx="771">
                  <c:v>35.068077327802044</c:v>
                </c:pt>
                <c:pt idx="772">
                  <c:v>34.639848202549587</c:v>
                </c:pt>
                <c:pt idx="773">
                  <c:v>34.209752018389921</c:v>
                </c:pt>
                <c:pt idx="774">
                  <c:v>33.777821018400758</c:v>
                </c:pt>
                <c:pt idx="775">
                  <c:v>33.344087466887032</c:v>
                </c:pt>
                <c:pt idx="776">
                  <c:v>32.908583621366745</c:v>
                </c:pt>
                <c:pt idx="777">
                  <c:v>32.471341704368314</c:v>
                </c:pt>
                <c:pt idx="778">
                  <c:v>32.032393875103622</c:v>
                </c:pt>
                <c:pt idx="779">
                  <c:v>31.591772201055775</c:v>
                </c:pt>
                <c:pt idx="780">
                  <c:v>31.149508629532903</c:v>
                </c:pt>
                <c:pt idx="781">
                  <c:v>30.705634959237997</c:v>
                </c:pt>
                <c:pt idx="782">
                  <c:v>30.260182811903178</c:v>
                </c:pt>
                <c:pt idx="783">
                  <c:v>29.81318360403759</c:v>
                </c:pt>
                <c:pt idx="784">
                  <c:v>29.364668518839139</c:v>
                </c:pt>
                <c:pt idx="785">
                  <c:v>28.914668478317381</c:v>
                </c:pt>
                <c:pt idx="786">
                  <c:v>28.463214115678255</c:v>
                </c:pt>
                <c:pt idx="787">
                  <c:v>28.010335748016985</c:v>
                </c:pt>
                <c:pt idx="788">
                  <c:v>27.556063349368003</c:v>
                </c:pt>
                <c:pt idx="789">
                  <c:v>27.100426524158877</c:v>
                </c:pt>
                <c:pt idx="790">
                  <c:v>26.643454481111263</c:v>
                </c:pt>
                <c:pt idx="791">
                  <c:v>26.185176007637267</c:v>
                </c:pt>
                <c:pt idx="792">
                  <c:v>25.725619444773301</c:v>
                </c:pt>
                <c:pt idx="793">
                  <c:v>25.264812662692904</c:v>
                </c:pt>
                <c:pt idx="794">
                  <c:v>24.802783036841348</c:v>
                </c:pt>
                <c:pt idx="795">
                  <c:v>24.339557424731368</c:v>
                </c:pt>
                <c:pt idx="796">
                  <c:v>23.87516214343465</c:v>
                </c:pt>
                <c:pt idx="797">
                  <c:v>23.409622947812849</c:v>
                </c:pt>
                <c:pt idx="798">
                  <c:v>22.942965009514381</c:v>
                </c:pt>
                <c:pt idx="799">
                  <c:v>22.475212896777208</c:v>
                </c:pt>
                <c:pt idx="800">
                  <c:v>22.006390555060534</c:v>
                </c:pt>
                <c:pt idx="801">
                  <c:v>21.536521288546211</c:v>
                </c:pt>
                <c:pt idx="802">
                  <c:v>21.065627742523446</c:v>
                </c:pt>
                <c:pt idx="803">
                  <c:v>20.593731886693305</c:v>
                </c:pt>
                <c:pt idx="804">
                  <c:v>20.120854999410099</c:v>
                </c:pt>
                <c:pt idx="805">
                  <c:v>19.647017652881431</c:v>
                </c:pt>
                <c:pt idx="806">
                  <c:v>19.172239699347415</c:v>
                </c:pt>
                <c:pt idx="807">
                  <c:v>18.696540258257784</c:v>
                </c:pt>
                <c:pt idx="808">
                  <c:v>18.21993770445583</c:v>
                </c:pt>
                <c:pt idx="809">
                  <c:v>17.742449657386771</c:v>
                </c:pt>
                <c:pt idx="810">
                  <c:v>17.264092971341299</c:v>
                </c:pt>
                <c:pt idx="811">
                  <c:v>16.784883726741242</c:v>
                </c:pt>
                <c:pt idx="812">
                  <c:v>16.304837222472372</c:v>
                </c:pt>
                <c:pt idx="813">
                  <c:v>15.823967969275486</c:v>
                </c:pt>
                <c:pt idx="814">
                  <c:v>15.342289684189396</c:v>
                </c:pt>
                <c:pt idx="815">
                  <c:v>14.859815286057213</c:v>
                </c:pt>
                <c:pt idx="816">
                  <c:v>14.376556892080004</c:v>
                </c:pt>
                <c:pt idx="817">
                  <c:v>13.892525815436841</c:v>
                </c:pt>
                <c:pt idx="818">
                  <c:v>13.407732563941408</c:v>
                </c:pt>
                <c:pt idx="819">
                  <c:v>12.922186839748406</c:v>
                </c:pt>
                <c:pt idx="820">
                  <c:v>12.435897540094487</c:v>
                </c:pt>
                <c:pt idx="821">
                  <c:v>11.948872759061643</c:v>
                </c:pt>
                <c:pt idx="822">
                  <c:v>11.461119790354175</c:v>
                </c:pt>
                <c:pt idx="823">
                  <c:v>10.972645131083766</c:v>
                </c:pt>
                <c:pt idx="824">
                  <c:v>10.483454486534342</c:v>
                </c:pt>
                <c:pt idx="825">
                  <c:v>9.993552775905215</c:v>
                </c:pt>
                <c:pt idx="826">
                  <c:v>9.5029441390084486</c:v>
                </c:pt>
                <c:pt idx="827">
                  <c:v>9.0116319439064938</c:v>
                </c:pt>
                <c:pt idx="828">
                  <c:v>8.5196187954704214</c:v>
                </c:pt>
                <c:pt idx="829">
                  <c:v>8.0269065448367485</c:v>
                </c:pt>
                <c:pt idx="830">
                  <c:v>7.5334962997480233</c:v>
                </c:pt>
                <c:pt idx="831">
                  <c:v>7.0393884357536933</c:v>
                </c:pt>
                <c:pt idx="832">
                  <c:v>6.5445826082417966</c:v>
                </c:pt>
                <c:pt idx="833">
                  <c:v>6.0490777652935179</c:v>
                </c:pt>
                <c:pt idx="834">
                  <c:v>5.5528721613221705</c:v>
                </c:pt>
                <c:pt idx="835">
                  <c:v>5.0559633714845233</c:v>
                </c:pt>
                <c:pt idx="836">
                  <c:v>4.558348306830041</c:v>
                </c:pt>
                <c:pt idx="837">
                  <c:v>4.0600232301696622</c:v>
                </c:pt>
                <c:pt idx="838">
                  <c:v>3.560983772639517</c:v>
                </c:pt>
                <c:pt idx="839">
                  <c:v>3.061224950924796</c:v>
                </c:pt>
                <c:pt idx="840">
                  <c:v>2.5607411851294444</c:v>
                </c:pt>
                <c:pt idx="841">
                  <c:v>2.059526317259909</c:v>
                </c:pt>
                <c:pt idx="842">
                  <c:v>1.5575736302907472</c:v>
                </c:pt>
                <c:pt idx="843">
                  <c:v>1.0548758677964258</c:v>
                </c:pt>
                <c:pt idx="844">
                  <c:v>0.55142525411750398</c:v>
                </c:pt>
                <c:pt idx="845">
                  <c:v>4.7213515030421149E-2</c:v>
                </c:pt>
                <c:pt idx="846">
                  <c:v>-0.4577681011018484</c:v>
                </c:pt>
                <c:pt idx="847">
                  <c:v>-0.96352880172270261</c:v>
                </c:pt>
                <c:pt idx="848">
                  <c:v>-1.4700782280518894</c:v>
                </c:pt>
                <c:pt idx="849">
                  <c:v>-1.977426432656614</c:v>
                </c:pt>
                <c:pt idx="850">
                  <c:v>-2.4855838566457749</c:v>
                </c:pt>
                <c:pt idx="851">
                  <c:v>-2.9945613065278565</c:v>
                </c:pt>
                <c:pt idx="852">
                  <c:v>-3.5043699307395428</c:v>
                </c:pt>
                <c:pt idx="853">
                  <c:v>-4.0150211958916628</c:v>
                </c:pt>
                <c:pt idx="854">
                  <c:v>-4.5265268627452286</c:v>
                </c:pt>
                <c:pt idx="855">
                  <c:v>-5.0388989619510198</c:v>
                </c:pt>
                <c:pt idx="856">
                  <c:v>-5.55214976957798</c:v>
                </c:pt>
                <c:pt idx="857">
                  <c:v>-6.0662917824545701</c:v>
                </c:pt>
                <c:pt idx="858">
                  <c:v>-6.5813376933518271</c:v>
                </c:pt>
                <c:pt idx="859">
                  <c:v>-7.0973003660358103</c:v>
                </c:pt>
                <c:pt idx="860">
                  <c:v>-7.6141928102093033</c:v>
                </c:pt>
                <c:pt idx="861">
                  <c:v>-8.1320281563768049</c:v>
                </c:pt>
                <c:pt idx="862">
                  <c:v>-8.6508196306536718</c:v>
                </c:pt>
                <c:pt idx="863">
                  <c:v>-9.1705805295446368</c:v>
                </c:pt>
                <c:pt idx="864">
                  <c:v>-9.6913241947253823</c:v>
                </c:pt>
                <c:pt idx="865">
                  <c:v>-10.213063987840002</c:v>
                </c:pt>
                <c:pt idx="866">
                  <c:v>-10.735813265350146</c:v>
                </c:pt>
                <c:pt idx="867">
                  <c:v>-11.2595853534649</c:v>
                </c:pt>
                <c:pt idx="868">
                  <c:v>-11.784393523156425</c:v>
                </c:pt>
                <c:pt idx="869">
                  <c:v>-12.310250965315959</c:v>
                </c:pt>
                <c:pt idx="870">
                  <c:v>-12.837170766052722</c:v>
                </c:pt>
                <c:pt idx="871">
                  <c:v>-13.365165882172235</c:v>
                </c:pt>
                <c:pt idx="872">
                  <c:v>-13.894249116855505</c:v>
                </c:pt>
                <c:pt idx="873">
                  <c:v>-14.424433095567835</c:v>
                </c:pt>
                <c:pt idx="874">
                  <c:v>-14.955730242217655</c:v>
                </c:pt>
                <c:pt idx="875">
                  <c:v>-15.488152755598435</c:v>
                </c:pt>
                <c:pt idx="876">
                  <c:v>-16.021712586130604</c:v>
                </c:pt>
                <c:pt idx="877">
                  <c:v>-16.556421412931428</c:v>
                </c:pt>
                <c:pt idx="878">
                  <c:v>-17.092290621247415</c:v>
                </c:pt>
                <c:pt idx="879">
                  <c:v>-17.629331280254448</c:v>
                </c:pt>
                <c:pt idx="880">
                  <c:v>-18.167554121271039</c:v>
                </c:pt>
                <c:pt idx="881">
                  <c:v>-18.706969516400576</c:v>
                </c:pt>
                <c:pt idx="882">
                  <c:v>-19.247587457621449</c:v>
                </c:pt>
                <c:pt idx="883">
                  <c:v>-19.789417536364581</c:v>
                </c:pt>
                <c:pt idx="884">
                  <c:v>-20.332468923589289</c:v>
                </c:pt>
                <c:pt idx="885">
                  <c:v>-20.876750350388576</c:v>
                </c:pt>
                <c:pt idx="886">
                  <c:v>-21.422270089145201</c:v>
                </c:pt>
                <c:pt idx="887">
                  <c:v>-21.96903593526504</c:v>
                </c:pt>
                <c:pt idx="888">
                  <c:v>-22.517055189507715</c:v>
                </c:pt>
                <c:pt idx="889">
                  <c:v>-23.066334640942017</c:v>
                </c:pt>
                <c:pt idx="890">
                  <c:v>-23.616880550539477</c:v>
                </c:pt>
                <c:pt idx="891">
                  <c:v>-24.1686986354444</c:v>
                </c:pt>
                <c:pt idx="892">
                  <c:v>-24.721794053923603</c:v>
                </c:pt>
                <c:pt idx="893">
                  <c:v>-25.276171391029308</c:v>
                </c:pt>
                <c:pt idx="894">
                  <c:v>-25.831834644992583</c:v>
                </c:pt>
                <c:pt idx="895">
                  <c:v>-26.388787214363361</c:v>
                </c:pt>
                <c:pt idx="896">
                  <c:v>-26.947031885922186</c:v>
                </c:pt>
                <c:pt idx="897">
                  <c:v>-27.506570823375185</c:v>
                </c:pt>
                <c:pt idx="898">
                  <c:v>-28.067405556855405</c:v>
                </c:pt>
                <c:pt idx="899">
                  <c:v>-28.629536973241656</c:v>
                </c:pt>
                <c:pt idx="900">
                  <c:v>-29.192965307315049</c:v>
                </c:pt>
                <c:pt idx="901">
                  <c:v>-29.757690133762679</c:v>
                </c:pt>
                <c:pt idx="902">
                  <c:v>-30.323710360042483</c:v>
                </c:pt>
                <c:pt idx="903">
                  <c:v>-30.891024220125914</c:v>
                </c:pt>
                <c:pt idx="904">
                  <c:v>-31.459629269119645</c:v>
                </c:pt>
                <c:pt idx="905">
                  <c:v>-32.029522378784392</c:v>
                </c:pt>
                <c:pt idx="906">
                  <c:v>-32.60069973394998</c:v>
                </c:pt>
                <c:pt idx="907">
                  <c:v>-33.173156829842583</c:v>
                </c:pt>
                <c:pt idx="908">
                  <c:v>-33.746888470317117</c:v>
                </c:pt>
                <c:pt idx="909">
                  <c:v>-34.321888767005106</c:v>
                </c:pt>
                <c:pt idx="910">
                  <c:v>-34.898151139379848</c:v>
                </c:pt>
                <c:pt idx="911">
                  <c:v>-35.475668315730545</c:v>
                </c:pt>
                <c:pt idx="912">
                  <c:v>-36.054432335052596</c:v>
                </c:pt>
                <c:pt idx="913">
                  <c:v>-36.634434549840606</c:v>
                </c:pt>
                <c:pt idx="914">
                  <c:v>-37.215665629783871</c:v>
                </c:pt>
                <c:pt idx="915">
                  <c:v>-37.798115566354483</c:v>
                </c:pt>
                <c:pt idx="916">
                  <c:v>-38.381773678277696</c:v>
                </c:pt>
                <c:pt idx="917">
                  <c:v>-38.96662861786784</c:v>
                </c:pt>
                <c:pt idx="918">
                  <c:v>-39.552668378228631</c:v>
                </c:pt>
                <c:pt idx="919">
                  <c:v>-40.139880301282332</c:v>
                </c:pt>
                <c:pt idx="920">
                  <c:v>-40.728251086627367</c:v>
                </c:pt>
                <c:pt idx="921">
                  <c:v>-41.317766801194409</c:v>
                </c:pt>
                <c:pt idx="922">
                  <c:v>-41.90841288967863</c:v>
                </c:pt>
                <c:pt idx="923">
                  <c:v>-42.500174185732575</c:v>
                </c:pt>
                <c:pt idx="924">
                  <c:v>-43.093034923876075</c:v>
                </c:pt>
                <c:pt idx="925">
                  <c:v>-43.686978752117653</c:v>
                </c:pt>
                <c:pt idx="926">
                  <c:v>-44.281988745236077</c:v>
                </c:pt>
                <c:pt idx="927">
                  <c:v>-44.878047418706103</c:v>
                </c:pt>
                <c:pt idx="928">
                  <c:v>-45.475136743221853</c:v>
                </c:pt>
                <c:pt idx="929">
                  <c:v>-46.073238159796276</c:v>
                </c:pt>
                <c:pt idx="930">
                  <c:v>-46.6723325953851</c:v>
                </c:pt>
                <c:pt idx="931">
                  <c:v>-47.272400479009349</c:v>
                </c:pt>
                <c:pt idx="932">
                  <c:v>-47.873421758325392</c:v>
                </c:pt>
                <c:pt idx="933">
                  <c:v>-48.475375916612876</c:v>
                </c:pt>
                <c:pt idx="934">
                  <c:v>-49.078241990128078</c:v>
                </c:pt>
                <c:pt idx="935">
                  <c:v>-49.681998585782765</c:v>
                </c:pt>
                <c:pt idx="936">
                  <c:v>-50.286623899107411</c:v>
                </c:pt>
                <c:pt idx="937">
                  <c:v>-50.892095732445142</c:v>
                </c:pt>
                <c:pt idx="938">
                  <c:v>-51.498391513340223</c:v>
                </c:pt>
                <c:pt idx="939">
                  <c:v>-52.10548831306393</c:v>
                </c:pt>
                <c:pt idx="940">
                  <c:v>-52.713362865241393</c:v>
                </c:pt>
                <c:pt idx="941">
                  <c:v>-53.321991584520646</c:v>
                </c:pt>
                <c:pt idx="942">
                  <c:v>-53.93135058524679</c:v>
                </c:pt>
                <c:pt idx="943">
                  <c:v>-54.541415700083789</c:v>
                </c:pt>
                <c:pt idx="944">
                  <c:v>-55.152162498546929</c:v>
                </c:pt>
                <c:pt idx="945">
                  <c:v>-55.763566305387258</c:v>
                </c:pt>
                <c:pt idx="946">
                  <c:v>-56.375602218792494</c:v>
                </c:pt>
                <c:pt idx="947">
                  <c:v>-56.988245128349718</c:v>
                </c:pt>
                <c:pt idx="948">
                  <c:v>-57.601469732728489</c:v>
                </c:pt>
                <c:pt idx="949">
                  <c:v>-58.215250557040491</c:v>
                </c:pt>
                <c:pt idx="950">
                  <c:v>-58.829561969832014</c:v>
                </c:pt>
                <c:pt idx="951">
                  <c:v>-59.444378199664371</c:v>
                </c:pt>
                <c:pt idx="952">
                  <c:v>-60.0596733512469</c:v>
                </c:pt>
                <c:pt idx="953">
                  <c:v>-60.675421421079079</c:v>
                </c:pt>
                <c:pt idx="954">
                  <c:v>-61.291596312567833</c:v>
                </c:pt>
                <c:pt idx="955">
                  <c:v>-61.908171850580658</c:v>
                </c:pt>
                <c:pt idx="956">
                  <c:v>-62.525121795403891</c:v>
                </c:pt>
                <c:pt idx="957">
                  <c:v>-63.142419856075378</c:v>
                </c:pt>
                <c:pt idx="958">
                  <c:v>-63.76003970305733</c:v>
                </c:pt>
                <c:pt idx="959">
                  <c:v>-64.377954980227429</c:v>
                </c:pt>
                <c:pt idx="960">
                  <c:v>-64.996139316161205</c:v>
                </c:pt>
                <c:pt idx="961">
                  <c:v>-65.614566334681172</c:v>
                </c:pt>
                <c:pt idx="962">
                  <c:v>-66.233209664656968</c:v>
                </c:pt>
                <c:pt idx="963">
                  <c:v>-66.852042949037084</c:v>
                </c:pt>
                <c:pt idx="964">
                  <c:v>-67.471039853096414</c:v>
                </c:pt>
                <c:pt idx="965">
                  <c:v>-68.0901740718881</c:v>
                </c:pt>
                <c:pt idx="966">
                  <c:v>-68.709419336893887</c:v>
                </c:pt>
                <c:pt idx="967">
                  <c:v>-69.328749421860138</c:v>
                </c:pt>
                <c:pt idx="968">
                  <c:v>-69.94813814782178</c:v>
                </c:pt>
                <c:pt idx="969">
                  <c:v>-70.567559387310581</c:v>
                </c:pt>
                <c:pt idx="970">
                  <c:v>-71.186987067747367</c:v>
                </c:pt>
                <c:pt idx="971">
                  <c:v>-71.806395174027813</c:v>
                </c:pt>
                <c:pt idx="972">
                  <c:v>-72.425757750304669</c:v>
                </c:pt>
                <c:pt idx="973">
                  <c:v>-73.045048900979651</c:v>
                </c:pt>
                <c:pt idx="974">
                  <c:v>-73.664242790915594</c:v>
                </c:pt>
                <c:pt idx="975">
                  <c:v>-74.283313644885737</c:v>
                </c:pt>
                <c:pt idx="976">
                  <c:v>-74.902235746276261</c:v>
                </c:pt>
                <c:pt idx="977">
                  <c:v>-75.52098343506546</c:v>
                </c:pt>
                <c:pt idx="978">
                  <c:v>-76.139531105100716</c:v>
                </c:pt>
                <c:pt idx="979">
                  <c:v>-76.757853200698051</c:v>
                </c:pt>
                <c:pt idx="980">
                  <c:v>-77.375924212593091</c:v>
                </c:pt>
                <c:pt idx="981">
                  <c:v>-77.99371867327315</c:v>
                </c:pt>
                <c:pt idx="982">
                  <c:v>-78.61121115172412</c:v>
                </c:pt>
                <c:pt idx="983">
                  <c:v>-79.228376247617476</c:v>
                </c:pt>
                <c:pt idx="984">
                  <c:v>-79.845188584989046</c:v>
                </c:pt>
                <c:pt idx="985">
                  <c:v>-80.461622805429201</c:v>
                </c:pt>
                <c:pt idx="986">
                  <c:v>-81.077653560838044</c:v>
                </c:pt>
                <c:pt idx="987">
                  <c:v>-81.693255505777003</c:v>
                </c:pt>
                <c:pt idx="988">
                  <c:v>-82.308403289462063</c:v>
                </c:pt>
                <c:pt idx="989">
                  <c:v>-82.92307154744455</c:v>
                </c:pt>
                <c:pt idx="990">
                  <c:v>-83.537234893015906</c:v>
                </c:pt>
                <c:pt idx="991">
                  <c:v>-84.150867908392243</c:v>
                </c:pt>
                <c:pt idx="992">
                  <c:v>-84.763945135712703</c:v>
                </c:pt>
                <c:pt idx="993">
                  <c:v>-85.376441067910619</c:v>
                </c:pt>
                <c:pt idx="994">
                  <c:v>-85.988330139492149</c:v>
                </c:pt>
                <c:pt idx="995">
                  <c:v>-86.599586717281184</c:v>
                </c:pt>
                <c:pt idx="996">
                  <c:v>-87.210185091167403</c:v>
                </c:pt>
                <c:pt idx="997">
                  <c:v>-87.820099464913554</c:v>
                </c:pt>
                <c:pt idx="998">
                  <c:v>-88.429303947065847</c:v>
                </c:pt>
                <c:pt idx="999">
                  <c:v>-89.037772542011368</c:v>
                </c:pt>
                <c:pt idx="1000">
                  <c:v>-89.645479141237104</c:v>
                </c:pt>
                <c:pt idx="1001">
                  <c:v>-90.25239751482583</c:v>
                </c:pt>
                <c:pt idx="1002">
                  <c:v>-90.858501303245816</c:v>
                </c:pt>
                <c:pt idx="1003">
                  <c:v>-91.463764009468889</c:v>
                </c:pt>
                <c:pt idx="1004">
                  <c:v>-92.068158991466063</c:v>
                </c:pt>
                <c:pt idx="1005">
                  <c:v>-92.671659455119411</c:v>
                </c:pt>
                <c:pt idx="1006">
                  <c:v>-93.274238447593504</c:v>
                </c:pt>
                <c:pt idx="1007">
                  <c:v>-93.875868851204885</c:v>
                </c:pt>
                <c:pt idx="1008">
                  <c:v>-94.476523377825444</c:v>
                </c:pt>
                <c:pt idx="1009">
                  <c:v>-95.0761745638588</c:v>
                </c:pt>
                <c:pt idx="1010">
                  <c:v>-95.674794765821829</c:v>
                </c:pt>
                <c:pt idx="1011">
                  <c:v>-96.272356156563276</c:v>
                </c:pt>
                <c:pt idx="1012">
                  <c:v>-96.86883072215204</c:v>
                </c:pt>
                <c:pt idx="1013">
                  <c:v>-97.464190259458675</c:v>
                </c:pt>
                <c:pt idx="1014">
                  <c:v>-98.058406374462479</c:v>
                </c:pt>
                <c:pt idx="1015">
                  <c:v>-98.651450481299477</c:v>
                </c:pt>
                <c:pt idx="1016">
                  <c:v>-99.243293802079208</c:v>
                </c:pt>
                <c:pt idx="1017">
                  <c:v>-99.833907367485665</c:v>
                </c:pt>
                <c:pt idx="1018">
                  <c:v>-100.423262018177</c:v>
                </c:pt>
                <c:pt idx="1019">
                  <c:v>-101.01132840700134</c:v>
                </c:pt>
                <c:pt idx="1020">
                  <c:v>-101.59807700203605</c:v>
                </c:pt>
                <c:pt idx="1021">
                  <c:v>-102.18347809045765</c:v>
                </c:pt>
                <c:pt idx="1022">
                  <c:v>-102.767501783253</c:v>
                </c:pt>
                <c:pt idx="1023">
                  <c:v>-103.35011802076707</c:v>
                </c:pt>
                <c:pt idx="1024">
                  <c:v>-103.93129657909297</c:v>
                </c:pt>
                <c:pt idx="1025">
                  <c:v>-104.51100707729745</c:v>
                </c:pt>
                <c:pt idx="1026">
                  <c:v>-105.08921898547879</c:v>
                </c:pt>
                <c:pt idx="1027">
                  <c:v>-105.6659016336469</c:v>
                </c:pt>
                <c:pt idx="1028">
                  <c:v>-106.24102422141488</c:v>
                </c:pt>
                <c:pt idx="1029">
                  <c:v>-106.81455582848943</c:v>
                </c:pt>
                <c:pt idx="1030">
                  <c:v>-107.38646542594161</c:v>
                </c:pt>
                <c:pt idx="1031">
                  <c:v>-107.95672188824234</c:v>
                </c:pt>
                <c:pt idx="1032">
                  <c:v>-108.52529400603794</c:v>
                </c:pt>
                <c:pt idx="1033">
                  <c:v>-109.09215049964338</c:v>
                </c:pt>
                <c:pt idx="1034">
                  <c:v>-109.65726003322877</c:v>
                </c:pt>
                <c:pt idx="1035">
                  <c:v>-110.22059122966883</c:v>
                </c:pt>
                <c:pt idx="1036">
                  <c:v>-110.78211268602492</c:v>
                </c:pt>
                <c:pt idx="1037">
                  <c:v>-111.34179298962988</c:v>
                </c:pt>
                <c:pt idx="1038">
                  <c:v>-111.89960073473982</c:v>
                </c:pt>
                <c:pt idx="1039">
                  <c:v>-112.45550453971477</c:v>
                </c:pt>
                <c:pt idx="1040">
                  <c:v>-113.00947306469789</c:v>
                </c:pt>
                <c:pt idx="1041">
                  <c:v>-113.5614750297442</c:v>
                </c:pt>
                <c:pt idx="1042">
                  <c:v>-114.11147923336868</c:v>
                </c:pt>
                <c:pt idx="1043">
                  <c:v>-114.6594545714639</c:v>
                </c:pt>
                <c:pt idx="1044">
                  <c:v>-115.2053700565519</c:v>
                </c:pt>
                <c:pt idx="1045">
                  <c:v>-115.74919483731992</c:v>
                </c:pt>
                <c:pt idx="1046">
                  <c:v>-116.29089821840336</c:v>
                </c:pt>
                <c:pt idx="1047">
                  <c:v>-116.83044968036603</c:v>
                </c:pt>
                <c:pt idx="1048">
                  <c:v>-117.36781889983017</c:v>
                </c:pt>
                <c:pt idx="1049">
                  <c:v>-117.90297576972414</c:v>
                </c:pt>
                <c:pt idx="1050">
                  <c:v>-118.4358904195838</c:v>
                </c:pt>
                <c:pt idx="1051">
                  <c:v>-118.96653323587755</c:v>
                </c:pt>
                <c:pt idx="1052">
                  <c:v>-119.4948748823012</c:v>
                </c:pt>
                <c:pt idx="1053">
                  <c:v>-120.02088632000203</c:v>
                </c:pt>
                <c:pt idx="1054">
                  <c:v>-120.54453882768723</c:v>
                </c:pt>
                <c:pt idx="1055">
                  <c:v>-121.06580402156985</c:v>
                </c:pt>
                <c:pt idx="1056">
                  <c:v>-121.58465387511546</c:v>
                </c:pt>
                <c:pt idx="1057">
                  <c:v>-122.10106073854124</c:v>
                </c:pt>
                <c:pt idx="1058">
                  <c:v>-122.61499735803072</c:v>
                </c:pt>
                <c:pt idx="1059">
                  <c:v>-123.12643689462429</c:v>
                </c:pt>
                <c:pt idx="1060">
                  <c:v>-123.6353529427456</c:v>
                </c:pt>
                <c:pt idx="1061">
                  <c:v>-124.1417195483274</c:v>
                </c:pt>
                <c:pt idx="1062">
                  <c:v>-124.6455112265004</c:v>
                </c:pt>
                <c:pt idx="1063">
                  <c:v>-125.14670297881673</c:v>
                </c:pt>
                <c:pt idx="1064">
                  <c:v>-125.64527030996506</c:v>
                </c:pt>
                <c:pt idx="1065">
                  <c:v>-126.141189243957</c:v>
                </c:pt>
                <c:pt idx="1066">
                  <c:v>-126.63443633975419</c:v>
                </c:pt>
                <c:pt idx="1067">
                  <c:v>-127.12498870630152</c:v>
                </c:pt>
                <c:pt idx="1068">
                  <c:v>-127.61282401695368</c:v>
                </c:pt>
                <c:pt idx="1069">
                  <c:v>-128.09792052326264</c:v>
                </c:pt>
                <c:pt idx="1070">
                  <c:v>-128.58025706810804</c:v>
                </c:pt>
                <c:pt idx="1071">
                  <c:v>-129.05981309815417</c:v>
                </c:pt>
                <c:pt idx="1072">
                  <c:v>-129.53656867561318</c:v>
                </c:pt>
                <c:pt idx="1073">
                  <c:v>-130.01050448930056</c:v>
                </c:pt>
                <c:pt idx="1074">
                  <c:v>-130.48160186497284</c:v>
                </c:pt>
                <c:pt idx="1075">
                  <c:v>-130.94984277493029</c:v>
                </c:pt>
                <c:pt idx="1076">
                  <c:v>-131.41520984688401</c:v>
                </c:pt>
                <c:pt idx="1077">
                  <c:v>-131.87768637207523</c:v>
                </c:pt>
                <c:pt idx="1078">
                  <c:v>-132.33725631264264</c:v>
                </c:pt>
                <c:pt idx="1079">
                  <c:v>-132.79390430823651</c:v>
                </c:pt>
                <c:pt idx="1080">
                  <c:v>-133.24761568187682</c:v>
                </c:pt>
                <c:pt idx="1081">
                  <c:v>-133.69837644505844</c:v>
                </c:pt>
                <c:pt idx="1082">
                  <c:v>-134.14617330210399</c:v>
                </c:pt>
                <c:pt idx="1083">
                  <c:v>-134.59099365376838</c:v>
                </c:pt>
                <c:pt idx="1084">
                  <c:v>-135.03282560010314</c:v>
                </c:pt>
                <c:pt idx="1085">
                  <c:v>-135.47165794258683</c:v>
                </c:pt>
                <c:pt idx="1086">
                  <c:v>-135.90748018552955</c:v>
                </c:pt>
                <c:pt idx="1087">
                  <c:v>-136.34028253676354</c:v>
                </c:pt>
                <c:pt idx="1088">
                  <c:v>-136.77005590763247</c:v>
                </c:pt>
                <c:pt idx="1089">
                  <c:v>-137.19679191228852</c:v>
                </c:pt>
                <c:pt idx="1090">
                  <c:v>-137.62048286631773</c:v>
                </c:pt>
                <c:pt idx="1091">
                  <c:v>-138.04112178470285</c:v>
                </c:pt>
                <c:pt idx="1092">
                  <c:v>-138.45870237914494</c:v>
                </c:pt>
                <c:pt idx="1093">
                  <c:v>-138.87321905475767</c:v>
                </c:pt>
                <c:pt idx="1094">
                  <c:v>-139.28466690615642</c:v>
                </c:pt>
                <c:pt idx="1095">
                  <c:v>-139.69304171295602</c:v>
                </c:pt>
                <c:pt idx="1096">
                  <c:v>-140.09833993470232</c:v>
                </c:pt>
                <c:pt idx="1097">
                  <c:v>-140.50055870525404</c:v>
                </c:pt>
                <c:pt idx="1098">
                  <c:v>-140.89969582664025</c:v>
                </c:pt>
                <c:pt idx="1099">
                  <c:v>-141.29574976240724</c:v>
                </c:pt>
                <c:pt idx="1100">
                  <c:v>-141.68871963048537</c:v>
                </c:pt>
                <c:pt idx="1101">
                  <c:v>-142.07860519559327</c:v>
                </c:pt>
                <c:pt idx="1102">
                  <c:v>-142.46540686120105</c:v>
                </c:pt>
                <c:pt idx="1103">
                  <c:v>-142.84912566107795</c:v>
                </c:pt>
                <c:pt idx="1104">
                  <c:v>-143.22976325044544</c:v>
                </c:pt>
                <c:pt idx="1105">
                  <c:v>-143.60732189675753</c:v>
                </c:pt>
                <c:pt idx="1106">
                  <c:v>-143.98180447013317</c:v>
                </c:pt>
                <c:pt idx="1107">
                  <c:v>-144.35321443346078</c:v>
                </c:pt>
                <c:pt idx="1108">
                  <c:v>-144.72155583220132</c:v>
                </c:pt>
                <c:pt idx="1109">
                  <c:v>-145.08683328390603</c:v>
                </c:pt>
                <c:pt idx="1110">
                  <c:v>-145.44905196747615</c:v>
                </c:pt>
                <c:pt idx="1111">
                  <c:v>-145.80821761218405</c:v>
                </c:pt>
                <c:pt idx="1112">
                  <c:v>-146.16433648647759</c:v>
                </c:pt>
                <c:pt idx="1113">
                  <c:v>-146.51741538658848</c:v>
                </c:pt>
                <c:pt idx="1114">
                  <c:v>-146.86746162496465</c:v>
                </c:pt>
                <c:pt idx="1115">
                  <c:v>-147.21448301854872</c:v>
                </c:pt>
                <c:pt idx="1116">
                  <c:v>-147.55848787691974</c:v>
                </c:pt>
                <c:pt idx="1117">
                  <c:v>-147.89948499031959</c:v>
                </c:pt>
                <c:pt idx="1118">
                  <c:v>-148.23748361758061</c:v>
                </c:pt>
                <c:pt idx="1119">
                  <c:v>-148.57249347397465</c:v>
                </c:pt>
                <c:pt idx="1120">
                  <c:v>-148.90452471900022</c:v>
                </c:pt>
                <c:pt idx="1121">
                  <c:v>-149.23358794412223</c:v>
                </c:pt>
                <c:pt idx="1122">
                  <c:v>-149.55969416048771</c:v>
                </c:pt>
                <c:pt idx="1123">
                  <c:v>-149.882854786623</c:v>
                </c:pt>
                <c:pt idx="1124">
                  <c:v>-150.20308163613802</c:v>
                </c:pt>
                <c:pt idx="1125">
                  <c:v>-150.52038690544464</c:v>
                </c:pt>
                <c:pt idx="1126">
                  <c:v>-150.83478316150678</c:v>
                </c:pt>
                <c:pt idx="1127">
                  <c:v>-151.1462833296342</c:v>
                </c:pt>
                <c:pt idx="1128">
                  <c:v>-151.45490068133341</c:v>
                </c:pt>
                <c:pt idx="1129">
                  <c:v>-151.76064882222792</c:v>
                </c:pt>
                <c:pt idx="1130">
                  <c:v>-152.06354168005674</c:v>
                </c:pt>
                <c:pt idx="1131">
                  <c:v>-152.36359349276688</c:v>
                </c:pt>
                <c:pt idx="1132">
                  <c:v>-152.66081879670571</c:v>
                </c:pt>
                <c:pt idx="1133">
                  <c:v>-152.95523241492327</c:v>
                </c:pt>
                <c:pt idx="1134">
                  <c:v>-153.24684944559715</c:v>
                </c:pt>
                <c:pt idx="1135">
                  <c:v>-153.53568525058392</c:v>
                </c:pt>
                <c:pt idx="1136">
                  <c:v>-153.82175544410882</c:v>
                </c:pt>
                <c:pt idx="1137">
                  <c:v>-154.10507588159629</c:v>
                </c:pt>
                <c:pt idx="1138">
                  <c:v>-154.38566264865506</c:v>
                </c:pt>
                <c:pt idx="1139">
                  <c:v>-154.66353205021665</c:v>
                </c:pt>
                <c:pt idx="1140">
                  <c:v>-154.93870059983965</c:v>
                </c:pt>
                <c:pt idx="1141">
                  <c:v>-155.21118500917868</c:v>
                </c:pt>
                <c:pt idx="1142">
                  <c:v>-155.48100217762868</c:v>
                </c:pt>
                <c:pt idx="1143">
                  <c:v>-155.74816918214583</c:v>
                </c:pt>
                <c:pt idx="1144">
                  <c:v>-156.0127032672475</c:v>
                </c:pt>
                <c:pt idx="1145">
                  <c:v>-156.27462183519941</c:v>
                </c:pt>
                <c:pt idx="1146">
                  <c:v>-156.53394243638837</c:v>
                </c:pt>
                <c:pt idx="1147">
                  <c:v>-156.79068275988487</c:v>
                </c:pt>
                <c:pt idx="1148">
                  <c:v>-157.04486062419875</c:v>
                </c:pt>
                <c:pt idx="1149">
                  <c:v>-157.29649396822799</c:v>
                </c:pt>
                <c:pt idx="1150">
                  <c:v>-157.54560084240441</c:v>
                </c:pt>
                <c:pt idx="1151">
                  <c:v>-157.79219940003392</c:v>
                </c:pt>
                <c:pt idx="1152">
                  <c:v>-158.03630788883581</c:v>
                </c:pt>
                <c:pt idx="1153">
                  <c:v>-158.27794464267998</c:v>
                </c:pt>
                <c:pt idx="1154">
                  <c:v>-158.51712807352135</c:v>
                </c:pt>
                <c:pt idx="1155">
                  <c:v>-158.75387666353305</c:v>
                </c:pt>
                <c:pt idx="1156">
                  <c:v>-158.98820895743825</c:v>
                </c:pt>
                <c:pt idx="1157">
                  <c:v>-159.22014355503705</c:v>
                </c:pt>
                <c:pt idx="1158">
                  <c:v>-159.4496991039324</c:v>
                </c:pt>
                <c:pt idx="1159">
                  <c:v>-159.6768942924495</c:v>
                </c:pt>
                <c:pt idx="1160">
                  <c:v>-159.90174784275041</c:v>
                </c:pt>
                <c:pt idx="1161">
                  <c:v>-160.12427850414102</c:v>
                </c:pt>
                <c:pt idx="1162">
                  <c:v>-160.34450504657002</c:v>
                </c:pt>
                <c:pt idx="1163">
                  <c:v>-160.56244625431577</c:v>
                </c:pt>
                <c:pt idx="1164">
                  <c:v>-160.77812091986246</c:v>
                </c:pt>
                <c:pt idx="1165">
                  <c:v>-160.99154783796047</c:v>
                </c:pt>
                <c:pt idx="1166">
                  <c:v>-161.20274579987046</c:v>
                </c:pt>
                <c:pt idx="1167">
                  <c:v>-161.411733587789</c:v>
                </c:pt>
                <c:pt idx="1168">
                  <c:v>-161.6185299694512</c:v>
                </c:pt>
                <c:pt idx="1169">
                  <c:v>-161.82315369291143</c:v>
                </c:pt>
                <c:pt idx="1170">
                  <c:v>-162.02562348149564</c:v>
                </c:pt>
                <c:pt idx="1171">
                  <c:v>-162.22595802892536</c:v>
                </c:pt>
                <c:pt idx="1172">
                  <c:v>-162.42417599460936</c:v>
                </c:pt>
                <c:pt idx="1173">
                  <c:v>-162.6202959991009</c:v>
                </c:pt>
                <c:pt idx="1174">
                  <c:v>-162.81433661971607</c:v>
                </c:pt>
                <c:pt idx="1175">
                  <c:v>-163.00631638631305</c:v>
                </c:pt>
                <c:pt idx="1176">
                  <c:v>-163.19625377722616</c:v>
                </c:pt>
                <c:pt idx="1177">
                  <c:v>-163.38416721535404</c:v>
                </c:pt>
                <c:pt idx="1178">
                  <c:v>-163.57007506439822</c:v>
                </c:pt>
                <c:pt idx="1179">
                  <c:v>-163.75399562524836</c:v>
                </c:pt>
                <c:pt idx="1180">
                  <c:v>-163.93594713251144</c:v>
                </c:pt>
                <c:pt idx="1181">
                  <c:v>-164.11594775118334</c:v>
                </c:pt>
                <c:pt idx="1182">
                  <c:v>-164.29401557345687</c:v>
                </c:pt>
                <c:pt idx="1183">
                  <c:v>-164.47016861566476</c:v>
                </c:pt>
                <c:pt idx="1184">
                  <c:v>-164.64442481535588</c:v>
                </c:pt>
                <c:pt idx="1185">
                  <c:v>-164.81680202849807</c:v>
                </c:pt>
                <c:pt idx="1186">
                  <c:v>-164.98731802680823</c:v>
                </c:pt>
                <c:pt idx="1187">
                  <c:v>-165.15599049520392</c:v>
                </c:pt>
                <c:pt idx="1188">
                  <c:v>-165.32283702937454</c:v>
                </c:pt>
                <c:pt idx="1189">
                  <c:v>-165.48787513347023</c:v>
                </c:pt>
                <c:pt idx="1190">
                  <c:v>-165.65112221790207</c:v>
                </c:pt>
                <c:pt idx="1191">
                  <c:v>-165.81259559725515</c:v>
                </c:pt>
                <c:pt idx="1192">
                  <c:v>-165.97231248830695</c:v>
                </c:pt>
                <c:pt idx="1193">
                  <c:v>-166.13029000815249</c:v>
                </c:pt>
                <c:pt idx="1194">
                  <c:v>-166.2865451724301</c:v>
                </c:pt>
                <c:pt idx="1195">
                  <c:v>-166.44109489364607</c:v>
                </c:pt>
                <c:pt idx="1196">
                  <c:v>-166.59395597959673</c:v>
                </c:pt>
                <c:pt idx="1197">
                  <c:v>-166.74514513188205</c:v>
                </c:pt>
                <c:pt idx="1198">
                  <c:v>-166.89467894451226</c:v>
                </c:pt>
                <c:pt idx="1199">
                  <c:v>-167.04257390260074</c:v>
                </c:pt>
                <c:pt idx="1200">
                  <c:v>-167.18884638114326</c:v>
                </c:pt>
                <c:pt idx="1201">
                  <c:v>-167.33351264387909</c:v>
                </c:pt>
                <c:pt idx="1202">
                  <c:v>-167.4765888422348</c:v>
                </c:pt>
                <c:pt idx="1203">
                  <c:v>-167.61809101434335</c:v>
                </c:pt>
                <c:pt idx="1204">
                  <c:v>-167.75803508413935</c:v>
                </c:pt>
                <c:pt idx="1205">
                  <c:v>-167.89643686052861</c:v>
                </c:pt>
                <c:pt idx="1206">
                  <c:v>-168.03331203662651</c:v>
                </c:pt>
                <c:pt idx="1207">
                  <c:v>-168.16867618906605</c:v>
                </c:pt>
                <c:pt idx="1208">
                  <c:v>-168.30254477737168</c:v>
                </c:pt>
                <c:pt idx="1209">
                  <c:v>-168.43493314339696</c:v>
                </c:pt>
                <c:pt idx="1210">
                  <c:v>-168.56585651082378</c:v>
                </c:pt>
                <c:pt idx="1211">
                  <c:v>-168.69532998472192</c:v>
                </c:pt>
                <c:pt idx="1212">
                  <c:v>-168.82336855116554</c:v>
                </c:pt>
                <c:pt idx="1213">
                  <c:v>-168.9499870769059</c:v>
                </c:pt>
                <c:pt idx="1214">
                  <c:v>-169.07520030909706</c:v>
                </c:pt>
                <c:pt idx="1215">
                  <c:v>-169.19902287507381</c:v>
                </c:pt>
                <c:pt idx="1216">
                  <c:v>-169.32146928217895</c:v>
                </c:pt>
                <c:pt idx="1217">
                  <c:v>-169.44255391763949</c:v>
                </c:pt>
                <c:pt idx="1218">
                  <c:v>-169.56229104848796</c:v>
                </c:pt>
                <c:pt idx="1219">
                  <c:v>-169.68069482152919</c:v>
                </c:pt>
                <c:pt idx="1220">
                  <c:v>-169.79777926334901</c:v>
                </c:pt>
                <c:pt idx="1221">
                  <c:v>-169.91355828036518</c:v>
                </c:pt>
                <c:pt idx="1222">
                  <c:v>-170.02804565891688</c:v>
                </c:pt>
                <c:pt idx="1223">
                  <c:v>-170.14125506539301</c:v>
                </c:pt>
                <c:pt idx="1224">
                  <c:v>-170.25320004639633</c:v>
                </c:pt>
                <c:pt idx="1225">
                  <c:v>-170.36389402894315</c:v>
                </c:pt>
                <c:pt idx="1226">
                  <c:v>-170.47335032069626</c:v>
                </c:pt>
                <c:pt idx="1227">
                  <c:v>-170.58158211023013</c:v>
                </c:pt>
                <c:pt idx="1228">
                  <c:v>-170.68860246732723</c:v>
                </c:pt>
                <c:pt idx="1229">
                  <c:v>-170.79442434330332</c:v>
                </c:pt>
                <c:pt idx="1230">
                  <c:v>-170.89906057136139</c:v>
                </c:pt>
                <c:pt idx="1231">
                  <c:v>-171.00252386697264</c:v>
                </c:pt>
                <c:pt idx="1232">
                  <c:v>-171.104826828283</c:v>
                </c:pt>
                <c:pt idx="1233">
                  <c:v>-171.20598193654416</c:v>
                </c:pt>
                <c:pt idx="1234">
                  <c:v>-171.30600155656867</c:v>
                </c:pt>
                <c:pt idx="1235">
                  <c:v>-171.40489793720718</c:v>
                </c:pt>
                <c:pt idx="1236">
                  <c:v>-171.50268321184629</c:v>
                </c:pt>
                <c:pt idx="1237">
                  <c:v>-171.59936939892799</c:v>
                </c:pt>
                <c:pt idx="1238">
                  <c:v>-171.69496840248712</c:v>
                </c:pt>
                <c:pt idx="1239">
                  <c:v>-171.78949201270848</c:v>
                </c:pt>
                <c:pt idx="1240">
                  <c:v>-171.8829519064999</c:v>
                </c:pt>
                <c:pt idx="1241">
                  <c:v>-171.97535964808316</c:v>
                </c:pt>
                <c:pt idx="1242">
                  <c:v>-172.06672668959902</c:v>
                </c:pt>
                <c:pt idx="1243">
                  <c:v>-172.15706437172889</c:v>
                </c:pt>
                <c:pt idx="1244">
                  <c:v>-172.24638392432846</c:v>
                </c:pt>
                <c:pt idx="1245">
                  <c:v>-172.33469646707567</c:v>
                </c:pt>
                <c:pt idx="1246">
                  <c:v>-172.42201301013114</c:v>
                </c:pt>
                <c:pt idx="1247">
                  <c:v>-172.5083444548095</c:v>
                </c:pt>
                <c:pt idx="1248">
                  <c:v>-172.59370159426186</c:v>
                </c:pt>
                <c:pt idx="1249">
                  <c:v>-172.67809511416868</c:v>
                </c:pt>
                <c:pt idx="1250">
                  <c:v>-172.76153559344237</c:v>
                </c:pt>
                <c:pt idx="1251">
                  <c:v>-172.84403350493841</c:v>
                </c:pt>
                <c:pt idx="1252">
                  <c:v>-172.92559921617436</c:v>
                </c:pt>
                <c:pt idx="1253">
                  <c:v>-173.00624299005813</c:v>
                </c:pt>
                <c:pt idx="1254">
                  <c:v>-173.08597498562096</c:v>
                </c:pt>
                <c:pt idx="1255">
                  <c:v>-173.1648052587592</c:v>
                </c:pt>
                <c:pt idx="1256">
                  <c:v>-173.24274376298069</c:v>
                </c:pt>
                <c:pt idx="1257">
                  <c:v>-173.31980035015727</c:v>
                </c:pt>
                <c:pt idx="1258">
                  <c:v>-173.3959847712816</c:v>
                </c:pt>
                <c:pt idx="1259">
                  <c:v>-173.47130667722934</c:v>
                </c:pt>
                <c:pt idx="1260">
                  <c:v>-173.54577561952482</c:v>
                </c:pt>
                <c:pt idx="1261">
                  <c:v>-173.61940105111023</c:v>
                </c:pt>
                <c:pt idx="1262">
                  <c:v>-173.69219232711839</c:v>
                </c:pt>
                <c:pt idx="1263">
                  <c:v>-173.76415870564767</c:v>
                </c:pt>
                <c:pt idx="1264">
                  <c:v>-173.83530934854002</c:v>
                </c:pt>
                <c:pt idx="1265">
                  <c:v>-173.90565332215988</c:v>
                </c:pt>
                <c:pt idx="1266">
                  <c:v>-173.97519959817612</c:v>
                </c:pt>
                <c:pt idx="1267">
                  <c:v>-174.04395705434365</c:v>
                </c:pt>
                <c:pt idx="1268">
                  <c:v>-174.1119344752874</c:v>
                </c:pt>
                <c:pt idx="1269">
                  <c:v>-174.17914055328563</c:v>
                </c:pt>
                <c:pt idx="1270">
                  <c:v>-174.24558388905439</c:v>
                </c:pt>
                <c:pt idx="1271">
                  <c:v>-174.31127299253154</c:v>
                </c:pt>
                <c:pt idx="1272">
                  <c:v>-174.37621628366043</c:v>
                </c:pt>
                <c:pt idx="1273">
                  <c:v>-174.44042209317357</c:v>
                </c:pt>
                <c:pt idx="1274">
                  <c:v>-174.50389866337423</c:v>
                </c:pt>
                <c:pt idx="1275">
                  <c:v>-174.56665414891827</c:v>
                </c:pt>
                <c:pt idx="1276">
                  <c:v>-174.6286966175939</c:v>
                </c:pt>
                <c:pt idx="1277">
                  <c:v>-174.69003405109993</c:v>
                </c:pt>
                <c:pt idx="1278">
                  <c:v>-174.75067434582255</c:v>
                </c:pt>
                <c:pt idx="1279">
                  <c:v>-174.81062531360948</c:v>
                </c:pt>
                <c:pt idx="1280">
                  <c:v>-174.86989468254254</c:v>
                </c:pt>
                <c:pt idx="1281">
                  <c:v>-174.92849009770788</c:v>
                </c:pt>
                <c:pt idx="1282">
                  <c:v>-174.98641912196291</c:v>
                </c:pt>
                <c:pt idx="1283">
                  <c:v>-175.04368923670103</c:v>
                </c:pt>
                <c:pt idx="1284">
                  <c:v>-175.10030784261374</c:v>
                </c:pt>
                <c:pt idx="1285">
                  <c:v>-175.15628226044873</c:v>
                </c:pt>
                <c:pt idx="1286">
                  <c:v>-175.21161973176578</c:v>
                </c:pt>
                <c:pt idx="1287">
                  <c:v>-175.26632741968871</c:v>
                </c:pt>
                <c:pt idx="1288">
                  <c:v>-175.32041240965376</c:v>
                </c:pt>
                <c:pt idx="1289">
                  <c:v>-175.37388171015499</c:v>
                </c:pt>
                <c:pt idx="1290">
                  <c:v>-175.42674225348526</c:v>
                </c:pt>
                <c:pt idx="1291">
                  <c:v>-175.47900089647368</c:v>
                </c:pt>
                <c:pt idx="1292">
                  <c:v>-175.53066442121889</c:v>
                </c:pt>
                <c:pt idx="1293">
                  <c:v>-175.58173953581877</c:v>
                </c:pt>
                <c:pt idx="1294">
                  <c:v>-175.63223287509538</c:v>
                </c:pt>
                <c:pt idx="1295">
                  <c:v>-175.68215100131602</c:v>
                </c:pt>
                <c:pt idx="1296">
                  <c:v>-175.73150040490998</c:v>
                </c:pt>
                <c:pt idx="1297">
                  <c:v>-175.78028750518041</c:v>
                </c:pt>
                <c:pt idx="1298">
                  <c:v>-175.82851865101264</c:v>
                </c:pt>
                <c:pt idx="1299">
                  <c:v>-175.8762001215768</c:v>
                </c:pt>
                <c:pt idx="1300">
                  <c:v>-175.92333812702691</c:v>
                </c:pt>
                <c:pt idx="1301">
                  <c:v>-175.96993880919405</c:v>
                </c:pt>
                <c:pt idx="1302">
                  <c:v>-176.01600824227646</c:v>
                </c:pt>
                <c:pt idx="1303">
                  <c:v>-176.06155243352319</c:v>
                </c:pt>
                <c:pt idx="1304">
                  <c:v>-176.106577323914</c:v>
                </c:pt>
                <c:pt idx="1305">
                  <c:v>-176.15108878883385</c:v>
                </c:pt>
                <c:pt idx="1306">
                  <c:v>-176.19509263874258</c:v>
                </c:pt>
                <c:pt idx="1307">
                  <c:v>-176.23859461984011</c:v>
                </c:pt>
                <c:pt idx="1308">
                  <c:v>-176.28160041472577</c:v>
                </c:pt>
                <c:pt idx="1309">
                  <c:v>-176.32411564305335</c:v>
                </c:pt>
                <c:pt idx="1310">
                  <c:v>-176.36614586218064</c:v>
                </c:pt>
                <c:pt idx="1311">
                  <c:v>-176.4076965678145</c:v>
                </c:pt>
                <c:pt idx="1312">
                  <c:v>-176.44877319464985</c:v>
                </c:pt>
                <c:pt idx="1313">
                  <c:v>-176.48938111700483</c:v>
                </c:pt>
                <c:pt idx="1314">
                  <c:v>-176.52952564944962</c:v>
                </c:pt>
                <c:pt idx="1315">
                  <c:v>-176.56921204743077</c:v>
                </c:pt>
                <c:pt idx="1316">
                  <c:v>-176.60844550789074</c:v>
                </c:pt>
                <c:pt idx="1317">
                  <c:v>-176.64723116988114</c:v>
                </c:pt>
                <c:pt idx="1318">
                  <c:v>-176.68557411517196</c:v>
                </c:pt>
                <c:pt idx="1319">
                  <c:v>-176.72347936885527</c:v>
                </c:pt>
                <c:pt idx="1320">
                  <c:v>-176.76095189994302</c:v>
                </c:pt>
                <c:pt idx="1321">
                  <c:v>-176.79799662196129</c:v>
                </c:pt>
                <c:pt idx="1322">
                  <c:v>-176.83461839353751</c:v>
                </c:pt>
                <c:pt idx="1323">
                  <c:v>-176.87082201898426</c:v>
                </c:pt>
                <c:pt idx="1324">
                  <c:v>-176.9066122488764</c:v>
                </c:pt>
                <c:pt idx="1325">
                  <c:v>-176.94199378062427</c:v>
                </c:pt>
                <c:pt idx="1326">
                  <c:v>-176.97697125904108</c:v>
                </c:pt>
                <c:pt idx="1327">
                  <c:v>-177.01154927690516</c:v>
                </c:pt>
                <c:pt idx="1328">
                  <c:v>-177.04573237551773</c:v>
                </c:pt>
                <c:pt idx="1329">
                  <c:v>-177.0795250452548</c:v>
                </c:pt>
                <c:pt idx="1330">
                  <c:v>-177.11293172611451</c:v>
                </c:pt>
                <c:pt idx="1331">
                  <c:v>-177.14595680825937</c:v>
                </c:pt>
                <c:pt idx="1332">
                  <c:v>-177.17860463255283</c:v>
                </c:pt>
                <c:pt idx="1333">
                  <c:v>-177.21087949109199</c:v>
                </c:pt>
                <c:pt idx="1334">
                  <c:v>-177.24278562773435</c:v>
                </c:pt>
                <c:pt idx="1335">
                  <c:v>-177.27432723861961</c:v>
                </c:pt>
                <c:pt idx="1336">
                  <c:v>-177.30550847268734</c:v>
                </c:pt>
                <c:pt idx="1337">
                  <c:v>-177.33633343218855</c:v>
                </c:pt>
                <c:pt idx="1338">
                  <c:v>-177.36680617319348</c:v>
                </c:pt>
                <c:pt idx="1339">
                  <c:v>-177.3969307060936</c:v>
                </c:pt>
                <c:pt idx="1340">
                  <c:v>-177.42671099609913</c:v>
                </c:pt>
                <c:pt idx="1341">
                  <c:v>-177.456150963732</c:v>
                </c:pt>
                <c:pt idx="1342">
                  <c:v>-177.48525448531325</c:v>
                </c:pt>
                <c:pt idx="1343">
                  <c:v>-177.51402539344656</c:v>
                </c:pt>
                <c:pt idx="1344">
                  <c:v>-177.5424674774961</c:v>
                </c:pt>
                <c:pt idx="1345">
                  <c:v>-177.57058448406042</c:v>
                </c:pt>
                <c:pt idx="1346">
                  <c:v>-177.59838011744131</c:v>
                </c:pt>
                <c:pt idx="1347">
                  <c:v>-177.6258580401076</c:v>
                </c:pt>
                <c:pt idx="1348">
                  <c:v>-177.65302187315552</c:v>
                </c:pt>
                <c:pt idx="1349">
                  <c:v>-177.67987519676268</c:v>
                </c:pt>
                <c:pt idx="1350">
                  <c:v>-177.70642155063942</c:v>
                </c:pt>
                <c:pt idx="1351">
                  <c:v>-177.7326644344738</c:v>
                </c:pt>
                <c:pt idx="1352">
                  <c:v>-177.75860730837343</c:v>
                </c:pt>
                <c:pt idx="1353">
                  <c:v>-177.78425359330217</c:v>
                </c:pt>
                <c:pt idx="1354">
                  <c:v>-177.80960667151248</c:v>
                </c:pt>
                <c:pt idx="1355">
                  <c:v>-177.8346698869733</c:v>
                </c:pt>
                <c:pt idx="1356">
                  <c:v>-177.85944654579373</c:v>
                </c:pt>
                <c:pt idx="1357">
                  <c:v>-177.88393991664242</c:v>
                </c:pt>
                <c:pt idx="1358">
                  <c:v>-177.90815323116198</c:v>
                </c:pt>
                <c:pt idx="1359">
                  <c:v>-177.93208968438012</c:v>
                </c:pt>
                <c:pt idx="1360">
                  <c:v>-177.95575243511578</c:v>
                </c:pt>
                <c:pt idx="1361">
                  <c:v>-177.979144606381</c:v>
                </c:pt>
                <c:pt idx="1362">
                  <c:v>-178.00226928577951</c:v>
                </c:pt>
                <c:pt idx="1363">
                  <c:v>-178.02512952589984</c:v>
                </c:pt>
                <c:pt idx="1364">
                  <c:v>-178.0477283447056</c:v>
                </c:pt>
                <c:pt idx="1365">
                  <c:v>-178.07006872592052</c:v>
                </c:pt>
                <c:pt idx="1366">
                  <c:v>-178.0921536194106</c:v>
                </c:pt>
                <c:pt idx="1367">
                  <c:v>-178.11398594156094</c:v>
                </c:pt>
                <c:pt idx="1368">
                  <c:v>-178.13556857565004</c:v>
                </c:pt>
                <c:pt idx="1369">
                  <c:v>-178.15690437221875</c:v>
                </c:pt>
                <c:pt idx="1370">
                  <c:v>-178.17799614943644</c:v>
                </c:pt>
                <c:pt idx="1371">
                  <c:v>-178.19884669346249</c:v>
                </c:pt>
                <c:pt idx="1372">
                  <c:v>-178.21945875880434</c:v>
                </c:pt>
                <c:pt idx="1373">
                  <c:v>-178.23983506867182</c:v>
                </c:pt>
                <c:pt idx="1374">
                  <c:v>-178.25997831532723</c:v>
                </c:pt>
                <c:pt idx="1375">
                  <c:v>-178.27989116043221</c:v>
                </c:pt>
                <c:pt idx="1376">
                  <c:v>-178.29957623539042</c:v>
                </c:pt>
                <c:pt idx="1377">
                  <c:v>-178.31903614168709</c:v>
                </c:pt>
                <c:pt idx="1378">
                  <c:v>-178.33827345122441</c:v>
                </c:pt>
                <c:pt idx="1379">
                  <c:v>-178.35729070665354</c:v>
                </c:pt>
                <c:pt idx="1380">
                  <c:v>-178.37609042170303</c:v>
                </c:pt>
                <c:pt idx="1381">
                  <c:v>-178.39467508150381</c:v>
                </c:pt>
                <c:pt idx="1382">
                  <c:v>-178.41304714291036</c:v>
                </c:pt>
                <c:pt idx="1383">
                  <c:v>-178.43120903481875</c:v>
                </c:pt>
                <c:pt idx="1384">
                  <c:v>-178.4491631584811</c:v>
                </c:pt>
                <c:pt idx="1385">
                  <c:v>-178.46691188781651</c:v>
                </c:pt>
                <c:pt idx="1386">
                  <c:v>-178.4844575697187</c:v>
                </c:pt>
                <c:pt idx="1387">
                  <c:v>-178.50180252436058</c:v>
                </c:pt>
                <c:pt idx="1388">
                  <c:v>-178.51894904549491</c:v>
                </c:pt>
                <c:pt idx="1389">
                  <c:v>-178.53589940075221</c:v>
                </c:pt>
                <c:pt idx="1390">
                  <c:v>-178.55265583193517</c:v>
                </c:pt>
                <c:pt idx="1391">
                  <c:v>-178.56922055531004</c:v>
                </c:pt>
                <c:pt idx="1392">
                  <c:v>-178.58559576189458</c:v>
                </c:pt>
                <c:pt idx="1393">
                  <c:v>-178.60178361774285</c:v>
                </c:pt>
                <c:pt idx="1394">
                  <c:v>-178.61778626422733</c:v>
                </c:pt>
                <c:pt idx="1395">
                  <c:v>-178.63360581831731</c:v>
                </c:pt>
                <c:pt idx="1396">
                  <c:v>-178.6492443728547</c:v>
                </c:pt>
                <c:pt idx="1397">
                  <c:v>-178.6647039968266</c:v>
                </c:pt>
                <c:pt idx="1398">
                  <c:v>-178.67998673563505</c:v>
                </c:pt>
                <c:pt idx="1399">
                  <c:v>-178.69509461136329</c:v>
                </c:pt>
                <c:pt idx="1400">
                  <c:v>-178.71002962303993</c:v>
                </c:pt>
              </c:numCache>
            </c:numRef>
          </c:yVal>
          <c:smooth val="1"/>
        </c:ser>
        <c:dLbls>
          <c:showLegendKey val="0"/>
          <c:showVal val="0"/>
          <c:showCatName val="0"/>
          <c:showSerName val="0"/>
          <c:showPercent val="0"/>
          <c:showBubbleSize val="0"/>
        </c:dLbls>
        <c:axId val="164698304"/>
        <c:axId val="164698880"/>
      </c:scatterChart>
      <c:valAx>
        <c:axId val="164697152"/>
        <c:scaling>
          <c:logBase val="10"/>
          <c:orientation val="minMax"/>
          <c:max val="100000"/>
          <c:min val="1.0000000000000005E-2"/>
        </c:scaling>
        <c:delete val="0"/>
        <c:axPos val="b"/>
        <c:minorGridlines/>
        <c:title>
          <c:tx>
            <c:rich>
              <a:bodyPr/>
              <a:lstStyle/>
              <a:p>
                <a:pPr>
                  <a:defRPr/>
                </a:pPr>
                <a:r>
                  <a:rPr lang="en-US"/>
                  <a:t>Frequency (kHz)</a:t>
                </a:r>
              </a:p>
            </c:rich>
          </c:tx>
          <c:layout/>
          <c:overlay val="0"/>
          <c:spPr>
            <a:noFill/>
            <a:ln w="25400">
              <a:noFill/>
            </a:ln>
          </c:spPr>
        </c:title>
        <c:numFmt formatCode="General"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4697728"/>
        <c:crossesAt val="-1000"/>
        <c:crossBetween val="midCat"/>
      </c:valAx>
      <c:valAx>
        <c:axId val="164697728"/>
        <c:scaling>
          <c:orientation val="minMax"/>
        </c:scaling>
        <c:delete val="0"/>
        <c:axPos val="l"/>
        <c:majorGridlines/>
        <c:title>
          <c:tx>
            <c:rich>
              <a:bodyPr rot="-5400000" vert="horz"/>
              <a:lstStyle/>
              <a:p>
                <a:pPr>
                  <a:defRPr/>
                </a:pPr>
                <a:r>
                  <a:rPr lang="en-US"/>
                  <a:t>Gain (dB)</a:t>
                </a:r>
              </a:p>
            </c:rich>
          </c:tx>
          <c:layout/>
          <c:overlay val="0"/>
          <c:spPr>
            <a:noFill/>
            <a:ln w="25400">
              <a:noFill/>
            </a:ln>
          </c:spPr>
        </c:title>
        <c:numFmt formatCode="General" sourceLinked="1"/>
        <c:majorTickMark val="out"/>
        <c:minorTickMark val="none"/>
        <c:tickLblPos val="nextTo"/>
        <c:crossAx val="164697152"/>
        <c:crossesAt val="1.0000000000000082E-4"/>
        <c:crossBetween val="midCat"/>
      </c:valAx>
      <c:valAx>
        <c:axId val="164698304"/>
        <c:scaling>
          <c:logBase val="10"/>
          <c:orientation val="minMax"/>
        </c:scaling>
        <c:delete val="1"/>
        <c:axPos val="b"/>
        <c:numFmt formatCode="General" sourceLinked="1"/>
        <c:majorTickMark val="out"/>
        <c:minorTickMark val="none"/>
        <c:tickLblPos val="none"/>
        <c:crossAx val="164698880"/>
        <c:crosses val="autoZero"/>
        <c:crossBetween val="midCat"/>
      </c:valAx>
      <c:valAx>
        <c:axId val="164698880"/>
        <c:scaling>
          <c:orientation val="minMax"/>
        </c:scaling>
        <c:delete val="0"/>
        <c:axPos val="r"/>
        <c:numFmt formatCode="General" sourceLinked="1"/>
        <c:majorTickMark val="out"/>
        <c:minorTickMark val="none"/>
        <c:tickLblPos val="nextTo"/>
        <c:crossAx val="164698304"/>
        <c:crosses val="max"/>
        <c:crossBetween val="midCat"/>
        <c:majorUnit val="45"/>
        <c:minorUnit val="5"/>
      </c:valAx>
    </c:plotArea>
    <c:legend>
      <c:legendPos val="r"/>
      <c:layout>
        <c:manualLayout>
          <c:xMode val="edge"/>
          <c:yMode val="edge"/>
          <c:x val="0.12624584717608076"/>
          <c:y val="0.7476280834914657"/>
          <c:w val="0.17109634551495131"/>
          <c:h val="9.1081593927893736E-2"/>
        </c:manualLayout>
      </c:layout>
      <c:overlay val="0"/>
      <c:spPr>
        <a:solidFill>
          <a:schemeClr val="bg1"/>
        </a:solidFill>
      </c:spPr>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emf"/><Relationship Id="rId4"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 Type="http://schemas.openxmlformats.org/officeDocument/2006/relationships/image" Target="../media/image5.emf"/><Relationship Id="rId21" Type="http://schemas.openxmlformats.org/officeDocument/2006/relationships/image" Target="../media/image23.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oneCellAnchor>
    <xdr:from>
      <xdr:col>0</xdr:col>
      <xdr:colOff>1562100</xdr:colOff>
      <xdr:row>132</xdr:row>
      <xdr:rowOff>0</xdr:rowOff>
    </xdr:from>
    <xdr:ext cx="65" cy="206467"/>
    <xdr:sp macro="" textlink="">
      <xdr:nvSpPr>
        <xdr:cNvPr id="2" name="Rectangle 366"/>
        <xdr:cNvSpPr>
          <a:spLocks noChangeAspect="1" noChangeArrowheads="1"/>
        </xdr:cNvSpPr>
      </xdr:nvSpPr>
      <xdr:spPr bwMode="auto">
        <a:xfrm>
          <a:off x="1562100" y="38368941"/>
          <a:ext cx="65" cy="206467"/>
        </a:xfrm>
        <a:prstGeom prst="rect">
          <a:avLst/>
        </a:prstGeom>
        <a:noFill/>
        <a:ln w="9525">
          <a:noFill/>
          <a:miter lim="800000"/>
          <a:headEnd/>
          <a:tailEnd/>
        </a:ln>
      </xdr:spPr>
      <xdr:txBody>
        <a:bodyPr wrap="none" lIns="0" tIns="0" rIns="0" bIns="0" anchor="t" upright="1">
          <a:spAutoFit/>
        </a:bodyPr>
        <a:lstStyle/>
        <a:p>
          <a:pPr algn="l" rtl="0">
            <a:defRPr sz="1000"/>
          </a:pPr>
          <a:endParaRPr lang="en-US" sz="700" b="0" i="0" u="none" strike="noStrike" baseline="0">
            <a:solidFill>
              <a:srgbClr val="000000"/>
            </a:solidFill>
            <a:latin typeface="Times New Roman"/>
            <a:cs typeface="Times New Roman"/>
          </a:endParaRPr>
        </a:p>
        <a:p>
          <a:pPr algn="l" rtl="0">
            <a:defRPr sz="1000"/>
          </a:pPr>
          <a:endParaRPr lang="en-US" sz="700" b="0" i="0" u="none" strike="noStrike" baseline="0">
            <a:solidFill>
              <a:srgbClr val="000000"/>
            </a:solidFill>
            <a:latin typeface="Times New Roman"/>
            <a:cs typeface="Times New Roman"/>
          </a:endParaRPr>
        </a:p>
      </xdr:txBody>
    </xdr:sp>
    <xdr:clientData/>
  </xdr:oneCellAnchor>
  <xdr:twoCellAnchor editAs="oneCell">
    <xdr:from>
      <xdr:col>1</xdr:col>
      <xdr:colOff>514350</xdr:colOff>
      <xdr:row>132</xdr:row>
      <xdr:rowOff>0</xdr:rowOff>
    </xdr:from>
    <xdr:to>
      <xdr:col>1</xdr:col>
      <xdr:colOff>514350</xdr:colOff>
      <xdr:row>132</xdr:row>
      <xdr:rowOff>104775</xdr:rowOff>
    </xdr:to>
    <xdr:sp macro="" textlink="">
      <xdr:nvSpPr>
        <xdr:cNvPr id="2029" name="Rectangle 368"/>
        <xdr:cNvSpPr>
          <a:spLocks noChangeAspect="1" noChangeArrowheads="1"/>
        </xdr:cNvSpPr>
      </xdr:nvSpPr>
      <xdr:spPr bwMode="auto">
        <a:xfrm>
          <a:off x="4591050" y="38671500"/>
          <a:ext cx="0" cy="104775"/>
        </a:xfrm>
        <a:prstGeom prst="rect">
          <a:avLst/>
        </a:prstGeom>
        <a:noFill/>
        <a:ln w="9525">
          <a:noFill/>
          <a:miter lim="800000"/>
          <a:headEnd/>
          <a:tailEnd/>
        </a:ln>
      </xdr:spPr>
    </xdr:sp>
    <xdr:clientData/>
  </xdr:twoCellAnchor>
  <xdr:twoCellAnchor>
    <xdr:from>
      <xdr:col>5</xdr:col>
      <xdr:colOff>553149</xdr:colOff>
      <xdr:row>84</xdr:row>
      <xdr:rowOff>230430</xdr:rowOff>
    </xdr:from>
    <xdr:to>
      <xdr:col>15</xdr:col>
      <xdr:colOff>398318</xdr:colOff>
      <xdr:row>99</xdr:row>
      <xdr:rowOff>380693</xdr:rowOff>
    </xdr:to>
    <xdr:graphicFrame macro="">
      <xdr:nvGraphicFramePr>
        <xdr:cNvPr id="203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551522</xdr:colOff>
      <xdr:row>100</xdr:row>
      <xdr:rowOff>285750</xdr:rowOff>
    </xdr:from>
    <xdr:to>
      <xdr:col>15</xdr:col>
      <xdr:colOff>444972</xdr:colOff>
      <xdr:row>115</xdr:row>
      <xdr:rowOff>83344</xdr:rowOff>
    </xdr:to>
    <xdr:graphicFrame macro="">
      <xdr:nvGraphicFramePr>
        <xdr:cNvPr id="203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536062</xdr:colOff>
      <xdr:row>116</xdr:row>
      <xdr:rowOff>237146</xdr:rowOff>
    </xdr:from>
    <xdr:to>
      <xdr:col>15</xdr:col>
      <xdr:colOff>450274</xdr:colOff>
      <xdr:row>129</xdr:row>
      <xdr:rowOff>316914</xdr:rowOff>
    </xdr:to>
    <xdr:graphicFrame macro="">
      <xdr:nvGraphicFramePr>
        <xdr:cNvPr id="203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41259</xdr:colOff>
      <xdr:row>2</xdr:row>
      <xdr:rowOff>123266</xdr:rowOff>
    </xdr:from>
    <xdr:to>
      <xdr:col>15</xdr:col>
      <xdr:colOff>168089</xdr:colOff>
      <xdr:row>23</xdr:row>
      <xdr:rowOff>54348</xdr:rowOff>
    </xdr:to>
    <xdr:pic>
      <xdr:nvPicPr>
        <xdr:cNvPr id="10" name="Picture 1013"/>
        <xdr:cNvPicPr>
          <a:picLocks noChangeAspect="1" noChangeArrowheads="1"/>
        </xdr:cNvPicPr>
      </xdr:nvPicPr>
      <xdr:blipFill>
        <a:blip xmlns:r="http://schemas.openxmlformats.org/officeDocument/2006/relationships" r:embed="rId4" cstate="print"/>
        <a:srcRect/>
        <a:stretch>
          <a:fillRect/>
        </a:stretch>
      </xdr:blipFill>
      <xdr:spPr bwMode="auto">
        <a:xfrm>
          <a:off x="12166024" y="694766"/>
          <a:ext cx="6368506" cy="4885763"/>
        </a:xfrm>
        <a:prstGeom prst="rect">
          <a:avLst/>
        </a:prstGeom>
        <a:noFill/>
      </xdr:spPr>
    </xdr:pic>
    <xdr:clientData/>
  </xdr:twoCellAnchor>
  <xdr:twoCellAnchor editAs="oneCell">
    <xdr:from>
      <xdr:col>8</xdr:col>
      <xdr:colOff>9525</xdr:colOff>
      <xdr:row>66</xdr:row>
      <xdr:rowOff>123825</xdr:rowOff>
    </xdr:from>
    <xdr:to>
      <xdr:col>13</xdr:col>
      <xdr:colOff>438150</xdr:colOff>
      <xdr:row>84</xdr:row>
      <xdr:rowOff>133350</xdr:rowOff>
    </xdr:to>
    <xdr:pic>
      <xdr:nvPicPr>
        <xdr:cNvPr id="3073" name="Picture 1025"/>
        <xdr:cNvPicPr>
          <a:picLocks noChangeAspect="1" noChangeArrowheads="1"/>
        </xdr:cNvPicPr>
      </xdr:nvPicPr>
      <xdr:blipFill>
        <a:blip xmlns:r="http://schemas.openxmlformats.org/officeDocument/2006/relationships" r:embed="rId5" cstate="print"/>
        <a:srcRect/>
        <a:stretch>
          <a:fillRect/>
        </a:stretch>
      </xdr:blipFill>
      <xdr:spPr bwMode="auto">
        <a:xfrm>
          <a:off x="13354050" y="22317075"/>
          <a:ext cx="4257675" cy="47148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409575</xdr:colOff>
      <xdr:row>2</xdr:row>
      <xdr:rowOff>66675</xdr:rowOff>
    </xdr:from>
    <xdr:to>
      <xdr:col>12</xdr:col>
      <xdr:colOff>752475</xdr:colOff>
      <xdr:row>7</xdr:row>
      <xdr:rowOff>66675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05800" y="390525"/>
          <a:ext cx="3609975" cy="809625"/>
        </a:xfrm>
        <a:prstGeom prst="rect">
          <a:avLst/>
        </a:prstGeom>
        <a:noFill/>
        <a:ln w="9525">
          <a:noFill/>
          <a:miter lim="800000"/>
          <a:headEnd/>
          <a:tailEnd/>
        </a:ln>
      </xdr:spPr>
    </xdr:pic>
    <xdr:clientData/>
  </xdr:twoCellAnchor>
  <xdr:twoCellAnchor editAs="oneCell">
    <xdr:from>
      <xdr:col>11</xdr:col>
      <xdr:colOff>485775</xdr:colOff>
      <xdr:row>8</xdr:row>
      <xdr:rowOff>57150</xdr:rowOff>
    </xdr:from>
    <xdr:to>
      <xdr:col>12</xdr:col>
      <xdr:colOff>1771650</xdr:colOff>
      <xdr:row>11</xdr:row>
      <xdr:rowOff>95250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048875" y="1352550"/>
          <a:ext cx="2886075" cy="523875"/>
        </a:xfrm>
        <a:prstGeom prst="rect">
          <a:avLst/>
        </a:prstGeom>
        <a:noFill/>
        <a:ln w="9525">
          <a:noFill/>
          <a:miter lim="800000"/>
          <a:headEnd/>
          <a:tailEnd/>
        </a:ln>
      </xdr:spPr>
    </xdr:pic>
    <xdr:clientData/>
  </xdr:twoCellAnchor>
  <xdr:twoCellAnchor editAs="oneCell">
    <xdr:from>
      <xdr:col>11</xdr:col>
      <xdr:colOff>1162050</xdr:colOff>
      <xdr:row>12</xdr:row>
      <xdr:rowOff>76200</xdr:rowOff>
    </xdr:from>
    <xdr:to>
      <xdr:col>12</xdr:col>
      <xdr:colOff>1571625</xdr:colOff>
      <xdr:row>15</xdr:row>
      <xdr:rowOff>76200</xdr:rowOff>
    </xdr:to>
    <xdr:pic>
      <xdr:nvPicPr>
        <xdr:cNvPr id="512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0725150" y="2019300"/>
          <a:ext cx="2009775" cy="485775"/>
        </a:xfrm>
        <a:prstGeom prst="rect">
          <a:avLst/>
        </a:prstGeom>
        <a:noFill/>
        <a:ln w="9525">
          <a:noFill/>
          <a:miter lim="800000"/>
          <a:headEnd/>
          <a:tailEnd/>
        </a:ln>
      </xdr:spPr>
    </xdr:pic>
    <xdr:clientData/>
  </xdr:twoCellAnchor>
  <xdr:twoCellAnchor editAs="oneCell">
    <xdr:from>
      <xdr:col>12</xdr:col>
      <xdr:colOff>1905000</xdr:colOff>
      <xdr:row>13</xdr:row>
      <xdr:rowOff>19050</xdr:rowOff>
    </xdr:from>
    <xdr:to>
      <xdr:col>13</xdr:col>
      <xdr:colOff>2171700</xdr:colOff>
      <xdr:row>14</xdr:row>
      <xdr:rowOff>142875</xdr:rowOff>
    </xdr:to>
    <xdr:pic>
      <xdr:nvPicPr>
        <xdr:cNvPr id="512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13068300" y="2124075"/>
          <a:ext cx="2733675" cy="285750"/>
        </a:xfrm>
        <a:prstGeom prst="rect">
          <a:avLst/>
        </a:prstGeom>
        <a:noFill/>
        <a:ln w="9525">
          <a:noFill/>
          <a:miter lim="800000"/>
          <a:headEnd/>
          <a:tailEnd/>
        </a:ln>
      </xdr:spPr>
    </xdr:pic>
    <xdr:clientData/>
  </xdr:twoCellAnchor>
  <xdr:twoCellAnchor editAs="oneCell">
    <xdr:from>
      <xdr:col>11</xdr:col>
      <xdr:colOff>1219200</xdr:colOff>
      <xdr:row>15</xdr:row>
      <xdr:rowOff>85725</xdr:rowOff>
    </xdr:from>
    <xdr:to>
      <xdr:col>12</xdr:col>
      <xdr:colOff>523875</xdr:colOff>
      <xdr:row>18</xdr:row>
      <xdr:rowOff>66675</xdr:rowOff>
    </xdr:to>
    <xdr:pic>
      <xdr:nvPicPr>
        <xdr:cNvPr id="512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0782300" y="2514600"/>
          <a:ext cx="904875" cy="466725"/>
        </a:xfrm>
        <a:prstGeom prst="rect">
          <a:avLst/>
        </a:prstGeom>
        <a:noFill/>
        <a:ln w="9525">
          <a:noFill/>
          <a:miter lim="800000"/>
          <a:headEnd/>
          <a:tailEnd/>
        </a:ln>
      </xdr:spPr>
    </xdr:pic>
    <xdr:clientData/>
  </xdr:twoCellAnchor>
  <xdr:twoCellAnchor editAs="oneCell">
    <xdr:from>
      <xdr:col>11</xdr:col>
      <xdr:colOff>1238250</xdr:colOff>
      <xdr:row>18</xdr:row>
      <xdr:rowOff>123825</xdr:rowOff>
    </xdr:from>
    <xdr:to>
      <xdr:col>12</xdr:col>
      <xdr:colOff>733425</xdr:colOff>
      <xdr:row>21</xdr:row>
      <xdr:rowOff>95250</xdr:rowOff>
    </xdr:to>
    <xdr:pic>
      <xdr:nvPicPr>
        <xdr:cNvPr id="512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0801350" y="3038475"/>
          <a:ext cx="1095375" cy="457200"/>
        </a:xfrm>
        <a:prstGeom prst="rect">
          <a:avLst/>
        </a:prstGeom>
        <a:noFill/>
        <a:ln w="9525">
          <a:noFill/>
          <a:miter lim="800000"/>
          <a:headEnd/>
          <a:tailEnd/>
        </a:ln>
      </xdr:spPr>
    </xdr:pic>
    <xdr:clientData/>
  </xdr:twoCellAnchor>
  <xdr:twoCellAnchor editAs="oneCell">
    <xdr:from>
      <xdr:col>10</xdr:col>
      <xdr:colOff>152400</xdr:colOff>
      <xdr:row>26</xdr:row>
      <xdr:rowOff>114300</xdr:rowOff>
    </xdr:from>
    <xdr:to>
      <xdr:col>10</xdr:col>
      <xdr:colOff>1400175</xdr:colOff>
      <xdr:row>29</xdr:row>
      <xdr:rowOff>57150</xdr:rowOff>
    </xdr:to>
    <xdr:pic>
      <xdr:nvPicPr>
        <xdr:cNvPr id="5127"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048625" y="4486275"/>
          <a:ext cx="1247775" cy="428625"/>
        </a:xfrm>
        <a:prstGeom prst="rect">
          <a:avLst/>
        </a:prstGeom>
        <a:noFill/>
        <a:ln w="9525">
          <a:noFill/>
          <a:miter lim="800000"/>
          <a:headEnd/>
          <a:tailEnd/>
        </a:ln>
      </xdr:spPr>
    </xdr:pic>
    <xdr:clientData/>
  </xdr:twoCellAnchor>
  <xdr:twoCellAnchor editAs="oneCell">
    <xdr:from>
      <xdr:col>10</xdr:col>
      <xdr:colOff>323850</xdr:colOff>
      <xdr:row>30</xdr:row>
      <xdr:rowOff>19050</xdr:rowOff>
    </xdr:from>
    <xdr:to>
      <xdr:col>10</xdr:col>
      <xdr:colOff>1266825</xdr:colOff>
      <xdr:row>32</xdr:row>
      <xdr:rowOff>85725</xdr:rowOff>
    </xdr:to>
    <xdr:pic>
      <xdr:nvPicPr>
        <xdr:cNvPr id="512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220075" y="5038725"/>
          <a:ext cx="942975" cy="390525"/>
        </a:xfrm>
        <a:prstGeom prst="rect">
          <a:avLst/>
        </a:prstGeom>
        <a:noFill/>
        <a:ln w="9525">
          <a:noFill/>
          <a:miter lim="800000"/>
          <a:headEnd/>
          <a:tailEnd/>
        </a:ln>
      </xdr:spPr>
    </xdr:pic>
    <xdr:clientData/>
  </xdr:twoCellAnchor>
  <xdr:twoCellAnchor editAs="oneCell">
    <xdr:from>
      <xdr:col>11</xdr:col>
      <xdr:colOff>371475</xdr:colOff>
      <xdr:row>30</xdr:row>
      <xdr:rowOff>57150</xdr:rowOff>
    </xdr:from>
    <xdr:to>
      <xdr:col>11</xdr:col>
      <xdr:colOff>1276350</xdr:colOff>
      <xdr:row>32</xdr:row>
      <xdr:rowOff>133350</xdr:rowOff>
    </xdr:to>
    <xdr:pic>
      <xdr:nvPicPr>
        <xdr:cNvPr id="5129"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9934575" y="5076825"/>
          <a:ext cx="904875" cy="400050"/>
        </a:xfrm>
        <a:prstGeom prst="rect">
          <a:avLst/>
        </a:prstGeom>
        <a:noFill/>
        <a:ln w="9525">
          <a:noFill/>
          <a:miter lim="800000"/>
          <a:headEnd/>
          <a:tailEnd/>
        </a:ln>
      </xdr:spPr>
    </xdr:pic>
    <xdr:clientData/>
  </xdr:twoCellAnchor>
  <xdr:twoCellAnchor editAs="oneCell">
    <xdr:from>
      <xdr:col>11</xdr:col>
      <xdr:colOff>171450</xdr:colOff>
      <xdr:row>26</xdr:row>
      <xdr:rowOff>85725</xdr:rowOff>
    </xdr:from>
    <xdr:to>
      <xdr:col>12</xdr:col>
      <xdr:colOff>428625</xdr:colOff>
      <xdr:row>29</xdr:row>
      <xdr:rowOff>57150</xdr:rowOff>
    </xdr:to>
    <xdr:pic>
      <xdr:nvPicPr>
        <xdr:cNvPr id="5130"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9734550" y="4457700"/>
          <a:ext cx="1857375" cy="457200"/>
        </a:xfrm>
        <a:prstGeom prst="rect">
          <a:avLst/>
        </a:prstGeom>
        <a:noFill/>
        <a:ln w="9525">
          <a:noFill/>
          <a:miter lim="800000"/>
          <a:headEnd/>
          <a:tailEnd/>
        </a:ln>
      </xdr:spPr>
    </xdr:pic>
    <xdr:clientData/>
  </xdr:twoCellAnchor>
  <xdr:twoCellAnchor editAs="oneCell">
    <xdr:from>
      <xdr:col>13</xdr:col>
      <xdr:colOff>581025</xdr:colOff>
      <xdr:row>30</xdr:row>
      <xdr:rowOff>114300</xdr:rowOff>
    </xdr:from>
    <xdr:to>
      <xdr:col>13</xdr:col>
      <xdr:colOff>1524000</xdr:colOff>
      <xdr:row>33</xdr:row>
      <xdr:rowOff>9525</xdr:rowOff>
    </xdr:to>
    <xdr:pic>
      <xdr:nvPicPr>
        <xdr:cNvPr id="5131"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14211300" y="5133975"/>
          <a:ext cx="942975" cy="381000"/>
        </a:xfrm>
        <a:prstGeom prst="rect">
          <a:avLst/>
        </a:prstGeom>
        <a:noFill/>
        <a:ln w="9525">
          <a:noFill/>
          <a:miter lim="800000"/>
          <a:headEnd/>
          <a:tailEnd/>
        </a:ln>
      </xdr:spPr>
    </xdr:pic>
    <xdr:clientData/>
  </xdr:twoCellAnchor>
  <xdr:twoCellAnchor editAs="oneCell">
    <xdr:from>
      <xdr:col>14</xdr:col>
      <xdr:colOff>276225</xdr:colOff>
      <xdr:row>31</xdr:row>
      <xdr:rowOff>19050</xdr:rowOff>
    </xdr:from>
    <xdr:to>
      <xdr:col>14</xdr:col>
      <xdr:colOff>2133600</xdr:colOff>
      <xdr:row>33</xdr:row>
      <xdr:rowOff>123825</xdr:rowOff>
    </xdr:to>
    <xdr:pic>
      <xdr:nvPicPr>
        <xdr:cNvPr id="5132"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16363950" y="5200650"/>
          <a:ext cx="1857375" cy="428625"/>
        </a:xfrm>
        <a:prstGeom prst="rect">
          <a:avLst/>
        </a:prstGeom>
        <a:noFill/>
        <a:ln w="9525">
          <a:noFill/>
          <a:miter lim="800000"/>
          <a:headEnd/>
          <a:tailEnd/>
        </a:ln>
      </xdr:spPr>
    </xdr:pic>
    <xdr:clientData/>
  </xdr:twoCellAnchor>
  <xdr:twoCellAnchor editAs="oneCell">
    <xdr:from>
      <xdr:col>12</xdr:col>
      <xdr:colOff>2209800</xdr:colOff>
      <xdr:row>24</xdr:row>
      <xdr:rowOff>76200</xdr:rowOff>
    </xdr:from>
    <xdr:to>
      <xdr:col>14</xdr:col>
      <xdr:colOff>19050</xdr:colOff>
      <xdr:row>27</xdr:row>
      <xdr:rowOff>66675</xdr:rowOff>
    </xdr:to>
    <xdr:pic>
      <xdr:nvPicPr>
        <xdr:cNvPr id="5133"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13373100" y="4124325"/>
          <a:ext cx="2733675" cy="476250"/>
        </a:xfrm>
        <a:prstGeom prst="rect">
          <a:avLst/>
        </a:prstGeom>
        <a:noFill/>
        <a:ln w="9525">
          <a:noFill/>
          <a:miter lim="800000"/>
          <a:headEnd/>
          <a:tailEnd/>
        </a:ln>
      </xdr:spPr>
    </xdr:pic>
    <xdr:clientData/>
  </xdr:twoCellAnchor>
  <xdr:twoCellAnchor editAs="oneCell">
    <xdr:from>
      <xdr:col>11</xdr:col>
      <xdr:colOff>1228725</xdr:colOff>
      <xdr:row>22</xdr:row>
      <xdr:rowOff>9525</xdr:rowOff>
    </xdr:from>
    <xdr:to>
      <xdr:col>12</xdr:col>
      <xdr:colOff>914400</xdr:colOff>
      <xdr:row>24</xdr:row>
      <xdr:rowOff>142875</xdr:rowOff>
    </xdr:to>
    <xdr:pic>
      <xdr:nvPicPr>
        <xdr:cNvPr id="5134"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0791825" y="3571875"/>
          <a:ext cx="1285875" cy="457200"/>
        </a:xfrm>
        <a:prstGeom prst="rect">
          <a:avLst/>
        </a:prstGeom>
        <a:noFill/>
        <a:ln w="9525">
          <a:noFill/>
          <a:miter lim="800000"/>
          <a:headEnd/>
          <a:tailEnd/>
        </a:ln>
      </xdr:spPr>
    </xdr:pic>
    <xdr:clientData/>
  </xdr:twoCellAnchor>
  <xdr:twoCellAnchor editAs="oneCell">
    <xdr:from>
      <xdr:col>12</xdr:col>
      <xdr:colOff>257175</xdr:colOff>
      <xdr:row>30</xdr:row>
      <xdr:rowOff>95250</xdr:rowOff>
    </xdr:from>
    <xdr:to>
      <xdr:col>12</xdr:col>
      <xdr:colOff>2190750</xdr:colOff>
      <xdr:row>32</xdr:row>
      <xdr:rowOff>152400</xdr:rowOff>
    </xdr:to>
    <xdr:pic>
      <xdr:nvPicPr>
        <xdr:cNvPr id="5135"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1420475" y="5114925"/>
          <a:ext cx="1933575" cy="381000"/>
        </a:xfrm>
        <a:prstGeom prst="rect">
          <a:avLst/>
        </a:prstGeom>
        <a:noFill/>
        <a:ln w="9525">
          <a:noFill/>
          <a:miter lim="800000"/>
          <a:headEnd/>
          <a:tailEnd/>
        </a:ln>
      </xdr:spPr>
    </xdr:pic>
    <xdr:clientData/>
  </xdr:twoCellAnchor>
  <xdr:twoCellAnchor editAs="oneCell">
    <xdr:from>
      <xdr:col>14</xdr:col>
      <xdr:colOff>314325</xdr:colOff>
      <xdr:row>24</xdr:row>
      <xdr:rowOff>0</xdr:rowOff>
    </xdr:from>
    <xdr:to>
      <xdr:col>15</xdr:col>
      <xdr:colOff>1038225</xdr:colOff>
      <xdr:row>27</xdr:row>
      <xdr:rowOff>9525</xdr:rowOff>
    </xdr:to>
    <xdr:pic>
      <xdr:nvPicPr>
        <xdr:cNvPr id="5136"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16402050" y="4029075"/>
          <a:ext cx="3228975" cy="495300"/>
        </a:xfrm>
        <a:prstGeom prst="rect">
          <a:avLst/>
        </a:prstGeom>
        <a:noFill/>
        <a:ln w="9525">
          <a:noFill/>
          <a:miter lim="800000"/>
          <a:headEnd/>
          <a:tailEnd/>
        </a:ln>
      </xdr:spPr>
    </xdr:pic>
    <xdr:clientData/>
  </xdr:twoCellAnchor>
  <xdr:twoCellAnchor editAs="oneCell">
    <xdr:from>
      <xdr:col>14</xdr:col>
      <xdr:colOff>152400</xdr:colOff>
      <xdr:row>1</xdr:row>
      <xdr:rowOff>104775</xdr:rowOff>
    </xdr:from>
    <xdr:to>
      <xdr:col>14</xdr:col>
      <xdr:colOff>1628775</xdr:colOff>
      <xdr:row>4</xdr:row>
      <xdr:rowOff>28575</xdr:rowOff>
    </xdr:to>
    <xdr:pic>
      <xdr:nvPicPr>
        <xdr:cNvPr id="5137" name="Picture 18"/>
        <xdr:cNvPicPr>
          <a:picLocks noChangeAspect="1" noChangeArrowheads="1"/>
        </xdr:cNvPicPr>
      </xdr:nvPicPr>
      <xdr:blipFill>
        <a:blip xmlns:r="http://schemas.openxmlformats.org/officeDocument/2006/relationships" r:embed="rId17" cstate="print"/>
        <a:srcRect/>
        <a:stretch>
          <a:fillRect/>
        </a:stretch>
      </xdr:blipFill>
      <xdr:spPr bwMode="auto">
        <a:xfrm>
          <a:off x="16240125" y="266700"/>
          <a:ext cx="1476375" cy="409575"/>
        </a:xfrm>
        <a:prstGeom prst="rect">
          <a:avLst/>
        </a:prstGeom>
        <a:noFill/>
        <a:ln w="9525">
          <a:noFill/>
          <a:miter lim="800000"/>
          <a:headEnd/>
          <a:tailEnd/>
        </a:ln>
      </xdr:spPr>
    </xdr:pic>
    <xdr:clientData/>
  </xdr:twoCellAnchor>
  <xdr:twoCellAnchor editAs="oneCell">
    <xdr:from>
      <xdr:col>14</xdr:col>
      <xdr:colOff>209550</xdr:colOff>
      <xdr:row>5</xdr:row>
      <xdr:rowOff>0</xdr:rowOff>
    </xdr:from>
    <xdr:to>
      <xdr:col>14</xdr:col>
      <xdr:colOff>1685925</xdr:colOff>
      <xdr:row>8</xdr:row>
      <xdr:rowOff>0</xdr:rowOff>
    </xdr:to>
    <xdr:pic>
      <xdr:nvPicPr>
        <xdr:cNvPr id="5138" name="Picture 19"/>
        <xdr:cNvPicPr>
          <a:picLocks noChangeAspect="1" noChangeArrowheads="1"/>
        </xdr:cNvPicPr>
      </xdr:nvPicPr>
      <xdr:blipFill>
        <a:blip xmlns:r="http://schemas.openxmlformats.org/officeDocument/2006/relationships" r:embed="rId18" cstate="print"/>
        <a:srcRect/>
        <a:stretch>
          <a:fillRect/>
        </a:stretch>
      </xdr:blipFill>
      <xdr:spPr bwMode="auto">
        <a:xfrm>
          <a:off x="16297275" y="809625"/>
          <a:ext cx="1476375" cy="485775"/>
        </a:xfrm>
        <a:prstGeom prst="rect">
          <a:avLst/>
        </a:prstGeom>
        <a:noFill/>
        <a:ln w="9525">
          <a:noFill/>
          <a:miter lim="800000"/>
          <a:headEnd/>
          <a:tailEnd/>
        </a:ln>
      </xdr:spPr>
    </xdr:pic>
    <xdr:clientData/>
  </xdr:twoCellAnchor>
  <xdr:twoCellAnchor editAs="oneCell">
    <xdr:from>
      <xdr:col>14</xdr:col>
      <xdr:colOff>200025</xdr:colOff>
      <xdr:row>8</xdr:row>
      <xdr:rowOff>95250</xdr:rowOff>
    </xdr:from>
    <xdr:to>
      <xdr:col>14</xdr:col>
      <xdr:colOff>2286000</xdr:colOff>
      <xdr:row>12</xdr:row>
      <xdr:rowOff>95250</xdr:rowOff>
    </xdr:to>
    <xdr:pic>
      <xdr:nvPicPr>
        <xdr:cNvPr id="5139" name="Picture 20"/>
        <xdr:cNvPicPr>
          <a:picLocks noChangeAspect="1" noChangeArrowheads="1"/>
        </xdr:cNvPicPr>
      </xdr:nvPicPr>
      <xdr:blipFill>
        <a:blip xmlns:r="http://schemas.openxmlformats.org/officeDocument/2006/relationships" r:embed="rId19" cstate="print"/>
        <a:srcRect/>
        <a:stretch>
          <a:fillRect/>
        </a:stretch>
      </xdr:blipFill>
      <xdr:spPr bwMode="auto">
        <a:xfrm>
          <a:off x="16287750" y="1390650"/>
          <a:ext cx="2085975" cy="647700"/>
        </a:xfrm>
        <a:prstGeom prst="rect">
          <a:avLst/>
        </a:prstGeom>
        <a:noFill/>
        <a:ln w="9525">
          <a:noFill/>
          <a:miter lim="800000"/>
          <a:headEnd/>
          <a:tailEnd/>
        </a:ln>
      </xdr:spPr>
    </xdr:pic>
    <xdr:clientData/>
  </xdr:twoCellAnchor>
  <xdr:twoCellAnchor editAs="oneCell">
    <xdr:from>
      <xdr:col>14</xdr:col>
      <xdr:colOff>447675</xdr:colOff>
      <xdr:row>13</xdr:row>
      <xdr:rowOff>133350</xdr:rowOff>
    </xdr:from>
    <xdr:to>
      <xdr:col>14</xdr:col>
      <xdr:colOff>1962150</xdr:colOff>
      <xdr:row>16</xdr:row>
      <xdr:rowOff>104775</xdr:rowOff>
    </xdr:to>
    <xdr:pic>
      <xdr:nvPicPr>
        <xdr:cNvPr id="5140" name="Picture 21"/>
        <xdr:cNvPicPr>
          <a:picLocks noChangeAspect="1" noChangeArrowheads="1"/>
        </xdr:cNvPicPr>
      </xdr:nvPicPr>
      <xdr:blipFill>
        <a:blip xmlns:r="http://schemas.openxmlformats.org/officeDocument/2006/relationships" r:embed="rId20" cstate="print"/>
        <a:srcRect/>
        <a:stretch>
          <a:fillRect/>
        </a:stretch>
      </xdr:blipFill>
      <xdr:spPr bwMode="auto">
        <a:xfrm>
          <a:off x="16535400" y="2238375"/>
          <a:ext cx="1514475" cy="457200"/>
        </a:xfrm>
        <a:prstGeom prst="rect">
          <a:avLst/>
        </a:prstGeom>
        <a:noFill/>
        <a:ln w="9525">
          <a:noFill/>
          <a:miter lim="800000"/>
          <a:headEnd/>
          <a:tailEnd/>
        </a:ln>
      </xdr:spPr>
    </xdr:pic>
    <xdr:clientData/>
  </xdr:twoCellAnchor>
  <xdr:twoCellAnchor editAs="oneCell">
    <xdr:from>
      <xdr:col>14</xdr:col>
      <xdr:colOff>323850</xdr:colOff>
      <xdr:row>27</xdr:row>
      <xdr:rowOff>133350</xdr:rowOff>
    </xdr:from>
    <xdr:to>
      <xdr:col>14</xdr:col>
      <xdr:colOff>1952625</xdr:colOff>
      <xdr:row>29</xdr:row>
      <xdr:rowOff>133350</xdr:rowOff>
    </xdr:to>
    <xdr:pic>
      <xdr:nvPicPr>
        <xdr:cNvPr id="5141" name="Picture 22"/>
        <xdr:cNvPicPr>
          <a:picLocks noChangeAspect="1" noChangeArrowheads="1"/>
        </xdr:cNvPicPr>
      </xdr:nvPicPr>
      <xdr:blipFill>
        <a:blip xmlns:r="http://schemas.openxmlformats.org/officeDocument/2006/relationships" r:embed="rId21" cstate="print"/>
        <a:srcRect/>
        <a:stretch>
          <a:fillRect/>
        </a:stretch>
      </xdr:blipFill>
      <xdr:spPr bwMode="auto">
        <a:xfrm>
          <a:off x="16411575" y="4667250"/>
          <a:ext cx="1628775" cy="323850"/>
        </a:xfrm>
        <a:prstGeom prst="rect">
          <a:avLst/>
        </a:prstGeom>
        <a:noFill/>
        <a:ln w="9525">
          <a:noFill/>
          <a:miter lim="800000"/>
          <a:headEnd/>
          <a:tailEnd/>
        </a:ln>
      </xdr:spPr>
    </xdr:pic>
    <xdr:clientData/>
  </xdr:twoCellAnchor>
  <xdr:twoCellAnchor editAs="oneCell">
    <xdr:from>
      <xdr:col>15</xdr:col>
      <xdr:colOff>123825</xdr:colOff>
      <xdr:row>31</xdr:row>
      <xdr:rowOff>19050</xdr:rowOff>
    </xdr:from>
    <xdr:to>
      <xdr:col>15</xdr:col>
      <xdr:colOff>3048000</xdr:colOff>
      <xdr:row>33</xdr:row>
      <xdr:rowOff>76200</xdr:rowOff>
    </xdr:to>
    <xdr:pic>
      <xdr:nvPicPr>
        <xdr:cNvPr id="5142" name="Picture 23"/>
        <xdr:cNvPicPr>
          <a:picLocks noChangeAspect="1" noChangeArrowheads="1"/>
        </xdr:cNvPicPr>
      </xdr:nvPicPr>
      <xdr:blipFill>
        <a:blip xmlns:r="http://schemas.openxmlformats.org/officeDocument/2006/relationships" r:embed="rId22" cstate="print"/>
        <a:srcRect/>
        <a:stretch>
          <a:fillRect/>
        </a:stretch>
      </xdr:blipFill>
      <xdr:spPr bwMode="auto">
        <a:xfrm>
          <a:off x="18716625" y="5200650"/>
          <a:ext cx="2924175" cy="381000"/>
        </a:xfrm>
        <a:prstGeom prst="rect">
          <a:avLst/>
        </a:prstGeom>
        <a:noFill/>
        <a:ln w="9525">
          <a:noFill/>
          <a:miter lim="800000"/>
          <a:headEnd/>
          <a:tailEnd/>
        </a:ln>
      </xdr:spPr>
    </xdr:pic>
    <xdr:clientData/>
  </xdr:twoCellAnchor>
  <xdr:twoCellAnchor editAs="oneCell">
    <xdr:from>
      <xdr:col>19</xdr:col>
      <xdr:colOff>200025</xdr:colOff>
      <xdr:row>26</xdr:row>
      <xdr:rowOff>38100</xdr:rowOff>
    </xdr:from>
    <xdr:to>
      <xdr:col>19</xdr:col>
      <xdr:colOff>3314700</xdr:colOff>
      <xdr:row>32</xdr:row>
      <xdr:rowOff>104775</xdr:rowOff>
    </xdr:to>
    <xdr:pic>
      <xdr:nvPicPr>
        <xdr:cNvPr id="5143" name="Picture 24"/>
        <xdr:cNvPicPr>
          <a:picLocks noChangeAspect="1" noChangeArrowheads="1"/>
        </xdr:cNvPicPr>
      </xdr:nvPicPr>
      <xdr:blipFill>
        <a:blip xmlns:r="http://schemas.openxmlformats.org/officeDocument/2006/relationships" r:embed="rId23" cstate="print"/>
        <a:srcRect/>
        <a:stretch>
          <a:fillRect/>
        </a:stretch>
      </xdr:blipFill>
      <xdr:spPr bwMode="auto">
        <a:xfrm>
          <a:off x="28470225" y="4410075"/>
          <a:ext cx="3114675" cy="1038225"/>
        </a:xfrm>
        <a:prstGeom prst="rect">
          <a:avLst/>
        </a:prstGeom>
        <a:noFill/>
        <a:ln w="9525">
          <a:noFill/>
          <a:miter lim="800000"/>
          <a:headEnd/>
          <a:tailEnd/>
        </a:ln>
      </xdr:spPr>
    </xdr:pic>
    <xdr:clientData/>
  </xdr:twoCellAnchor>
  <xdr:twoCellAnchor editAs="oneCell">
    <xdr:from>
      <xdr:col>17</xdr:col>
      <xdr:colOff>228600</xdr:colOff>
      <xdr:row>28</xdr:row>
      <xdr:rowOff>47625</xdr:rowOff>
    </xdr:from>
    <xdr:to>
      <xdr:col>17</xdr:col>
      <xdr:colOff>1552575</xdr:colOff>
      <xdr:row>30</xdr:row>
      <xdr:rowOff>142875</xdr:rowOff>
    </xdr:to>
    <xdr:pic>
      <xdr:nvPicPr>
        <xdr:cNvPr id="5144" name="Picture 26"/>
        <xdr:cNvPicPr>
          <a:picLocks noChangeAspect="1" noChangeArrowheads="1"/>
        </xdr:cNvPicPr>
      </xdr:nvPicPr>
      <xdr:blipFill>
        <a:blip xmlns:r="http://schemas.openxmlformats.org/officeDocument/2006/relationships" r:embed="rId24" cstate="print"/>
        <a:srcRect/>
        <a:stretch>
          <a:fillRect/>
        </a:stretch>
      </xdr:blipFill>
      <xdr:spPr bwMode="auto">
        <a:xfrm>
          <a:off x="24555450" y="4743450"/>
          <a:ext cx="1323975" cy="419100"/>
        </a:xfrm>
        <a:prstGeom prst="rect">
          <a:avLst/>
        </a:prstGeom>
        <a:noFill/>
        <a:ln w="9525">
          <a:noFill/>
          <a:miter lim="800000"/>
          <a:headEnd/>
          <a:tailEnd/>
        </a:ln>
      </xdr:spPr>
    </xdr:pic>
    <xdr:clientData/>
  </xdr:twoCellAnchor>
  <xdr:twoCellAnchor editAs="oneCell">
    <xdr:from>
      <xdr:col>18</xdr:col>
      <xdr:colOff>323850</xdr:colOff>
      <xdr:row>28</xdr:row>
      <xdr:rowOff>104775</xdr:rowOff>
    </xdr:from>
    <xdr:to>
      <xdr:col>18</xdr:col>
      <xdr:colOff>1228725</xdr:colOff>
      <xdr:row>31</xdr:row>
      <xdr:rowOff>0</xdr:rowOff>
    </xdr:to>
    <xdr:pic>
      <xdr:nvPicPr>
        <xdr:cNvPr id="5145" name="Picture 27"/>
        <xdr:cNvPicPr>
          <a:picLocks noChangeAspect="1" noChangeArrowheads="1"/>
        </xdr:cNvPicPr>
      </xdr:nvPicPr>
      <xdr:blipFill>
        <a:blip xmlns:r="http://schemas.openxmlformats.org/officeDocument/2006/relationships" r:embed="rId25" cstate="print"/>
        <a:srcRect/>
        <a:stretch>
          <a:fillRect/>
        </a:stretch>
      </xdr:blipFill>
      <xdr:spPr bwMode="auto">
        <a:xfrm>
          <a:off x="27089100" y="4800600"/>
          <a:ext cx="904875" cy="381000"/>
        </a:xfrm>
        <a:prstGeom prst="rect">
          <a:avLst/>
        </a:prstGeom>
        <a:noFill/>
        <a:ln w="9525">
          <a:noFill/>
          <a:miter lim="800000"/>
          <a:headEnd/>
          <a:tailEnd/>
        </a:ln>
      </xdr:spPr>
    </xdr:pic>
    <xdr:clientData/>
  </xdr:twoCellAnchor>
  <xdr:twoCellAnchor editAs="oneCell">
    <xdr:from>
      <xdr:col>20</xdr:col>
      <xdr:colOff>85725</xdr:colOff>
      <xdr:row>29</xdr:row>
      <xdr:rowOff>19050</xdr:rowOff>
    </xdr:from>
    <xdr:to>
      <xdr:col>20</xdr:col>
      <xdr:colOff>1905000</xdr:colOff>
      <xdr:row>32</xdr:row>
      <xdr:rowOff>47625</xdr:rowOff>
    </xdr:to>
    <xdr:pic>
      <xdr:nvPicPr>
        <xdr:cNvPr id="5146" name="Picture 28"/>
        <xdr:cNvPicPr>
          <a:picLocks noChangeAspect="1" noChangeArrowheads="1"/>
        </xdr:cNvPicPr>
      </xdr:nvPicPr>
      <xdr:blipFill>
        <a:blip xmlns:r="http://schemas.openxmlformats.org/officeDocument/2006/relationships" r:embed="rId26" cstate="print"/>
        <a:srcRect/>
        <a:stretch>
          <a:fillRect/>
        </a:stretch>
      </xdr:blipFill>
      <xdr:spPr bwMode="auto">
        <a:xfrm>
          <a:off x="31908750" y="4876800"/>
          <a:ext cx="181927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250"/>
  <sheetViews>
    <sheetView tabSelected="1" zoomScaleNormal="100" zoomScaleSheetLayoutView="75" workbookViewId="0">
      <selection activeCell="C9" sqref="C9"/>
    </sheetView>
  </sheetViews>
  <sheetFormatPr defaultRowHeight="12.75" x14ac:dyDescent="0.2"/>
  <cols>
    <col min="1" max="1" width="65.140625" style="1" customWidth="1"/>
    <col min="2" max="2" width="15" style="1" customWidth="1"/>
    <col min="3" max="3" width="19.140625" style="1" customWidth="1"/>
    <col min="4" max="4" width="8.7109375" style="1" customWidth="1"/>
    <col min="5" max="5" width="64.7109375" style="1" customWidth="1"/>
    <col min="6" max="8" width="9.140625" style="1"/>
    <col min="9" max="9" width="5.7109375" style="1" customWidth="1"/>
    <col min="10" max="10" width="18.28515625" style="1" customWidth="1"/>
    <col min="11" max="11" width="15.140625" style="1" customWidth="1"/>
    <col min="12" max="16384" width="9.140625" style="1"/>
  </cols>
  <sheetData>
    <row r="1" spans="1:20" ht="22.5" customHeight="1" x14ac:dyDescent="0.25">
      <c r="A1" s="133" t="s">
        <v>335</v>
      </c>
      <c r="B1" s="134"/>
      <c r="C1" s="134"/>
      <c r="D1" s="134"/>
      <c r="E1" s="135" t="s">
        <v>338</v>
      </c>
      <c r="F1" s="41"/>
      <c r="G1" s="41"/>
      <c r="H1" s="41"/>
      <c r="I1" s="41"/>
      <c r="J1" s="41"/>
      <c r="K1" s="41"/>
      <c r="L1" s="41"/>
      <c r="M1" s="41"/>
      <c r="N1" s="41"/>
      <c r="O1" s="41"/>
      <c r="P1" s="41"/>
    </row>
    <row r="2" spans="1:20" ht="21.75" customHeight="1" x14ac:dyDescent="0.25">
      <c r="A2" s="136" t="s">
        <v>156</v>
      </c>
      <c r="B2" s="122"/>
      <c r="C2" s="122"/>
      <c r="D2" s="122"/>
      <c r="E2" s="137"/>
      <c r="F2" s="41"/>
      <c r="G2" s="41"/>
      <c r="H2" s="41"/>
      <c r="I2" s="41"/>
      <c r="J2" s="41"/>
      <c r="K2" s="41"/>
      <c r="L2" s="41"/>
      <c r="M2" s="41"/>
      <c r="N2" s="41"/>
      <c r="O2" s="41"/>
      <c r="P2" s="41"/>
    </row>
    <row r="3" spans="1:20" ht="12.75" customHeight="1" x14ac:dyDescent="0.2">
      <c r="A3" s="138" t="s">
        <v>287</v>
      </c>
      <c r="B3" s="55"/>
      <c r="C3" s="55"/>
      <c r="D3" s="56"/>
      <c r="E3" s="139"/>
      <c r="F3" s="41"/>
      <c r="G3" s="41"/>
      <c r="H3" s="41"/>
      <c r="I3" s="41"/>
      <c r="J3" s="41"/>
      <c r="K3" s="41"/>
      <c r="L3" s="41"/>
      <c r="M3" s="41"/>
      <c r="N3" s="41"/>
      <c r="O3" s="41"/>
      <c r="P3" s="41"/>
    </row>
    <row r="4" spans="1:20" ht="12.75" customHeight="1" x14ac:dyDescent="0.2">
      <c r="A4" s="140" t="s">
        <v>117</v>
      </c>
      <c r="B4" s="123"/>
      <c r="C4" s="123"/>
      <c r="D4" s="123"/>
      <c r="E4" s="139"/>
      <c r="F4" s="41"/>
      <c r="G4" s="41"/>
      <c r="H4" s="41"/>
      <c r="I4" s="41"/>
      <c r="J4" s="41"/>
      <c r="K4" s="41"/>
      <c r="L4" s="41"/>
      <c r="M4" s="41"/>
      <c r="N4" s="41"/>
      <c r="O4" s="41"/>
      <c r="P4" s="41"/>
    </row>
    <row r="5" spans="1:20" ht="12.75" customHeight="1" x14ac:dyDescent="0.2">
      <c r="A5" s="141" t="s">
        <v>118</v>
      </c>
      <c r="B5" s="55"/>
      <c r="C5" s="55"/>
      <c r="D5" s="56"/>
      <c r="E5" s="139"/>
      <c r="F5" s="41"/>
      <c r="G5" s="41"/>
      <c r="H5" s="41"/>
      <c r="I5" s="41"/>
      <c r="J5" s="41"/>
      <c r="K5" s="41"/>
      <c r="L5" s="41"/>
      <c r="M5" s="41"/>
      <c r="N5" s="41"/>
      <c r="O5" s="41"/>
      <c r="P5" s="41"/>
    </row>
    <row r="6" spans="1:20" x14ac:dyDescent="0.2">
      <c r="A6" s="142" t="s">
        <v>0</v>
      </c>
      <c r="B6" s="57"/>
      <c r="C6" s="57"/>
      <c r="D6" s="56"/>
      <c r="E6" s="139"/>
      <c r="F6" s="41"/>
      <c r="G6" s="41"/>
      <c r="H6" s="41"/>
      <c r="I6" s="41"/>
      <c r="J6" s="41"/>
      <c r="K6" s="41"/>
      <c r="L6" s="41"/>
      <c r="M6" s="41"/>
      <c r="N6" s="41"/>
      <c r="O6" s="41"/>
      <c r="P6" s="41"/>
    </row>
    <row r="7" spans="1:20" ht="26.25" customHeight="1" x14ac:dyDescent="0.25">
      <c r="A7" s="143" t="s">
        <v>299</v>
      </c>
      <c r="B7" s="58"/>
      <c r="C7" s="58"/>
      <c r="D7" s="58"/>
      <c r="E7" s="144"/>
      <c r="F7" s="51"/>
      <c r="G7" s="51"/>
      <c r="H7" s="41"/>
      <c r="I7" s="41"/>
      <c r="J7" s="41"/>
      <c r="K7" s="41"/>
      <c r="L7" s="41"/>
      <c r="M7" s="41"/>
      <c r="N7" s="41"/>
      <c r="O7" s="41"/>
      <c r="P7" s="41"/>
    </row>
    <row r="8" spans="1:20" s="4" customFormat="1" ht="36" customHeight="1" x14ac:dyDescent="0.2">
      <c r="A8" s="145" t="s">
        <v>1</v>
      </c>
      <c r="B8" s="59" t="s">
        <v>115</v>
      </c>
      <c r="C8" s="59" t="s">
        <v>116</v>
      </c>
      <c r="D8" s="59" t="s">
        <v>2</v>
      </c>
      <c r="E8" s="146" t="s">
        <v>3</v>
      </c>
      <c r="F8" s="36"/>
      <c r="G8" s="36"/>
      <c r="H8" s="36"/>
      <c r="I8" s="36"/>
      <c r="J8" s="36"/>
      <c r="K8" s="36"/>
      <c r="L8" s="36"/>
      <c r="M8" s="36"/>
      <c r="N8" s="36"/>
      <c r="O8" s="36"/>
      <c r="P8" s="36"/>
    </row>
    <row r="9" spans="1:20" s="4" customFormat="1" ht="17.25" customHeight="1" x14ac:dyDescent="0.2">
      <c r="A9" s="147" t="s">
        <v>189</v>
      </c>
      <c r="B9" s="60" t="s">
        <v>190</v>
      </c>
      <c r="C9" s="5">
        <v>12</v>
      </c>
      <c r="D9" s="60" t="s">
        <v>4</v>
      </c>
      <c r="E9" s="148"/>
      <c r="F9" s="36"/>
      <c r="G9" s="36"/>
      <c r="H9" s="36"/>
      <c r="I9" s="36"/>
      <c r="J9" s="36"/>
      <c r="K9" s="36"/>
      <c r="L9" s="36"/>
      <c r="M9" s="36"/>
      <c r="N9" s="36"/>
      <c r="O9" s="36"/>
      <c r="P9" s="36"/>
    </row>
    <row r="10" spans="1:20" s="4" customFormat="1" ht="18.75" customHeight="1" x14ac:dyDescent="0.2">
      <c r="A10" s="149" t="s">
        <v>16</v>
      </c>
      <c r="B10" s="60" t="s">
        <v>269</v>
      </c>
      <c r="C10" s="5">
        <v>8</v>
      </c>
      <c r="D10" s="60" t="s">
        <v>4</v>
      </c>
      <c r="E10" s="148"/>
      <c r="F10" s="36"/>
      <c r="G10" s="36"/>
      <c r="H10" s="36"/>
      <c r="I10" s="36"/>
      <c r="J10" s="36"/>
      <c r="K10" s="36"/>
      <c r="L10" s="36"/>
      <c r="M10" s="36"/>
      <c r="N10" s="36"/>
      <c r="O10" s="36"/>
      <c r="P10" s="36"/>
    </row>
    <row r="11" spans="1:20" s="4" customFormat="1" ht="18.75" customHeight="1" x14ac:dyDescent="0.2">
      <c r="A11" s="150" t="s">
        <v>17</v>
      </c>
      <c r="B11" s="60" t="s">
        <v>270</v>
      </c>
      <c r="C11" s="5">
        <v>16</v>
      </c>
      <c r="D11" s="60" t="s">
        <v>4</v>
      </c>
      <c r="E11" s="148"/>
      <c r="F11" s="36"/>
      <c r="G11" s="36"/>
      <c r="H11" s="36"/>
      <c r="I11" s="36"/>
      <c r="J11" s="36"/>
      <c r="K11" s="36"/>
      <c r="L11" s="36"/>
      <c r="M11" s="36"/>
      <c r="N11" s="36"/>
      <c r="O11" s="36"/>
      <c r="P11" s="36"/>
    </row>
    <row r="12" spans="1:20" s="4" customFormat="1" ht="18.75" customHeight="1" x14ac:dyDescent="0.2">
      <c r="A12" s="150" t="s">
        <v>201</v>
      </c>
      <c r="B12" s="60" t="s">
        <v>107</v>
      </c>
      <c r="C12" s="5">
        <v>4</v>
      </c>
      <c r="D12" s="60"/>
      <c r="E12" s="148"/>
      <c r="F12" s="36"/>
      <c r="G12" s="36"/>
      <c r="H12" s="36"/>
      <c r="I12" s="36"/>
      <c r="J12" s="36"/>
      <c r="K12" s="36"/>
      <c r="L12" s="36"/>
      <c r="M12" s="36"/>
      <c r="N12" s="36"/>
      <c r="O12" s="36"/>
      <c r="P12" s="36"/>
    </row>
    <row r="13" spans="1:20" s="4" customFormat="1" ht="18.75" customHeight="1" x14ac:dyDescent="0.2">
      <c r="A13" s="150" t="s">
        <v>231</v>
      </c>
      <c r="B13" s="60" t="s">
        <v>193</v>
      </c>
      <c r="C13" s="5">
        <v>8</v>
      </c>
      <c r="D13" s="60"/>
      <c r="E13" s="148"/>
      <c r="F13" s="36"/>
      <c r="G13" s="36"/>
      <c r="H13" s="36"/>
      <c r="I13" s="36"/>
      <c r="J13" s="36"/>
      <c r="K13" s="36"/>
      <c r="L13" s="36"/>
      <c r="M13" s="36"/>
      <c r="N13" s="36"/>
      <c r="O13" s="36"/>
      <c r="P13" s="36"/>
    </row>
    <row r="14" spans="1:20" s="4" customFormat="1" ht="18.75" customHeight="1" x14ac:dyDescent="0.2">
      <c r="A14" s="150" t="s">
        <v>232</v>
      </c>
      <c r="B14" s="60" t="s">
        <v>203</v>
      </c>
      <c r="C14" s="5">
        <v>2</v>
      </c>
      <c r="D14" s="60"/>
      <c r="E14" s="148"/>
      <c r="F14" s="36"/>
      <c r="G14" s="36"/>
      <c r="H14" s="36"/>
      <c r="I14" s="36"/>
      <c r="J14" s="36"/>
      <c r="K14" s="36"/>
      <c r="L14" s="36"/>
      <c r="M14" s="36"/>
      <c r="N14" s="36"/>
      <c r="O14" s="36"/>
      <c r="P14" s="36"/>
      <c r="T14" s="44"/>
    </row>
    <row r="15" spans="1:20" s="4" customFormat="1" ht="18.75" customHeight="1" x14ac:dyDescent="0.2">
      <c r="A15" s="150" t="s">
        <v>192</v>
      </c>
      <c r="B15" s="60" t="s">
        <v>106</v>
      </c>
      <c r="C15" s="5">
        <v>7</v>
      </c>
      <c r="D15" s="60"/>
      <c r="E15" s="148"/>
      <c r="F15" s="36"/>
      <c r="G15" s="36"/>
      <c r="H15" s="36"/>
      <c r="I15" s="36"/>
      <c r="J15" s="36"/>
      <c r="K15" s="36"/>
      <c r="L15" s="36"/>
      <c r="M15" s="36"/>
      <c r="N15" s="36"/>
      <c r="O15" s="36"/>
      <c r="P15" s="36"/>
    </row>
    <row r="16" spans="1:20" s="4" customFormat="1" ht="18.75" customHeight="1" x14ac:dyDescent="0.2">
      <c r="A16" s="151" t="s">
        <v>5</v>
      </c>
      <c r="B16" s="60" t="s">
        <v>33</v>
      </c>
      <c r="C16" s="5">
        <v>2.9</v>
      </c>
      <c r="D16" s="60" t="s">
        <v>4</v>
      </c>
      <c r="E16" s="148"/>
      <c r="F16" s="36"/>
      <c r="G16" s="36"/>
      <c r="H16" s="36"/>
      <c r="I16" s="36"/>
      <c r="J16" s="36"/>
      <c r="K16" s="36"/>
      <c r="L16" s="36"/>
      <c r="M16" s="36"/>
      <c r="N16" s="36"/>
      <c r="O16" s="36"/>
      <c r="P16" s="36"/>
    </row>
    <row r="17" spans="1:16" s="4" customFormat="1" ht="18.75" customHeight="1" x14ac:dyDescent="0.2">
      <c r="A17" s="150" t="s">
        <v>194</v>
      </c>
      <c r="B17" s="60" t="s">
        <v>195</v>
      </c>
      <c r="C17" s="5">
        <v>80</v>
      </c>
      <c r="D17" s="60" t="s">
        <v>12</v>
      </c>
      <c r="E17" s="148"/>
      <c r="F17" s="36"/>
      <c r="G17" s="36"/>
      <c r="H17" s="36"/>
      <c r="I17" s="36"/>
      <c r="J17" s="36"/>
      <c r="K17" s="36"/>
      <c r="L17" s="36"/>
      <c r="M17" s="36"/>
      <c r="N17" s="36"/>
      <c r="O17" s="36"/>
      <c r="P17" s="36"/>
    </row>
    <row r="18" spans="1:16" s="4" customFormat="1" ht="18.75" customHeight="1" x14ac:dyDescent="0.2">
      <c r="A18" s="150" t="s">
        <v>233</v>
      </c>
      <c r="B18" s="60" t="s">
        <v>196</v>
      </c>
      <c r="C18" s="18">
        <f>C17/C14</f>
        <v>40</v>
      </c>
      <c r="D18" s="60" t="s">
        <v>12</v>
      </c>
      <c r="E18" s="148" t="s">
        <v>197</v>
      </c>
      <c r="F18" s="36"/>
      <c r="G18" s="36"/>
      <c r="H18" s="36"/>
      <c r="I18" s="36"/>
      <c r="J18" s="36"/>
      <c r="K18" s="36"/>
      <c r="L18" s="36"/>
      <c r="M18" s="36"/>
      <c r="N18" s="36"/>
      <c r="O18" s="36"/>
      <c r="P18" s="36"/>
    </row>
    <row r="19" spans="1:16" s="4" customFormat="1" ht="18.75" customHeight="1" x14ac:dyDescent="0.2">
      <c r="A19" s="150" t="s">
        <v>198</v>
      </c>
      <c r="B19" s="60" t="s">
        <v>199</v>
      </c>
      <c r="C19" s="18">
        <f>C17*C12</f>
        <v>320</v>
      </c>
      <c r="D19" s="60" t="s">
        <v>12</v>
      </c>
      <c r="E19" s="148" t="s">
        <v>200</v>
      </c>
      <c r="F19" s="36"/>
      <c r="G19" s="36"/>
      <c r="H19" s="36"/>
      <c r="I19" s="36"/>
      <c r="J19" s="36"/>
      <c r="K19" s="36"/>
      <c r="L19" s="36"/>
      <c r="M19" s="36"/>
      <c r="N19" s="36"/>
      <c r="O19" s="36"/>
      <c r="P19" s="36"/>
    </row>
    <row r="20" spans="1:16" s="4" customFormat="1" ht="18.75" customHeight="1" x14ac:dyDescent="0.2">
      <c r="A20" s="150" t="s">
        <v>21</v>
      </c>
      <c r="B20" s="60" t="s">
        <v>96</v>
      </c>
      <c r="C20" s="5">
        <v>200</v>
      </c>
      <c r="D20" s="60" t="s">
        <v>27</v>
      </c>
      <c r="E20" s="148"/>
      <c r="F20" s="36"/>
      <c r="G20" s="36"/>
      <c r="H20" s="36"/>
      <c r="I20" s="36"/>
      <c r="J20" s="36"/>
      <c r="K20" s="36"/>
      <c r="L20" s="36"/>
      <c r="M20" s="36"/>
      <c r="N20" s="36"/>
      <c r="O20" s="36"/>
      <c r="P20" s="36"/>
    </row>
    <row r="21" spans="1:16" s="4" customFormat="1" ht="18.75" customHeight="1" x14ac:dyDescent="0.2">
      <c r="A21" s="150" t="s">
        <v>204</v>
      </c>
      <c r="B21" s="60" t="s">
        <v>205</v>
      </c>
      <c r="C21" s="18">
        <f>(1/C20)*10^6</f>
        <v>5000</v>
      </c>
      <c r="D21" s="60" t="s">
        <v>320</v>
      </c>
      <c r="E21" s="148" t="s">
        <v>216</v>
      </c>
      <c r="F21" s="36"/>
      <c r="G21" s="36"/>
      <c r="H21" s="36"/>
      <c r="I21" s="36"/>
      <c r="J21" s="36"/>
      <c r="K21" s="36"/>
      <c r="L21" s="36"/>
      <c r="M21" s="36"/>
      <c r="N21" s="36"/>
      <c r="O21" s="36"/>
      <c r="P21" s="36"/>
    </row>
    <row r="22" spans="1:16" s="4" customFormat="1" ht="18.75" customHeight="1" x14ac:dyDescent="0.2">
      <c r="A22" s="150" t="s">
        <v>206</v>
      </c>
      <c r="B22" s="60" t="s">
        <v>108</v>
      </c>
      <c r="C22" s="18">
        <f>(1/5000)*100</f>
        <v>0.02</v>
      </c>
      <c r="D22" s="60" t="s">
        <v>7</v>
      </c>
      <c r="E22" s="152"/>
      <c r="F22" s="36"/>
      <c r="G22" s="36"/>
      <c r="H22" s="36"/>
      <c r="I22" s="36"/>
      <c r="J22" s="36"/>
      <c r="K22" s="36"/>
      <c r="L22" s="36"/>
      <c r="M22" s="36"/>
      <c r="N22" s="36"/>
      <c r="O22" s="36"/>
      <c r="P22" s="36"/>
    </row>
    <row r="23" spans="1:16" s="4" customFormat="1" ht="18.75" customHeight="1" x14ac:dyDescent="0.2">
      <c r="A23" s="150" t="s">
        <v>202</v>
      </c>
      <c r="B23" s="60" t="s">
        <v>8</v>
      </c>
      <c r="C23" s="5">
        <v>0.25</v>
      </c>
      <c r="D23" s="60" t="s">
        <v>4</v>
      </c>
      <c r="E23" s="148" t="s">
        <v>250</v>
      </c>
      <c r="F23" s="36"/>
      <c r="G23" s="36"/>
      <c r="H23" s="36"/>
      <c r="I23" s="36"/>
      <c r="J23" s="36"/>
      <c r="K23" s="36"/>
      <c r="L23" s="36"/>
      <c r="M23" s="36"/>
      <c r="N23" s="36"/>
      <c r="O23" s="36"/>
      <c r="P23" s="36"/>
    </row>
    <row r="24" spans="1:16" s="4" customFormat="1" ht="18.75" customHeight="1" x14ac:dyDescent="0.2">
      <c r="A24" s="150" t="s">
        <v>239</v>
      </c>
      <c r="B24" s="60" t="s">
        <v>272</v>
      </c>
      <c r="C24" s="5">
        <v>100</v>
      </c>
      <c r="D24" s="60" t="s">
        <v>322</v>
      </c>
      <c r="E24" s="148" t="s">
        <v>240</v>
      </c>
      <c r="F24" s="36"/>
      <c r="G24" s="36"/>
      <c r="H24" s="36"/>
      <c r="I24" s="36"/>
      <c r="J24" s="36"/>
      <c r="K24" s="50" t="s">
        <v>253</v>
      </c>
      <c r="L24" s="36"/>
      <c r="M24" s="36"/>
      <c r="N24" s="36"/>
      <c r="O24" s="36"/>
      <c r="P24" s="36"/>
    </row>
    <row r="25" spans="1:16" s="4" customFormat="1" ht="18.75" customHeight="1" x14ac:dyDescent="0.2">
      <c r="A25" s="153" t="s">
        <v>18</v>
      </c>
      <c r="B25" s="61" t="s">
        <v>304</v>
      </c>
      <c r="C25" s="5">
        <v>40</v>
      </c>
      <c r="D25" s="60" t="s">
        <v>7</v>
      </c>
      <c r="E25" s="148"/>
      <c r="F25" s="36"/>
      <c r="G25" s="36"/>
      <c r="H25" s="36"/>
      <c r="I25" s="36"/>
      <c r="J25" s="36"/>
      <c r="K25" s="36"/>
      <c r="L25" s="36"/>
      <c r="M25" s="36"/>
      <c r="N25" s="36"/>
      <c r="O25" s="36"/>
      <c r="P25" s="36"/>
    </row>
    <row r="26" spans="1:16" s="4" customFormat="1" ht="18.75" customHeight="1" x14ac:dyDescent="0.2">
      <c r="A26" s="150" t="s">
        <v>257</v>
      </c>
      <c r="B26" s="61" t="s">
        <v>292</v>
      </c>
      <c r="C26" s="6">
        <v>0.4</v>
      </c>
      <c r="D26" s="60" t="s">
        <v>10</v>
      </c>
      <c r="E26" s="148"/>
      <c r="F26" s="36"/>
      <c r="G26" s="36"/>
      <c r="H26" s="36"/>
      <c r="I26" s="36"/>
      <c r="J26" s="36"/>
      <c r="K26" s="36"/>
      <c r="L26" s="36"/>
      <c r="M26" s="36"/>
      <c r="N26" s="36"/>
      <c r="O26" s="36"/>
      <c r="P26" s="36"/>
    </row>
    <row r="27" spans="1:16" s="4" customFormat="1" ht="18.75" customHeight="1" x14ac:dyDescent="0.2">
      <c r="A27" s="150" t="s">
        <v>67</v>
      </c>
      <c r="B27" s="60" t="s">
        <v>112</v>
      </c>
      <c r="C27" s="62">
        <f>(19.9/C26)-0.01</f>
        <v>49.739999999999995</v>
      </c>
      <c r="D27" s="60" t="s">
        <v>324</v>
      </c>
      <c r="E27" s="148" t="s">
        <v>217</v>
      </c>
      <c r="F27" s="36"/>
      <c r="G27" s="36"/>
      <c r="H27" s="36"/>
      <c r="I27" s="36"/>
      <c r="J27" s="50"/>
      <c r="K27" s="50"/>
      <c r="L27" s="36"/>
      <c r="M27" s="36"/>
      <c r="N27" s="36"/>
      <c r="O27" s="36"/>
      <c r="P27" s="36"/>
    </row>
    <row r="28" spans="1:16" s="4" customFormat="1" ht="18.75" customHeight="1" x14ac:dyDescent="0.2">
      <c r="A28" s="154" t="s">
        <v>68</v>
      </c>
      <c r="B28" s="63" t="s">
        <v>70</v>
      </c>
      <c r="C28" s="22">
        <v>49.8</v>
      </c>
      <c r="D28" s="63" t="s">
        <v>324</v>
      </c>
      <c r="E28" s="148"/>
      <c r="F28" s="36"/>
      <c r="G28" s="36"/>
      <c r="H28" s="36"/>
      <c r="I28" s="36"/>
      <c r="J28" s="36"/>
      <c r="K28" s="36"/>
      <c r="L28" s="36"/>
      <c r="M28" s="36"/>
      <c r="N28" s="36"/>
      <c r="O28" s="36"/>
      <c r="P28" s="36"/>
    </row>
    <row r="29" spans="1:16" s="4" customFormat="1" ht="18.75" customHeight="1" x14ac:dyDescent="0.2">
      <c r="A29" s="155" t="s">
        <v>69</v>
      </c>
      <c r="B29" s="60" t="s">
        <v>283</v>
      </c>
      <c r="C29" s="21">
        <f>19.9/(C28+0.01)</f>
        <v>0.39951816904236098</v>
      </c>
      <c r="D29" s="60" t="s">
        <v>10</v>
      </c>
      <c r="E29" s="148" t="s">
        <v>218</v>
      </c>
      <c r="F29" s="36"/>
      <c r="G29" s="36"/>
      <c r="H29" s="36"/>
      <c r="I29" s="36"/>
      <c r="J29" s="36"/>
      <c r="K29" s="36"/>
      <c r="L29" s="36"/>
      <c r="M29" s="36"/>
      <c r="N29" s="36"/>
      <c r="O29" s="36"/>
      <c r="P29" s="36"/>
    </row>
    <row r="30" spans="1:16" s="4" customFormat="1" ht="18.75" customHeight="1" x14ac:dyDescent="0.2">
      <c r="A30" s="150" t="s">
        <v>210</v>
      </c>
      <c r="B30" s="60" t="s">
        <v>110</v>
      </c>
      <c r="C30" s="18">
        <f>(C15*C16)+[0]!Vreg+[0]!VH</f>
        <v>21.6</v>
      </c>
      <c r="D30" s="60" t="s">
        <v>4</v>
      </c>
      <c r="E30" s="148" t="s">
        <v>209</v>
      </c>
      <c r="F30" s="36"/>
      <c r="G30" s="36"/>
      <c r="H30" s="36"/>
      <c r="I30" s="36"/>
      <c r="J30" s="36"/>
      <c r="K30" s="36"/>
      <c r="L30" s="36"/>
      <c r="M30" s="36"/>
      <c r="N30" s="36"/>
      <c r="O30" s="36"/>
      <c r="P30" s="36"/>
    </row>
    <row r="31" spans="1:16" s="4" customFormat="1" ht="18.75" customHeight="1" x14ac:dyDescent="0.2">
      <c r="A31" s="153" t="s">
        <v>60</v>
      </c>
      <c r="B31" s="61" t="s">
        <v>291</v>
      </c>
      <c r="C31" s="64">
        <f>C15*C16+[0]!Vreg+[0]!VH+5</f>
        <v>26.6</v>
      </c>
      <c r="D31" s="60" t="s">
        <v>4</v>
      </c>
      <c r="E31" s="148"/>
      <c r="F31" s="36"/>
      <c r="G31" s="36"/>
      <c r="H31" s="36"/>
      <c r="I31" s="36"/>
      <c r="J31" s="36"/>
      <c r="K31" s="36"/>
      <c r="L31" s="36"/>
      <c r="M31" s="36"/>
      <c r="N31" s="36"/>
      <c r="O31" s="36"/>
      <c r="P31" s="36"/>
    </row>
    <row r="32" spans="1:16" s="4" customFormat="1" ht="33.75" customHeight="1" x14ac:dyDescent="0.2">
      <c r="A32" s="156" t="s">
        <v>289</v>
      </c>
      <c r="B32" s="65" t="s">
        <v>109</v>
      </c>
      <c r="C32" s="31">
        <v>27</v>
      </c>
      <c r="D32" s="65" t="s">
        <v>4</v>
      </c>
      <c r="E32" s="157" t="s">
        <v>307</v>
      </c>
      <c r="F32" s="36"/>
      <c r="G32" s="36"/>
      <c r="H32" s="36"/>
      <c r="I32" s="36"/>
      <c r="J32" s="36"/>
      <c r="K32" s="36"/>
      <c r="L32" s="36"/>
      <c r="M32" s="36"/>
      <c r="N32" s="36"/>
      <c r="O32" s="36"/>
      <c r="P32" s="36"/>
    </row>
    <row r="33" spans="1:16" s="4" customFormat="1" ht="18.75" customHeight="1" x14ac:dyDescent="0.2">
      <c r="A33" s="153" t="s">
        <v>15</v>
      </c>
      <c r="B33" s="60" t="s">
        <v>207</v>
      </c>
      <c r="C33" s="62">
        <f xml:space="preserve"> 1-[0]!Toff_min*fsw/1000</f>
        <v>0.97802650070267017</v>
      </c>
      <c r="D33" s="60"/>
      <c r="E33" s="148" t="s">
        <v>213</v>
      </c>
      <c r="F33" s="36"/>
      <c r="G33" s="36"/>
      <c r="H33" s="36"/>
      <c r="I33" s="36"/>
      <c r="J33" s="36"/>
      <c r="K33" s="36"/>
      <c r="L33" s="36"/>
      <c r="M33" s="36"/>
      <c r="N33" s="36"/>
      <c r="O33" s="36"/>
      <c r="P33" s="36"/>
    </row>
    <row r="34" spans="1:16" s="4" customFormat="1" ht="30" customHeight="1" x14ac:dyDescent="0.2">
      <c r="A34" s="150" t="s">
        <v>214</v>
      </c>
      <c r="B34" s="60" t="s">
        <v>208</v>
      </c>
      <c r="C34" s="62">
        <f>IF(C10*(1/(1-C33))-C23&gt;39, 39,C10*(1/(1-C33))-C23)</f>
        <v>39</v>
      </c>
      <c r="D34" s="60" t="s">
        <v>4</v>
      </c>
      <c r="E34" s="158" t="str">
        <f>IF(C34&lt;C32," Reduce Vout(ovp)' and Vout(ovp) or increase Vin_min","        ")</f>
        <v xml:space="preserve">        </v>
      </c>
      <c r="F34" s="36"/>
      <c r="G34" s="36"/>
      <c r="H34" s="36"/>
      <c r="I34" s="36"/>
      <c r="J34" s="36"/>
      <c r="K34" s="36"/>
      <c r="L34" s="36"/>
      <c r="M34" s="36"/>
      <c r="N34" s="36"/>
      <c r="O34" s="36"/>
      <c r="P34" s="36"/>
    </row>
    <row r="35" spans="1:16" s="4" customFormat="1" ht="18.75" customHeight="1" x14ac:dyDescent="0.2">
      <c r="A35" s="150" t="s">
        <v>211</v>
      </c>
      <c r="B35" s="60" t="s">
        <v>111</v>
      </c>
      <c r="C35" s="62">
        <f>1-(C10)/(C32)</f>
        <v>0.70370370370370372</v>
      </c>
      <c r="D35" s="60"/>
      <c r="E35" s="158" t="str">
        <f>IF(C33&lt;Dmax_OV,"Reduce Vout(OVP) setting or increase Vin_min","       ")</f>
        <v xml:space="preserve">       </v>
      </c>
      <c r="F35" s="36"/>
      <c r="G35" s="36"/>
      <c r="H35" s="36"/>
      <c r="I35" s="36"/>
      <c r="J35" s="36"/>
      <c r="K35" s="36"/>
      <c r="L35" s="36"/>
      <c r="M35" s="36"/>
      <c r="N35" s="36"/>
      <c r="O35" s="36"/>
      <c r="P35" s="36"/>
    </row>
    <row r="36" spans="1:16" s="4" customFormat="1" ht="18.75" customHeight="1" x14ac:dyDescent="0.2">
      <c r="A36" s="150" t="s">
        <v>300</v>
      </c>
      <c r="B36" s="60" t="s">
        <v>72</v>
      </c>
      <c r="C36" s="62">
        <f>(C30-C10)/C30</f>
        <v>0.62962962962962965</v>
      </c>
      <c r="D36" s="60"/>
      <c r="E36" s="158" t="str">
        <f>IF(Dmax&gt;C33," Increase Vin_min","     ")</f>
        <v xml:space="preserve">     </v>
      </c>
      <c r="F36" s="36"/>
      <c r="G36" s="36"/>
      <c r="H36" s="36"/>
      <c r="I36" s="36"/>
      <c r="J36" s="36"/>
      <c r="K36" s="36"/>
      <c r="L36" s="36"/>
      <c r="M36" s="36"/>
      <c r="N36" s="36"/>
      <c r="O36" s="36"/>
      <c r="P36" s="36"/>
    </row>
    <row r="37" spans="1:16" s="4" customFormat="1" ht="18.75" customHeight="1" x14ac:dyDescent="0.2">
      <c r="A37" s="150" t="s">
        <v>259</v>
      </c>
      <c r="B37" s="60" t="s">
        <v>166</v>
      </c>
      <c r="C37" s="62">
        <f>(C30-C9)/C30</f>
        <v>0.44444444444444448</v>
      </c>
      <c r="D37" s="60"/>
      <c r="E37" s="148"/>
      <c r="F37" s="36"/>
      <c r="G37" s="36"/>
      <c r="H37" s="36"/>
      <c r="I37" s="36"/>
      <c r="J37" s="36"/>
      <c r="K37" s="36"/>
      <c r="L37" s="36"/>
      <c r="M37" s="36"/>
      <c r="N37" s="36"/>
      <c r="O37" s="36"/>
      <c r="P37" s="36"/>
    </row>
    <row r="38" spans="1:16" s="4" customFormat="1" ht="18.75" customHeight="1" x14ac:dyDescent="0.2">
      <c r="A38" s="150" t="s">
        <v>260</v>
      </c>
      <c r="B38" s="60" t="s">
        <v>165</v>
      </c>
      <c r="C38" s="62">
        <f>IF(((C30-Vin_max)/C30)&lt;0,0,((C30-Vin_max)/C30))</f>
        <v>0.2592592592592593</v>
      </c>
      <c r="D38" s="60"/>
      <c r="E38" s="148"/>
      <c r="F38" s="36"/>
      <c r="G38" s="36"/>
      <c r="H38" s="36"/>
      <c r="I38" s="36"/>
      <c r="J38" s="36"/>
      <c r="K38" s="36"/>
      <c r="L38" s="36"/>
      <c r="M38" s="36"/>
      <c r="N38" s="36"/>
      <c r="O38" s="36"/>
      <c r="P38" s="36"/>
    </row>
    <row r="39" spans="1:16" s="4" customFormat="1" ht="18.75" customHeight="1" x14ac:dyDescent="0.2">
      <c r="A39" s="150" t="s">
        <v>305</v>
      </c>
      <c r="B39" s="60" t="s">
        <v>65</v>
      </c>
      <c r="C39" s="21">
        <f>((ILEDt/1000)/(1-Dmax))</f>
        <v>0.8640000000000001</v>
      </c>
      <c r="D39" s="60" t="s">
        <v>6</v>
      </c>
      <c r="E39" s="148"/>
      <c r="F39" s="36"/>
      <c r="G39" s="36"/>
      <c r="H39" s="36"/>
      <c r="I39" s="36"/>
      <c r="J39" s="36"/>
      <c r="K39" s="36"/>
      <c r="L39" s="36"/>
      <c r="M39" s="36"/>
      <c r="N39" s="36"/>
      <c r="O39" s="36"/>
      <c r="P39" s="36"/>
    </row>
    <row r="40" spans="1:16" s="4" customFormat="1" ht="18.75" customHeight="1" x14ac:dyDescent="0.2">
      <c r="A40" s="150" t="s">
        <v>113</v>
      </c>
      <c r="B40" s="60" t="s">
        <v>66</v>
      </c>
      <c r="C40" s="21">
        <f>((ILEDt/1000)/(1-C38))</f>
        <v>0.43200000000000005</v>
      </c>
      <c r="D40" s="60" t="s">
        <v>6</v>
      </c>
      <c r="E40" s="148"/>
      <c r="F40" s="36"/>
      <c r="G40" s="36"/>
      <c r="H40" s="36"/>
      <c r="I40" s="36"/>
      <c r="J40" s="36"/>
      <c r="K40" s="36"/>
      <c r="L40" s="36"/>
      <c r="M40" s="36"/>
      <c r="N40" s="36"/>
      <c r="O40" s="36"/>
      <c r="P40" s="36"/>
    </row>
    <row r="41" spans="1:16" s="4" customFormat="1" ht="18.75" customHeight="1" x14ac:dyDescent="0.2">
      <c r="A41" s="153" t="s">
        <v>23</v>
      </c>
      <c r="B41" s="60" t="s">
        <v>275</v>
      </c>
      <c r="C41" s="21">
        <f>C39*C25/100</f>
        <v>0.34560000000000002</v>
      </c>
      <c r="D41" s="60" t="s">
        <v>6</v>
      </c>
      <c r="E41" s="148"/>
      <c r="F41" s="36"/>
      <c r="G41" s="36"/>
      <c r="H41" s="36"/>
      <c r="I41" s="36"/>
      <c r="J41" s="36"/>
      <c r="K41" s="36"/>
      <c r="L41" s="36"/>
      <c r="M41" s="36"/>
      <c r="N41" s="36"/>
      <c r="O41" s="36"/>
      <c r="P41" s="36"/>
    </row>
    <row r="42" spans="1:16" s="4" customFormat="1" ht="18.75" customHeight="1" x14ac:dyDescent="0.2">
      <c r="A42" s="150" t="s">
        <v>215</v>
      </c>
      <c r="B42" s="60" t="s">
        <v>279</v>
      </c>
      <c r="C42" s="21">
        <f>C41/2</f>
        <v>0.17280000000000001</v>
      </c>
      <c r="D42" s="60" t="s">
        <v>6</v>
      </c>
      <c r="E42" s="158" t="str">
        <f>IF(C42&gt;C40,"At full load it is recommended to run at continuous mode. Reduce Δl_PER.","                                 ")</f>
        <v xml:space="preserve">                                 </v>
      </c>
      <c r="F42" s="36"/>
      <c r="G42" s="36"/>
      <c r="H42" s="36"/>
      <c r="I42" s="36"/>
      <c r="J42" s="36"/>
      <c r="K42" s="36"/>
      <c r="L42" s="36"/>
      <c r="M42" s="36"/>
      <c r="N42" s="36"/>
      <c r="O42" s="36"/>
      <c r="P42" s="36"/>
    </row>
    <row r="43" spans="1:16" s="4" customFormat="1" ht="18.75" customHeight="1" x14ac:dyDescent="0.2">
      <c r="A43" s="150" t="s">
        <v>19</v>
      </c>
      <c r="B43" s="60" t="s">
        <v>280</v>
      </c>
      <c r="C43" s="62">
        <f>(C10*C36)/(fsw*C41)</f>
        <v>36.48084386266035</v>
      </c>
      <c r="D43" s="60" t="s">
        <v>331</v>
      </c>
      <c r="E43" s="148"/>
      <c r="F43" s="36"/>
      <c r="G43" s="36"/>
      <c r="H43" s="36"/>
      <c r="I43" s="36"/>
      <c r="J43" s="36"/>
      <c r="K43" s="36"/>
      <c r="L43" s="36"/>
      <c r="M43" s="36"/>
      <c r="N43" s="36"/>
      <c r="O43" s="36"/>
      <c r="P43" s="36"/>
    </row>
    <row r="44" spans="1:16" s="4" customFormat="1" ht="45.75" customHeight="1" x14ac:dyDescent="0.2">
      <c r="A44" s="156" t="s">
        <v>20</v>
      </c>
      <c r="B44" s="65" t="s">
        <v>61</v>
      </c>
      <c r="C44" s="22">
        <v>47</v>
      </c>
      <c r="D44" s="65" t="s">
        <v>332</v>
      </c>
      <c r="E44" s="157" t="s">
        <v>306</v>
      </c>
      <c r="F44" s="36"/>
      <c r="G44" s="36"/>
      <c r="H44" s="36"/>
      <c r="I44" s="36"/>
      <c r="J44" s="36"/>
      <c r="K44" s="36"/>
      <c r="L44" s="36"/>
      <c r="M44" s="36"/>
      <c r="N44" s="36"/>
      <c r="O44" s="36"/>
      <c r="P44" s="36"/>
    </row>
    <row r="45" spans="1:16" s="4" customFormat="1" ht="18.75" customHeight="1" x14ac:dyDescent="0.2">
      <c r="A45" s="153" t="s">
        <v>24</v>
      </c>
      <c r="B45" s="60" t="s">
        <v>274</v>
      </c>
      <c r="C45" s="21">
        <f>(C10*C36*100)/(fsw*C44)/100</f>
        <v>0.26825063061564713</v>
      </c>
      <c r="D45" s="60" t="s">
        <v>254</v>
      </c>
      <c r="E45" s="148"/>
      <c r="F45" s="36"/>
      <c r="G45" s="36"/>
      <c r="H45" s="36"/>
      <c r="I45" s="36"/>
      <c r="J45" s="36"/>
      <c r="K45" s="36"/>
      <c r="L45" s="36"/>
      <c r="M45" s="36"/>
      <c r="N45" s="36"/>
      <c r="O45" s="36"/>
      <c r="P45" s="36"/>
    </row>
    <row r="46" spans="1:16" s="4" customFormat="1" ht="18.75" customHeight="1" x14ac:dyDescent="0.2">
      <c r="A46" s="155" t="s">
        <v>290</v>
      </c>
      <c r="B46" s="18" t="s">
        <v>288</v>
      </c>
      <c r="C46" s="21">
        <f>C39+C45/2</f>
        <v>0.99812531530782367</v>
      </c>
      <c r="D46" s="18" t="s">
        <v>6</v>
      </c>
      <c r="E46" s="148"/>
      <c r="F46" s="36"/>
      <c r="G46" s="36"/>
      <c r="H46" s="36"/>
      <c r="I46" s="36"/>
      <c r="J46" s="36"/>
      <c r="K46" s="36"/>
      <c r="L46" s="36"/>
      <c r="M46" s="36"/>
      <c r="N46" s="36"/>
      <c r="O46" s="36"/>
      <c r="P46" s="36"/>
    </row>
    <row r="47" spans="1:16" s="4" customFormat="1" ht="18.75" customHeight="1" x14ac:dyDescent="0.2">
      <c r="A47" s="150" t="s">
        <v>162</v>
      </c>
      <c r="B47" s="60" t="s">
        <v>114</v>
      </c>
      <c r="C47" s="21">
        <f>[0]!SC*(fsw/2)</f>
        <v>0.45944589439871508</v>
      </c>
      <c r="D47" s="60" t="s">
        <v>321</v>
      </c>
      <c r="E47" s="148"/>
      <c r="F47" s="36"/>
      <c r="G47" s="36"/>
      <c r="H47" s="36"/>
      <c r="I47" s="36"/>
      <c r="J47" s="36"/>
      <c r="K47" s="36"/>
      <c r="L47" s="36"/>
      <c r="M47" s="36"/>
      <c r="N47" s="36"/>
      <c r="O47" s="36"/>
      <c r="P47" s="36"/>
    </row>
    <row r="48" spans="1:16" s="4" customFormat="1" ht="18.75" customHeight="1" x14ac:dyDescent="0.2">
      <c r="A48" s="150" t="s">
        <v>186</v>
      </c>
      <c r="B48" s="60" t="s">
        <v>71</v>
      </c>
      <c r="C48" s="21">
        <f>1-(0.18)/(C36)</f>
        <v>0.71411764705882352</v>
      </c>
      <c r="D48" s="60"/>
      <c r="E48" s="148" t="s">
        <v>266</v>
      </c>
      <c r="F48" s="36"/>
      <c r="G48" s="36"/>
      <c r="H48" s="36"/>
      <c r="I48" s="36"/>
      <c r="J48" s="36"/>
      <c r="K48" s="36"/>
      <c r="L48" s="36"/>
      <c r="M48" s="36"/>
      <c r="N48" s="36"/>
      <c r="O48" s="36"/>
      <c r="P48" s="36"/>
    </row>
    <row r="49" spans="1:20" s="4" customFormat="1" ht="18.75" customHeight="1" x14ac:dyDescent="0.2">
      <c r="A49" s="150" t="s">
        <v>22</v>
      </c>
      <c r="B49" s="60" t="s">
        <v>169</v>
      </c>
      <c r="C49" s="21">
        <f>(C45*C48)/((1/fsw)*(1-Dmax))</f>
        <v>0.20663829787234039</v>
      </c>
      <c r="D49" s="60" t="s">
        <v>321</v>
      </c>
      <c r="E49" s="159" t="str">
        <f>IF(C49&gt;C47,"Increase the inductor value","       ")</f>
        <v xml:space="preserve">       </v>
      </c>
      <c r="F49" s="36"/>
      <c r="G49" s="45"/>
      <c r="H49" s="45"/>
      <c r="I49" s="45"/>
      <c r="J49" s="45"/>
      <c r="K49" s="45"/>
      <c r="L49" s="45"/>
      <c r="M49" s="36"/>
      <c r="N49" s="36"/>
      <c r="O49" s="36"/>
      <c r="P49" s="36"/>
      <c r="R49" s="8"/>
      <c r="S49" s="8"/>
      <c r="T49" s="8"/>
    </row>
    <row r="50" spans="1:20" s="4" customFormat="1" ht="18.75" customHeight="1" x14ac:dyDescent="0.2">
      <c r="A50" s="150" t="s">
        <v>238</v>
      </c>
      <c r="B50" s="60" t="s">
        <v>237</v>
      </c>
      <c r="C50" s="21">
        <f>C39+0.5*C45</f>
        <v>0.99812531530782367</v>
      </c>
      <c r="D50" s="60" t="s">
        <v>6</v>
      </c>
      <c r="E50" s="148"/>
      <c r="F50" s="36"/>
      <c r="G50" s="46"/>
      <c r="H50" s="46"/>
      <c r="I50" s="45"/>
      <c r="J50" s="36"/>
      <c r="K50" s="36"/>
      <c r="L50" s="36"/>
      <c r="M50" s="36"/>
      <c r="N50" s="36"/>
      <c r="O50" s="36"/>
      <c r="P50" s="36"/>
    </row>
    <row r="51" spans="1:20" s="4" customFormat="1" ht="18.75" customHeight="1" x14ac:dyDescent="0.2">
      <c r="A51" s="150" t="s">
        <v>271</v>
      </c>
      <c r="B51" s="60" t="s">
        <v>26</v>
      </c>
      <c r="C51" s="18">
        <f>C24+[0]!OVPL</f>
        <v>130</v>
      </c>
      <c r="D51" s="60" t="s">
        <v>322</v>
      </c>
      <c r="E51" s="148" t="s">
        <v>334</v>
      </c>
      <c r="F51" s="36"/>
      <c r="G51" s="46"/>
      <c r="H51" s="47"/>
      <c r="I51" s="45"/>
      <c r="J51" s="36"/>
      <c r="K51" s="36"/>
      <c r="L51" s="36"/>
      <c r="M51" s="36"/>
      <c r="N51" s="36"/>
      <c r="O51" s="36"/>
      <c r="P51" s="36"/>
    </row>
    <row r="52" spans="1:20" s="4" customFormat="1" ht="30.75" customHeight="1" x14ac:dyDescent="0.2">
      <c r="A52" s="150" t="s">
        <v>242</v>
      </c>
      <c r="B52" s="60" t="s">
        <v>261</v>
      </c>
      <c r="C52" s="62">
        <f>1000*C51*(1-C22/100)/(C20*1000*VH)</f>
        <v>1.4441555555555556</v>
      </c>
      <c r="D52" s="60" t="s">
        <v>323</v>
      </c>
      <c r="E52" s="148"/>
      <c r="F52" s="36"/>
      <c r="G52" s="46"/>
      <c r="H52" s="47"/>
      <c r="I52" s="45"/>
      <c r="J52" s="36"/>
      <c r="K52" s="36"/>
      <c r="L52" s="36"/>
      <c r="M52" s="36"/>
      <c r="N52" s="36"/>
      <c r="O52" s="36"/>
      <c r="P52" s="36"/>
    </row>
    <row r="53" spans="1:20" s="4" customFormat="1" ht="18.75" customHeight="1" x14ac:dyDescent="0.2">
      <c r="A53" s="153" t="s">
        <v>318</v>
      </c>
      <c r="B53" s="60" t="s">
        <v>262</v>
      </c>
      <c r="C53" s="62">
        <f>((((((C12*C17*10^-3)*(1/fc))*10^6)))/VH)*1.2</f>
        <v>34.133333333333333</v>
      </c>
      <c r="D53" s="60" t="s">
        <v>323</v>
      </c>
      <c r="E53" s="148" t="s">
        <v>319</v>
      </c>
      <c r="G53" s="129"/>
      <c r="H53" s="47"/>
      <c r="I53" s="45"/>
      <c r="J53" s="36"/>
      <c r="K53" s="36"/>
      <c r="L53" s="36"/>
      <c r="M53" s="36"/>
      <c r="N53" s="36"/>
      <c r="O53" s="36"/>
      <c r="P53" s="36"/>
    </row>
    <row r="54" spans="1:20" s="4" customFormat="1" ht="18.75" customHeight="1" x14ac:dyDescent="0.2">
      <c r="A54" s="153" t="s">
        <v>30</v>
      </c>
      <c r="B54" s="60" t="s">
        <v>263</v>
      </c>
      <c r="C54" s="21">
        <f>(ILEDt/1000)*(Dmax/(1-Dmax))^0.5</f>
        <v>0.41722895393296955</v>
      </c>
      <c r="D54" s="60" t="s">
        <v>6</v>
      </c>
      <c r="E54" s="160"/>
      <c r="F54" s="36"/>
      <c r="G54" s="130"/>
      <c r="H54" s="47"/>
      <c r="I54" s="45"/>
      <c r="J54" s="36"/>
      <c r="K54" s="36"/>
      <c r="L54" s="36"/>
      <c r="M54" s="36"/>
      <c r="N54" s="36"/>
      <c r="O54" s="36"/>
      <c r="P54" s="36"/>
    </row>
    <row r="55" spans="1:20" s="132" customFormat="1" ht="18.75" customHeight="1" x14ac:dyDescent="0.2">
      <c r="A55" s="153" t="s">
        <v>243</v>
      </c>
      <c r="B55" s="60" t="s">
        <v>264</v>
      </c>
      <c r="C55" s="21">
        <f>C45/(8*fsw*0.01*C10)</f>
        <v>1.0491177693911262</v>
      </c>
      <c r="D55" s="60" t="s">
        <v>323</v>
      </c>
      <c r="E55" s="148" t="s">
        <v>301</v>
      </c>
      <c r="F55" s="131"/>
      <c r="G55" s="130"/>
      <c r="H55" s="47"/>
      <c r="I55" s="45"/>
      <c r="J55" s="131"/>
      <c r="K55" s="131"/>
      <c r="L55" s="131"/>
      <c r="M55" s="131"/>
      <c r="N55" s="131"/>
      <c r="O55" s="131"/>
      <c r="P55" s="131"/>
    </row>
    <row r="56" spans="1:20" s="4" customFormat="1" ht="18.75" customHeight="1" x14ac:dyDescent="0.2">
      <c r="A56" s="153" t="s">
        <v>31</v>
      </c>
      <c r="B56" s="60" t="s">
        <v>64</v>
      </c>
      <c r="C56" s="21">
        <f>C45/(12)^0.5</f>
        <v>7.7437286898115368E-2</v>
      </c>
      <c r="D56" s="60" t="s">
        <v>6</v>
      </c>
      <c r="E56" s="148"/>
      <c r="F56" s="36"/>
      <c r="G56" s="47"/>
      <c r="H56" s="47"/>
      <c r="I56" s="45"/>
      <c r="J56" s="36"/>
      <c r="K56" s="36"/>
      <c r="L56" s="36"/>
      <c r="M56" s="36"/>
      <c r="N56" s="36"/>
      <c r="O56" s="36"/>
      <c r="P56" s="36"/>
    </row>
    <row r="57" spans="1:20" s="4" customFormat="1" ht="18.75" customHeight="1" x14ac:dyDescent="0.2">
      <c r="A57" s="153" t="s">
        <v>245</v>
      </c>
      <c r="B57" s="60" t="s">
        <v>246</v>
      </c>
      <c r="C57" s="5">
        <v>5.8</v>
      </c>
      <c r="D57" s="60" t="s">
        <v>6</v>
      </c>
      <c r="E57" s="148"/>
      <c r="F57" s="36"/>
      <c r="G57" s="49"/>
      <c r="H57" s="49"/>
      <c r="I57" s="36"/>
      <c r="J57" s="36"/>
      <c r="K57" s="36"/>
      <c r="L57" s="36"/>
      <c r="M57" s="36"/>
      <c r="N57" s="36"/>
      <c r="O57" s="36"/>
      <c r="P57" s="36"/>
    </row>
    <row r="58" spans="1:20" s="4" customFormat="1" ht="18.75" customHeight="1" x14ac:dyDescent="0.2">
      <c r="A58" s="153" t="s">
        <v>281</v>
      </c>
      <c r="B58" s="60" t="s">
        <v>282</v>
      </c>
      <c r="C58" s="21">
        <f>[0]!Vs_trip/C57</f>
        <v>1.810344827586207E-2</v>
      </c>
      <c r="D58" s="60" t="s">
        <v>325</v>
      </c>
      <c r="E58" s="148"/>
      <c r="F58" s="36"/>
      <c r="G58" s="36"/>
      <c r="H58" s="36"/>
      <c r="I58" s="36"/>
      <c r="J58" s="36"/>
      <c r="K58" s="36"/>
      <c r="L58" s="36"/>
      <c r="M58" s="36"/>
      <c r="N58" s="36"/>
      <c r="O58" s="36"/>
      <c r="P58" s="36"/>
    </row>
    <row r="59" spans="1:20" s="4" customFormat="1" ht="18.75" customHeight="1" x14ac:dyDescent="0.2">
      <c r="A59" s="156" t="s">
        <v>11</v>
      </c>
      <c r="B59" s="66" t="s">
        <v>63</v>
      </c>
      <c r="C59" s="20">
        <v>1.7999999999999999E-2</v>
      </c>
      <c r="D59" s="66" t="s">
        <v>325</v>
      </c>
      <c r="E59" s="157"/>
      <c r="F59" s="36"/>
      <c r="G59" s="36"/>
      <c r="H59" s="36"/>
      <c r="I59" s="36"/>
      <c r="J59" s="36"/>
      <c r="K59" s="36"/>
      <c r="L59" s="36"/>
      <c r="M59" s="36"/>
      <c r="N59" s="36"/>
      <c r="O59" s="36"/>
      <c r="P59" s="36"/>
    </row>
    <row r="60" spans="1:20" s="4" customFormat="1" ht="24.75" customHeight="1" x14ac:dyDescent="0.2">
      <c r="A60" s="161"/>
      <c r="B60" s="118"/>
      <c r="C60" s="118"/>
      <c r="D60" s="118"/>
      <c r="E60" s="162"/>
      <c r="F60" s="36"/>
      <c r="G60" s="36"/>
      <c r="H60" s="36"/>
      <c r="I60" s="36"/>
      <c r="J60" s="36"/>
      <c r="K60" s="36"/>
      <c r="L60" s="36"/>
      <c r="M60" s="36"/>
      <c r="N60" s="36"/>
      <c r="O60" s="36"/>
      <c r="P60" s="36"/>
    </row>
    <row r="61" spans="1:20" s="4" customFormat="1" ht="24.75" customHeight="1" x14ac:dyDescent="0.2">
      <c r="A61" s="163" t="s">
        <v>150</v>
      </c>
      <c r="B61" s="118"/>
      <c r="C61" s="118"/>
      <c r="D61" s="118"/>
      <c r="E61" s="162"/>
      <c r="F61" s="36"/>
      <c r="G61" s="36"/>
      <c r="H61" s="36"/>
      <c r="I61" s="36"/>
      <c r="J61" s="36"/>
      <c r="K61" s="36"/>
      <c r="L61" s="36"/>
      <c r="M61" s="36"/>
      <c r="N61" s="36"/>
      <c r="O61" s="36"/>
      <c r="P61" s="36"/>
    </row>
    <row r="62" spans="1:20" s="4" customFormat="1" ht="18.75" customHeight="1" x14ac:dyDescent="0.2">
      <c r="A62" s="164" t="s">
        <v>219</v>
      </c>
      <c r="B62" s="66" t="s">
        <v>29</v>
      </c>
      <c r="C62" s="89">
        <v>47</v>
      </c>
      <c r="D62" s="66" t="s">
        <v>323</v>
      </c>
      <c r="E62" s="157"/>
      <c r="F62" s="48"/>
      <c r="G62" s="36"/>
      <c r="H62" s="36"/>
      <c r="I62" s="36"/>
      <c r="J62" s="50"/>
      <c r="K62" s="36"/>
      <c r="L62" s="36"/>
      <c r="M62" s="36"/>
      <c r="N62" s="36"/>
      <c r="O62" s="36"/>
      <c r="P62" s="36"/>
    </row>
    <row r="63" spans="1:20" s="4" customFormat="1" ht="18.75" customHeight="1" x14ac:dyDescent="0.2">
      <c r="A63" s="165" t="s">
        <v>220</v>
      </c>
      <c r="B63" s="67" t="s">
        <v>173</v>
      </c>
      <c r="C63" s="9">
        <v>2.5000000000000001E-2</v>
      </c>
      <c r="D63" s="34" t="s">
        <v>325</v>
      </c>
      <c r="E63" s="166"/>
      <c r="F63" s="36"/>
      <c r="G63" s="36"/>
      <c r="H63" s="36"/>
      <c r="I63" s="36"/>
      <c r="J63" s="36"/>
      <c r="K63" s="36"/>
      <c r="L63" s="36"/>
      <c r="M63" s="36"/>
      <c r="N63" s="36"/>
      <c r="O63" s="36"/>
      <c r="P63" s="36"/>
    </row>
    <row r="64" spans="1:20" s="4" customFormat="1" ht="18.75" customHeight="1" x14ac:dyDescent="0.2">
      <c r="A64" s="167" t="s">
        <v>151</v>
      </c>
      <c r="B64" s="68" t="s">
        <v>83</v>
      </c>
      <c r="C64" s="90">
        <v>25000</v>
      </c>
      <c r="D64" s="68" t="s">
        <v>27</v>
      </c>
      <c r="E64" s="168" t="s">
        <v>330</v>
      </c>
      <c r="F64" s="36"/>
      <c r="G64" s="36"/>
      <c r="H64" s="36"/>
      <c r="I64" s="36"/>
      <c r="J64" s="36"/>
      <c r="K64" s="36"/>
      <c r="L64" s="36"/>
      <c r="M64" s="36"/>
      <c r="N64" s="36"/>
      <c r="O64" s="36"/>
      <c r="P64" s="36"/>
    </row>
    <row r="65" spans="1:16" s="4" customFormat="1" ht="18.75" customHeight="1" x14ac:dyDescent="0.2">
      <c r="A65" s="169" t="s">
        <v>256</v>
      </c>
      <c r="B65" s="34" t="s">
        <v>73</v>
      </c>
      <c r="C65" s="32">
        <f>('IC Data'!C3)/(C18/1000)</f>
        <v>21.25</v>
      </c>
      <c r="D65" s="34" t="s">
        <v>325</v>
      </c>
      <c r="E65" s="170" t="s">
        <v>221</v>
      </c>
      <c r="F65" s="36"/>
      <c r="G65" s="36"/>
      <c r="H65" s="36"/>
      <c r="I65" s="36"/>
      <c r="J65" s="36"/>
      <c r="K65" s="36"/>
      <c r="L65" s="36"/>
      <c r="M65" s="36"/>
      <c r="N65" s="36"/>
      <c r="O65" s="36"/>
      <c r="P65" s="36"/>
    </row>
    <row r="66" spans="1:16" s="4" customFormat="1" ht="15" x14ac:dyDescent="0.2">
      <c r="A66" s="171"/>
      <c r="B66" s="69"/>
      <c r="C66" s="70"/>
      <c r="D66" s="69"/>
      <c r="E66" s="172"/>
      <c r="F66" s="36"/>
      <c r="G66" s="36"/>
      <c r="H66" s="36"/>
      <c r="I66" s="36"/>
      <c r="J66" s="36"/>
      <c r="K66" s="36"/>
      <c r="L66" s="36"/>
      <c r="M66" s="36"/>
      <c r="N66" s="36"/>
      <c r="O66" s="36"/>
      <c r="P66" s="36"/>
    </row>
    <row r="67" spans="1:16" s="4" customFormat="1" ht="18.75" customHeight="1" x14ac:dyDescent="0.2">
      <c r="A67" s="173" t="s">
        <v>252</v>
      </c>
      <c r="B67" s="125"/>
      <c r="C67" s="125"/>
      <c r="D67" s="125"/>
      <c r="E67" s="174"/>
      <c r="F67" s="38"/>
      <c r="G67" s="36"/>
      <c r="H67" s="36"/>
      <c r="I67" s="36"/>
      <c r="J67" s="36"/>
      <c r="K67" s="36"/>
      <c r="L67" s="36"/>
      <c r="M67" s="36"/>
      <c r="N67" s="36"/>
      <c r="O67" s="36"/>
      <c r="P67" s="36"/>
    </row>
    <row r="68" spans="1:16" s="4" customFormat="1" ht="18.75" customHeight="1" x14ac:dyDescent="0.25">
      <c r="A68" s="175" t="s">
        <v>312</v>
      </c>
      <c r="B68" s="124"/>
      <c r="C68" s="124"/>
      <c r="D68" s="124"/>
      <c r="E68" s="176"/>
      <c r="F68" s="36"/>
      <c r="G68" s="36"/>
      <c r="H68" s="36"/>
      <c r="I68" s="36"/>
      <c r="J68" s="36"/>
      <c r="K68" s="36"/>
      <c r="L68" s="36"/>
      <c r="M68" s="36"/>
      <c r="N68" s="36"/>
      <c r="O68" s="36"/>
      <c r="P68" s="36"/>
    </row>
    <row r="69" spans="1:16" s="4" customFormat="1" ht="18.75" customHeight="1" x14ac:dyDescent="0.25">
      <c r="A69" s="177" t="s">
        <v>315</v>
      </c>
      <c r="B69" s="124"/>
      <c r="C69" s="124"/>
      <c r="D69" s="124"/>
      <c r="E69" s="176"/>
      <c r="F69" s="39"/>
      <c r="G69" s="39"/>
      <c r="H69" s="36"/>
      <c r="I69" s="36"/>
      <c r="J69" s="36"/>
      <c r="K69" s="36"/>
      <c r="L69" s="36"/>
      <c r="M69" s="36"/>
      <c r="N69" s="36"/>
      <c r="O69" s="36"/>
      <c r="P69" s="36"/>
    </row>
    <row r="70" spans="1:16" s="4" customFormat="1" ht="18.75" customHeight="1" x14ac:dyDescent="0.25">
      <c r="A70" s="175" t="s">
        <v>313</v>
      </c>
      <c r="B70" s="124"/>
      <c r="C70" s="124"/>
      <c r="D70" s="124"/>
      <c r="E70" s="176"/>
      <c r="F70" s="39"/>
      <c r="G70" s="39"/>
      <c r="H70" s="36"/>
      <c r="I70" s="36"/>
      <c r="J70" s="36"/>
      <c r="K70" s="36"/>
      <c r="L70" s="36"/>
      <c r="M70" s="36"/>
      <c r="N70" s="36"/>
      <c r="O70" s="36"/>
      <c r="P70" s="36"/>
    </row>
    <row r="71" spans="1:16" s="4" customFormat="1" ht="18.75" customHeight="1" x14ac:dyDescent="0.25">
      <c r="A71" s="178" t="s">
        <v>316</v>
      </c>
      <c r="B71" s="71"/>
      <c r="C71" s="71"/>
      <c r="D71" s="71"/>
      <c r="E71" s="179"/>
      <c r="F71" s="39"/>
      <c r="G71" s="39"/>
      <c r="H71" s="36"/>
      <c r="I71" s="36"/>
      <c r="J71" s="36"/>
      <c r="K71" s="36"/>
      <c r="L71" s="36"/>
      <c r="M71" s="36"/>
      <c r="N71" s="36"/>
      <c r="O71" s="36"/>
      <c r="P71" s="36"/>
    </row>
    <row r="72" spans="1:16" s="4" customFormat="1" ht="18.75" customHeight="1" x14ac:dyDescent="0.25">
      <c r="A72" s="178" t="s">
        <v>317</v>
      </c>
      <c r="B72" s="71"/>
      <c r="C72" s="71"/>
      <c r="D72" s="71"/>
      <c r="E72" s="179"/>
      <c r="F72" s="39"/>
      <c r="G72" s="39"/>
      <c r="H72" s="36"/>
      <c r="I72" s="36"/>
      <c r="J72" s="36"/>
      <c r="K72" s="36"/>
      <c r="L72" s="36"/>
      <c r="M72" s="36"/>
      <c r="N72" s="36"/>
      <c r="O72" s="36"/>
      <c r="P72" s="36"/>
    </row>
    <row r="73" spans="1:16" s="4" customFormat="1" ht="18.75" customHeight="1" x14ac:dyDescent="0.25">
      <c r="A73" s="180" t="s">
        <v>255</v>
      </c>
      <c r="B73" s="126"/>
      <c r="C73" s="126"/>
      <c r="D73" s="126"/>
      <c r="E73" s="181"/>
      <c r="F73" s="40"/>
      <c r="G73" s="39"/>
      <c r="H73" s="36"/>
      <c r="I73" s="36"/>
      <c r="J73" s="36"/>
      <c r="K73" s="36"/>
      <c r="L73" s="36"/>
      <c r="M73" s="36"/>
      <c r="N73" s="36"/>
      <c r="O73" s="36"/>
      <c r="P73" s="36"/>
    </row>
    <row r="74" spans="1:16" s="4" customFormat="1" ht="18.75" customHeight="1" x14ac:dyDescent="0.2">
      <c r="A74" s="182" t="s">
        <v>75</v>
      </c>
      <c r="B74" s="72" t="s">
        <v>75</v>
      </c>
      <c r="C74" s="111">
        <f>C17/1000</f>
        <v>0.08</v>
      </c>
      <c r="D74" s="72" t="s">
        <v>6</v>
      </c>
      <c r="E74" s="170"/>
      <c r="F74" s="36"/>
      <c r="G74" s="36"/>
      <c r="H74" s="36"/>
      <c r="I74" s="36"/>
      <c r="J74" s="36"/>
      <c r="K74" s="36"/>
      <c r="L74" s="36"/>
      <c r="M74" s="36"/>
      <c r="N74" s="36"/>
      <c r="O74" s="36"/>
      <c r="P74" s="36"/>
    </row>
    <row r="75" spans="1:16" s="4" customFormat="1" ht="18.75" customHeight="1" x14ac:dyDescent="0.2">
      <c r="A75" s="182" t="s">
        <v>76</v>
      </c>
      <c r="B75" s="72" t="s">
        <v>76</v>
      </c>
      <c r="C75" s="111">
        <f>0.9*C17/1000</f>
        <v>7.1999999999999995E-2</v>
      </c>
      <c r="D75" s="72" t="s">
        <v>6</v>
      </c>
      <c r="E75" s="170"/>
      <c r="F75" s="36"/>
      <c r="G75" s="36"/>
      <c r="H75" s="36"/>
      <c r="I75" s="36"/>
      <c r="J75" s="36"/>
      <c r="K75" s="36"/>
      <c r="L75" s="36"/>
      <c r="M75" s="36"/>
      <c r="N75" s="36"/>
      <c r="O75" s="36"/>
      <c r="P75" s="36"/>
    </row>
    <row r="76" spans="1:16" s="4" customFormat="1" ht="18.75" customHeight="1" x14ac:dyDescent="0.2">
      <c r="A76" s="182" t="s">
        <v>310</v>
      </c>
      <c r="B76" s="72" t="s">
        <v>187</v>
      </c>
      <c r="C76" s="112">
        <v>29</v>
      </c>
      <c r="D76" s="72" t="s">
        <v>4</v>
      </c>
      <c r="E76" s="170" t="s">
        <v>248</v>
      </c>
      <c r="F76" s="36"/>
      <c r="G76" s="36"/>
      <c r="H76" s="36"/>
      <c r="I76" s="36"/>
      <c r="J76" s="36"/>
      <c r="K76" s="36"/>
      <c r="L76" s="36"/>
      <c r="M76" s="36"/>
      <c r="N76" s="36"/>
      <c r="O76" s="36"/>
      <c r="P76" s="36"/>
    </row>
    <row r="77" spans="1:16" s="4" customFormat="1" ht="18.75" customHeight="1" x14ac:dyDescent="0.2">
      <c r="A77" s="182" t="s">
        <v>311</v>
      </c>
      <c r="B77" s="72" t="s">
        <v>188</v>
      </c>
      <c r="C77" s="112">
        <v>28.65</v>
      </c>
      <c r="D77" s="72" t="s">
        <v>4</v>
      </c>
      <c r="E77" s="170" t="s">
        <v>249</v>
      </c>
      <c r="F77" s="36"/>
      <c r="G77" s="36"/>
      <c r="H77" s="36"/>
      <c r="I77" s="36"/>
      <c r="J77" s="36"/>
      <c r="K77" s="36"/>
      <c r="L77" s="36"/>
      <c r="M77" s="36"/>
      <c r="N77" s="36"/>
      <c r="O77" s="36"/>
      <c r="P77" s="36"/>
    </row>
    <row r="78" spans="1:16" s="4" customFormat="1" ht="18.75" customHeight="1" x14ac:dyDescent="0.2">
      <c r="A78" s="182" t="s">
        <v>161</v>
      </c>
      <c r="B78" s="72" t="s">
        <v>77</v>
      </c>
      <c r="C78" s="73">
        <f>(C76-C77)/(C74-C75)</f>
        <v>43.750000000000142</v>
      </c>
      <c r="D78" s="72" t="s">
        <v>325</v>
      </c>
      <c r="E78" s="183" t="s">
        <v>157</v>
      </c>
      <c r="F78" s="36"/>
      <c r="G78" s="36"/>
      <c r="H78" s="36"/>
      <c r="I78" s="36"/>
      <c r="J78" s="36"/>
      <c r="K78" s="36"/>
      <c r="L78" s="36"/>
      <c r="M78" s="36"/>
      <c r="N78" s="36"/>
      <c r="O78" s="36"/>
      <c r="P78" s="36"/>
    </row>
    <row r="79" spans="1:16" s="4" customFormat="1" ht="15" x14ac:dyDescent="0.2">
      <c r="A79" s="184"/>
      <c r="B79" s="74"/>
      <c r="C79" s="75"/>
      <c r="D79" s="74"/>
      <c r="E79" s="185"/>
      <c r="F79" s="36"/>
      <c r="G79" s="36"/>
      <c r="H79" s="36"/>
      <c r="I79" s="36"/>
      <c r="J79" s="36"/>
      <c r="K79" s="36"/>
      <c r="L79" s="36"/>
      <c r="M79" s="36"/>
      <c r="N79" s="36"/>
      <c r="O79" s="36"/>
      <c r="P79" s="36"/>
    </row>
    <row r="80" spans="1:16" s="4" customFormat="1" ht="21.75" customHeight="1" x14ac:dyDescent="0.25">
      <c r="A80" s="186" t="s">
        <v>314</v>
      </c>
      <c r="B80" s="127"/>
      <c r="C80" s="127"/>
      <c r="D80" s="127"/>
      <c r="E80" s="187"/>
      <c r="F80" s="36"/>
      <c r="G80" s="36"/>
      <c r="H80" s="36"/>
      <c r="I80" s="36"/>
      <c r="J80" s="36"/>
      <c r="K80" s="36"/>
      <c r="L80" s="36"/>
      <c r="M80" s="36"/>
      <c r="N80" s="36"/>
      <c r="O80" s="36"/>
      <c r="P80" s="36"/>
    </row>
    <row r="81" spans="1:16" s="4" customFormat="1" ht="15" x14ac:dyDescent="0.25">
      <c r="A81" s="188"/>
      <c r="B81" s="76"/>
      <c r="C81" s="76"/>
      <c r="D81" s="76"/>
      <c r="E81" s="189"/>
      <c r="F81" s="36"/>
      <c r="G81" s="36"/>
      <c r="H81" s="36"/>
      <c r="I81" s="36"/>
      <c r="J81" s="36"/>
      <c r="K81" s="36"/>
      <c r="L81" s="36"/>
      <c r="M81" s="36"/>
      <c r="N81" s="36"/>
      <c r="O81" s="36"/>
      <c r="P81" s="36"/>
    </row>
    <row r="82" spans="1:16" s="4" customFormat="1" ht="30" x14ac:dyDescent="0.2">
      <c r="A82" s="190" t="s">
        <v>308</v>
      </c>
      <c r="B82" s="34" t="s">
        <v>78</v>
      </c>
      <c r="C82" s="34">
        <v>1.1999999999999999E-3</v>
      </c>
      <c r="D82" s="113" t="s">
        <v>333</v>
      </c>
      <c r="E82" s="170" t="s">
        <v>309</v>
      </c>
      <c r="F82" s="36"/>
      <c r="G82" s="36"/>
      <c r="H82" s="36"/>
      <c r="I82" s="36"/>
      <c r="J82" s="36"/>
      <c r="K82" s="36"/>
      <c r="L82" s="36"/>
      <c r="M82" s="36"/>
      <c r="N82" s="36"/>
      <c r="O82" s="36"/>
      <c r="P82" s="36"/>
    </row>
    <row r="83" spans="1:16" s="4" customFormat="1" ht="45" x14ac:dyDescent="0.2">
      <c r="A83" s="169" t="s">
        <v>251</v>
      </c>
      <c r="B83" s="34" t="s">
        <v>80</v>
      </c>
      <c r="C83" s="19">
        <f>'Control Loop'!E35</f>
        <v>2.4237386603168853</v>
      </c>
      <c r="D83" s="34" t="s">
        <v>81</v>
      </c>
      <c r="E83" s="170" t="s">
        <v>267</v>
      </c>
      <c r="F83" s="36"/>
      <c r="G83" s="36"/>
      <c r="H83" s="36"/>
      <c r="I83" s="36"/>
      <c r="J83" s="36"/>
      <c r="K83" s="52" t="s">
        <v>222</v>
      </c>
      <c r="L83" s="36"/>
      <c r="M83" s="36"/>
      <c r="N83" s="36"/>
      <c r="O83" s="36"/>
      <c r="P83" s="36"/>
    </row>
    <row r="84" spans="1:16" s="4" customFormat="1" ht="18.75" customHeight="1" x14ac:dyDescent="0.2">
      <c r="A84" s="191" t="s">
        <v>152</v>
      </c>
      <c r="B84" s="34" t="s">
        <v>94</v>
      </c>
      <c r="C84" s="32">
        <f>(C30)/(C12*((C17)/1000))</f>
        <v>67.5</v>
      </c>
      <c r="D84" s="34" t="s">
        <v>325</v>
      </c>
      <c r="E84" s="170" t="s">
        <v>223</v>
      </c>
      <c r="F84" s="36"/>
      <c r="G84" s="36"/>
      <c r="H84" s="36"/>
      <c r="I84" s="36"/>
      <c r="J84" s="36"/>
      <c r="K84" s="36"/>
      <c r="L84" s="36"/>
      <c r="M84" s="36"/>
      <c r="N84" s="36"/>
      <c r="O84" s="36"/>
      <c r="P84" s="36"/>
    </row>
    <row r="85" spans="1:16" s="4" customFormat="1" ht="45" customHeight="1" x14ac:dyDescent="0.2">
      <c r="A85" s="191" t="s">
        <v>100</v>
      </c>
      <c r="B85" s="67" t="s">
        <v>284</v>
      </c>
      <c r="C85" s="33">
        <f>(((10^((-C83-3)/20))*(Rs+Rd))/([0]!g*Rs))/1000</f>
        <v>1.3651684510072739</v>
      </c>
      <c r="D85" s="34" t="s">
        <v>324</v>
      </c>
      <c r="E85" s="192" t="s">
        <v>224</v>
      </c>
      <c r="F85" s="36"/>
      <c r="G85" s="36"/>
      <c r="H85" s="36"/>
      <c r="I85" s="36"/>
      <c r="J85" s="36"/>
      <c r="K85" s="36"/>
      <c r="L85" s="36"/>
      <c r="M85" s="36"/>
      <c r="N85" s="36"/>
      <c r="O85" s="36"/>
      <c r="P85" s="36"/>
    </row>
    <row r="86" spans="1:16" s="4" customFormat="1" ht="18.75" customHeight="1" x14ac:dyDescent="0.2">
      <c r="A86" s="193" t="s">
        <v>101</v>
      </c>
      <c r="B86" s="77" t="s">
        <v>82</v>
      </c>
      <c r="C86" s="7">
        <v>1.4</v>
      </c>
      <c r="D86" s="77" t="s">
        <v>324</v>
      </c>
      <c r="E86" s="192"/>
      <c r="F86" s="36"/>
      <c r="G86" s="36"/>
      <c r="H86" s="36"/>
      <c r="I86" s="36"/>
      <c r="J86" s="36"/>
      <c r="K86" s="36"/>
      <c r="L86" s="36"/>
      <c r="M86" s="36"/>
      <c r="N86" s="36"/>
      <c r="O86" s="36"/>
      <c r="P86" s="36"/>
    </row>
    <row r="87" spans="1:16" s="4" customFormat="1" ht="18.75" customHeight="1" x14ac:dyDescent="0.2">
      <c r="A87" s="191" t="s">
        <v>102</v>
      </c>
      <c r="B87" s="67" t="s">
        <v>285</v>
      </c>
      <c r="C87" s="32">
        <f>1*10^9/(2*PI()*Rz*1000*(fc)/10)</f>
        <v>45.472840883398675</v>
      </c>
      <c r="D87" s="34" t="s">
        <v>87</v>
      </c>
      <c r="E87" s="192" t="s">
        <v>225</v>
      </c>
      <c r="F87" s="36"/>
      <c r="G87" s="36"/>
      <c r="H87" s="36"/>
      <c r="I87" s="36"/>
      <c r="J87" s="36"/>
      <c r="K87" s="36"/>
      <c r="L87" s="36"/>
      <c r="M87" s="36"/>
      <c r="N87" s="36"/>
      <c r="O87" s="36"/>
      <c r="P87" s="36"/>
    </row>
    <row r="88" spans="1:16" s="4" customFormat="1" ht="31.5" x14ac:dyDescent="0.2">
      <c r="A88" s="193" t="s">
        <v>86</v>
      </c>
      <c r="B88" s="77" t="s">
        <v>84</v>
      </c>
      <c r="C88" s="12">
        <v>47</v>
      </c>
      <c r="D88" s="77" t="s">
        <v>87</v>
      </c>
      <c r="E88" s="194" t="s">
        <v>147</v>
      </c>
      <c r="F88" s="36"/>
      <c r="G88" s="36"/>
      <c r="H88" s="36"/>
      <c r="I88" s="36"/>
      <c r="J88" s="36"/>
      <c r="K88" s="36"/>
      <c r="L88" s="36"/>
      <c r="M88" s="36"/>
      <c r="N88" s="36"/>
      <c r="O88" s="36"/>
      <c r="P88" s="36"/>
    </row>
    <row r="89" spans="1:16" s="4" customFormat="1" ht="18.75" customHeight="1" x14ac:dyDescent="0.2">
      <c r="A89" s="195" t="s">
        <v>88</v>
      </c>
      <c r="B89" s="78" t="s">
        <v>89</v>
      </c>
      <c r="C89" s="79">
        <f>(1/(esr*Cout*10^-6))/(2*PI())</f>
        <v>135451.01539735775</v>
      </c>
      <c r="D89" s="78" t="s">
        <v>27</v>
      </c>
      <c r="E89" s="192" t="s">
        <v>119</v>
      </c>
      <c r="F89" s="36"/>
      <c r="G89" s="36"/>
      <c r="H89" s="36"/>
      <c r="I89" s="36"/>
      <c r="J89" s="36"/>
      <c r="K89" s="36"/>
      <c r="L89" s="36"/>
      <c r="M89" s="36"/>
      <c r="N89" s="36"/>
      <c r="O89" s="36"/>
      <c r="P89" s="36"/>
    </row>
    <row r="90" spans="1:16" s="4" customFormat="1" ht="18.75" customHeight="1" x14ac:dyDescent="0.2">
      <c r="A90" s="191" t="s">
        <v>103</v>
      </c>
      <c r="B90" s="67" t="s">
        <v>286</v>
      </c>
      <c r="C90" s="80">
        <f>IF(fz&gt;fsw*10^6/2,((Cz*10^-9)*10^12)/(2*PI()*(C88*10^-9)*Rz*1000*((fsw*10^6)/2)-1),((Cz*10^-9)*10^12)/(2*PI()*(C88*10^-9)*Rz*1000*((fz))-1))</f>
        <v>854.5454545454545</v>
      </c>
      <c r="D90" s="34" t="s">
        <v>90</v>
      </c>
      <c r="E90" s="192" t="s">
        <v>226</v>
      </c>
      <c r="F90" s="36"/>
      <c r="G90" s="36"/>
      <c r="H90" s="36"/>
      <c r="I90" s="36"/>
      <c r="J90" s="36"/>
      <c r="K90" s="36"/>
      <c r="L90" s="36"/>
      <c r="M90" s="36"/>
      <c r="N90" s="36"/>
      <c r="O90" s="36"/>
      <c r="P90" s="36"/>
    </row>
    <row r="91" spans="1:16" s="4" customFormat="1" ht="18.75" customHeight="1" x14ac:dyDescent="0.2">
      <c r="A91" s="193" t="s">
        <v>91</v>
      </c>
      <c r="B91" s="77" t="s">
        <v>85</v>
      </c>
      <c r="C91" s="13">
        <v>860</v>
      </c>
      <c r="D91" s="77" t="s">
        <v>90</v>
      </c>
      <c r="E91" s="194" t="s">
        <v>140</v>
      </c>
      <c r="F91" s="36"/>
      <c r="G91" s="36"/>
      <c r="H91" s="36"/>
      <c r="I91" s="36"/>
      <c r="J91" s="36"/>
      <c r="K91" s="36"/>
      <c r="L91" s="36"/>
      <c r="M91" s="36"/>
      <c r="N91" s="36"/>
      <c r="O91" s="36"/>
      <c r="P91" s="36"/>
    </row>
    <row r="92" spans="1:16" s="4" customFormat="1" ht="18.75" customHeight="1" x14ac:dyDescent="0.2">
      <c r="A92" s="193" t="s">
        <v>97</v>
      </c>
      <c r="B92" s="128"/>
      <c r="C92" s="114"/>
      <c r="D92" s="114"/>
      <c r="E92" s="196"/>
      <c r="F92" s="36"/>
      <c r="G92" s="36"/>
      <c r="H92" s="36"/>
      <c r="I92" s="36"/>
      <c r="J92" s="36"/>
      <c r="K92" s="36"/>
      <c r="L92" s="36"/>
      <c r="M92" s="36"/>
      <c r="N92" s="36"/>
      <c r="O92" s="36"/>
      <c r="P92" s="36"/>
    </row>
    <row r="93" spans="1:16" s="4" customFormat="1" ht="18.75" customHeight="1" x14ac:dyDescent="0.2">
      <c r="A93" s="195" t="s">
        <v>92</v>
      </c>
      <c r="B93" s="78" t="s">
        <v>93</v>
      </c>
      <c r="C93" s="79">
        <f>((C65+C78+C84)/((C65+C78+C63)*C84*Cout*10^-6))/(2*3.142)</f>
        <v>102.21101717168432</v>
      </c>
      <c r="D93" s="78" t="s">
        <v>27</v>
      </c>
      <c r="E93" s="197" t="s">
        <v>129</v>
      </c>
      <c r="F93" s="36"/>
      <c r="G93" s="36"/>
      <c r="H93" s="36"/>
      <c r="I93" s="36"/>
      <c r="J93" s="36"/>
      <c r="K93" s="36"/>
      <c r="L93" s="36"/>
      <c r="M93" s="36"/>
      <c r="N93" s="36"/>
      <c r="O93" s="36"/>
      <c r="P93" s="36"/>
    </row>
    <row r="94" spans="1:16" s="4" customFormat="1" ht="18.75" customHeight="1" x14ac:dyDescent="0.2">
      <c r="A94" s="195" t="s">
        <v>88</v>
      </c>
      <c r="B94" s="78" t="s">
        <v>123</v>
      </c>
      <c r="C94" s="79">
        <f>(1/(C63*Cout*10^-6))/(2*3.142)</f>
        <v>135433.45477199779</v>
      </c>
      <c r="D94" s="78" t="s">
        <v>27</v>
      </c>
      <c r="E94" s="197" t="s">
        <v>119</v>
      </c>
      <c r="F94" s="36"/>
      <c r="G94" s="36"/>
      <c r="H94" s="36"/>
      <c r="I94" s="36"/>
      <c r="J94" s="36"/>
      <c r="K94" s="36"/>
      <c r="L94" s="36"/>
      <c r="M94" s="36"/>
      <c r="N94" s="36"/>
      <c r="O94" s="36"/>
      <c r="P94" s="36"/>
    </row>
    <row r="95" spans="1:16" s="4" customFormat="1" ht="18.75" customHeight="1" x14ac:dyDescent="0.2">
      <c r="A95" s="191" t="s">
        <v>104</v>
      </c>
      <c r="B95" s="34" t="s">
        <v>95</v>
      </c>
      <c r="C95" s="32">
        <f>(((Req)/(((1-Dmax)^2)*Lout*10^-6))/(2*PI()))/1000000</f>
        <v>1.6663014600413706</v>
      </c>
      <c r="D95" s="34" t="s">
        <v>10</v>
      </c>
      <c r="E95" s="197" t="s">
        <v>130</v>
      </c>
      <c r="F95" s="36"/>
      <c r="G95" s="36"/>
      <c r="H95" s="36"/>
      <c r="I95" s="36"/>
      <c r="J95" s="36"/>
      <c r="K95" s="36"/>
      <c r="L95" s="36"/>
      <c r="M95" s="36"/>
      <c r="N95" s="36"/>
      <c r="O95" s="36"/>
      <c r="P95" s="36"/>
    </row>
    <row r="96" spans="1:16" s="4" customFormat="1" ht="18.75" customHeight="1" x14ac:dyDescent="0.2">
      <c r="A96" s="191" t="s">
        <v>105</v>
      </c>
      <c r="B96" s="34" t="s">
        <v>96</v>
      </c>
      <c r="C96" s="81">
        <f>(1/2)*C29</f>
        <v>0.19975908452118049</v>
      </c>
      <c r="D96" s="34" t="s">
        <v>10</v>
      </c>
      <c r="E96" s="197" t="s">
        <v>120</v>
      </c>
      <c r="F96" s="36"/>
      <c r="G96" s="36"/>
      <c r="H96" s="36"/>
      <c r="I96" s="36"/>
      <c r="J96" s="36"/>
      <c r="K96" s="36"/>
      <c r="L96" s="36"/>
      <c r="M96" s="36"/>
      <c r="N96" s="36"/>
      <c r="O96" s="36"/>
      <c r="P96" s="36"/>
    </row>
    <row r="97" spans="1:16" s="4" customFormat="1" ht="18.75" customHeight="1" x14ac:dyDescent="0.2">
      <c r="A97" s="193" t="s">
        <v>153</v>
      </c>
      <c r="B97" s="34"/>
      <c r="C97" s="34"/>
      <c r="D97" s="34"/>
      <c r="E97" s="197"/>
      <c r="F97" s="36"/>
      <c r="G97" s="36"/>
      <c r="H97" s="36"/>
      <c r="I97" s="36"/>
      <c r="J97" s="36"/>
      <c r="K97" s="36"/>
      <c r="L97" s="36"/>
      <c r="M97" s="36"/>
      <c r="N97" s="36"/>
      <c r="O97" s="36"/>
      <c r="P97" s="36"/>
    </row>
    <row r="98" spans="1:16" s="4" customFormat="1" ht="18.75" customHeight="1" x14ac:dyDescent="0.2">
      <c r="A98" s="191" t="s">
        <v>99</v>
      </c>
      <c r="B98" s="34" t="s">
        <v>121</v>
      </c>
      <c r="C98" s="32">
        <f>(1/(2*3.142*C86*1000*C88*10^-9))/1000</f>
        <v>2.4184545494999603</v>
      </c>
      <c r="D98" s="34" t="s">
        <v>174</v>
      </c>
      <c r="E98" s="197" t="s">
        <v>131</v>
      </c>
      <c r="F98" s="36"/>
      <c r="G98" s="36"/>
      <c r="H98" s="36"/>
      <c r="I98" s="36"/>
      <c r="J98" s="36"/>
      <c r="K98" s="36"/>
      <c r="L98" s="36"/>
      <c r="M98" s="36"/>
      <c r="N98" s="36"/>
      <c r="O98" s="36"/>
      <c r="P98" s="36"/>
    </row>
    <row r="99" spans="1:16" s="4" customFormat="1" ht="18.75" customHeight="1" x14ac:dyDescent="0.2">
      <c r="A99" s="191" t="s">
        <v>98</v>
      </c>
      <c r="B99" s="34" t="s">
        <v>122</v>
      </c>
      <c r="C99" s="32">
        <f>(((C88*10^-9)+(C91*10^-12))/((C88*10^-9)*(C91*10^-12)*2*3.142*C86*1000))/1000</f>
        <v>134.58980783612571</v>
      </c>
      <c r="D99" s="34" t="s">
        <v>174</v>
      </c>
      <c r="E99" s="197" t="s">
        <v>132</v>
      </c>
      <c r="F99" s="36"/>
      <c r="G99" s="36"/>
      <c r="H99" s="36"/>
      <c r="I99" s="36"/>
      <c r="J99" s="36"/>
      <c r="K99" s="36"/>
      <c r="L99" s="36"/>
      <c r="M99" s="36"/>
      <c r="N99" s="36"/>
      <c r="O99" s="36"/>
      <c r="P99" s="36"/>
    </row>
    <row r="100" spans="1:16" s="4" customFormat="1" ht="18.75" customHeight="1" x14ac:dyDescent="0.2">
      <c r="A100" s="198" t="s">
        <v>329</v>
      </c>
      <c r="B100" s="114"/>
      <c r="C100" s="114"/>
      <c r="D100" s="114"/>
      <c r="E100" s="196"/>
      <c r="F100" s="36"/>
      <c r="G100" s="36"/>
      <c r="H100" s="36"/>
      <c r="I100" s="36"/>
      <c r="J100" s="36"/>
      <c r="K100" s="36"/>
      <c r="L100" s="36"/>
      <c r="M100" s="36"/>
      <c r="N100" s="36"/>
      <c r="O100" s="36"/>
      <c r="P100" s="36"/>
    </row>
    <row r="101" spans="1:16" s="4" customFormat="1" ht="54.75" customHeight="1" x14ac:dyDescent="0.2">
      <c r="A101" s="199" t="s">
        <v>294</v>
      </c>
      <c r="B101" s="119"/>
      <c r="C101" s="119"/>
      <c r="D101" s="119"/>
      <c r="E101" s="200"/>
      <c r="F101" s="36"/>
      <c r="G101" s="36"/>
      <c r="H101" s="36"/>
      <c r="I101" s="36"/>
      <c r="J101" s="36"/>
      <c r="K101" s="36"/>
      <c r="L101" s="36"/>
      <c r="M101" s="36"/>
      <c r="N101" s="36"/>
      <c r="O101" s="36"/>
      <c r="P101" s="36"/>
    </row>
    <row r="102" spans="1:16" s="4" customFormat="1" x14ac:dyDescent="0.2">
      <c r="A102" s="201"/>
      <c r="B102" s="120"/>
      <c r="C102" s="121"/>
      <c r="D102" s="121"/>
      <c r="E102" s="202"/>
      <c r="F102" s="36"/>
      <c r="G102" s="36"/>
      <c r="H102" s="36"/>
      <c r="I102" s="36"/>
      <c r="J102" s="36"/>
      <c r="K102" s="36"/>
      <c r="L102" s="36"/>
      <c r="M102" s="36"/>
      <c r="N102" s="36"/>
      <c r="O102" s="36"/>
      <c r="P102" s="36"/>
    </row>
    <row r="103" spans="1:16" s="4" customFormat="1" ht="24" customHeight="1" x14ac:dyDescent="0.2">
      <c r="A103" s="203" t="s">
        <v>148</v>
      </c>
      <c r="B103" s="115"/>
      <c r="C103" s="116"/>
      <c r="D103" s="116"/>
      <c r="E103" s="204"/>
      <c r="F103" s="36"/>
      <c r="G103" s="36"/>
      <c r="H103" s="36"/>
      <c r="I103" s="36"/>
      <c r="J103" s="36"/>
      <c r="K103" s="36"/>
      <c r="L103" s="36"/>
      <c r="M103" s="36"/>
      <c r="N103" s="36"/>
      <c r="O103" s="36"/>
      <c r="P103" s="36"/>
    </row>
    <row r="104" spans="1:16" s="4" customFormat="1" ht="18.75" customHeight="1" x14ac:dyDescent="0.2">
      <c r="A104" s="205" t="s">
        <v>146</v>
      </c>
      <c r="B104" s="61"/>
      <c r="C104" s="33"/>
      <c r="D104" s="61"/>
      <c r="E104" s="148"/>
      <c r="F104" s="36"/>
      <c r="G104" s="36"/>
      <c r="H104" s="36"/>
      <c r="I104" s="36"/>
      <c r="J104" s="36"/>
      <c r="K104" s="36"/>
      <c r="L104" s="36"/>
      <c r="M104" s="36"/>
      <c r="N104" s="36"/>
      <c r="O104" s="36"/>
      <c r="P104" s="36"/>
    </row>
    <row r="105" spans="1:16" s="4" customFormat="1" ht="18.75" customHeight="1" x14ac:dyDescent="0.2">
      <c r="A105" s="150" t="s">
        <v>54</v>
      </c>
      <c r="B105" s="61" t="s">
        <v>55</v>
      </c>
      <c r="C105" s="5">
        <v>12</v>
      </c>
      <c r="D105" s="82" t="s">
        <v>4</v>
      </c>
      <c r="E105" s="206"/>
      <c r="F105" s="36"/>
      <c r="G105" s="36"/>
      <c r="H105" s="36"/>
      <c r="I105" s="36"/>
      <c r="J105" s="36"/>
      <c r="K105" s="36"/>
      <c r="L105" s="36"/>
      <c r="M105" s="36"/>
      <c r="N105" s="36"/>
      <c r="O105" s="36"/>
      <c r="P105" s="36"/>
    </row>
    <row r="106" spans="1:16" ht="18.75" customHeight="1" x14ac:dyDescent="0.2">
      <c r="A106" s="150" t="s">
        <v>34</v>
      </c>
      <c r="B106" s="61" t="s">
        <v>35</v>
      </c>
      <c r="C106" s="5">
        <v>28</v>
      </c>
      <c r="D106" s="61" t="s">
        <v>36</v>
      </c>
      <c r="E106" s="148" t="s">
        <v>235</v>
      </c>
      <c r="F106" s="41"/>
      <c r="G106" s="41"/>
      <c r="H106" s="41"/>
      <c r="I106" s="41"/>
      <c r="J106" s="41"/>
      <c r="K106" s="41"/>
      <c r="L106" s="41"/>
      <c r="M106" s="41"/>
      <c r="N106" s="41"/>
      <c r="O106" s="41"/>
      <c r="P106" s="41"/>
    </row>
    <row r="107" spans="1:16" ht="18.75" customHeight="1" x14ac:dyDescent="0.2">
      <c r="A107" s="150" t="s">
        <v>128</v>
      </c>
      <c r="B107" s="61" t="s">
        <v>38</v>
      </c>
      <c r="C107" s="5">
        <v>1.5</v>
      </c>
      <c r="D107" s="61"/>
      <c r="E107" s="148"/>
      <c r="F107" s="41"/>
      <c r="G107" s="41"/>
      <c r="H107" s="41"/>
      <c r="I107" s="41"/>
      <c r="J107" s="41"/>
      <c r="K107" s="41"/>
      <c r="L107" s="41"/>
      <c r="M107" s="41"/>
      <c r="N107" s="41"/>
      <c r="O107" s="41"/>
      <c r="P107" s="41"/>
    </row>
    <row r="108" spans="1:16" ht="18.75" customHeight="1" x14ac:dyDescent="0.2">
      <c r="A108" s="150" t="s">
        <v>56</v>
      </c>
      <c r="B108" s="61" t="s">
        <v>57</v>
      </c>
      <c r="C108" s="19">
        <f>(ILEDt/1000)/(1-C110/100)</f>
        <v>0.57599999999999996</v>
      </c>
      <c r="D108" s="60" t="s">
        <v>6</v>
      </c>
      <c r="E108" s="148"/>
      <c r="F108" s="41"/>
      <c r="G108" s="41"/>
      <c r="H108" s="41"/>
      <c r="I108" s="41"/>
      <c r="J108" s="41"/>
      <c r="K108" s="41"/>
      <c r="L108" s="41"/>
      <c r="M108" s="41"/>
      <c r="N108" s="41"/>
      <c r="O108" s="41"/>
      <c r="P108" s="41"/>
    </row>
    <row r="109" spans="1:16" ht="18.75" customHeight="1" x14ac:dyDescent="0.2">
      <c r="A109" s="153" t="s">
        <v>24</v>
      </c>
      <c r="B109" s="60" t="s">
        <v>274</v>
      </c>
      <c r="C109" s="19">
        <f>(C105*C110)/(fsw*C44)/100</f>
        <v>0.28403007947539111</v>
      </c>
      <c r="D109" s="60" t="s">
        <v>336</v>
      </c>
      <c r="E109" s="148"/>
      <c r="F109" s="41"/>
      <c r="G109" s="41"/>
      <c r="H109" s="41"/>
      <c r="I109" s="41"/>
      <c r="J109" s="41"/>
      <c r="K109" s="41"/>
      <c r="L109" s="41"/>
      <c r="M109" s="41"/>
      <c r="N109" s="41"/>
      <c r="O109" s="41"/>
      <c r="P109" s="41"/>
    </row>
    <row r="110" spans="1:16" ht="18.75" customHeight="1" x14ac:dyDescent="0.2">
      <c r="A110" s="150" t="s">
        <v>58</v>
      </c>
      <c r="B110" s="61" t="s">
        <v>59</v>
      </c>
      <c r="C110" s="33">
        <f>100*(1-(C105)/(C30))</f>
        <v>44.44444444444445</v>
      </c>
      <c r="D110" s="60" t="s">
        <v>7</v>
      </c>
      <c r="E110" s="148"/>
      <c r="F110" s="41"/>
      <c r="G110" s="41"/>
      <c r="H110" s="41"/>
      <c r="I110" s="41"/>
      <c r="J110" s="41"/>
      <c r="K110" s="41"/>
      <c r="L110" s="41"/>
      <c r="M110" s="41"/>
      <c r="N110" s="41"/>
      <c r="O110" s="41"/>
      <c r="P110" s="41"/>
    </row>
    <row r="111" spans="1:16" ht="18.75" customHeight="1" x14ac:dyDescent="0.2">
      <c r="A111" s="150" t="s">
        <v>43</v>
      </c>
      <c r="B111" s="61" t="s">
        <v>44</v>
      </c>
      <c r="C111" s="23">
        <f>(((C108)^2)+((C109)^2)/12)*'IC Data'!C9*C107*C110/100</f>
        <v>4.9646484385016405E-2</v>
      </c>
      <c r="D111" s="34" t="s">
        <v>45</v>
      </c>
      <c r="E111" s="148"/>
      <c r="F111" s="41"/>
      <c r="G111" s="41"/>
      <c r="H111" s="41"/>
      <c r="I111" s="41"/>
      <c r="J111" s="41"/>
      <c r="K111" s="41"/>
      <c r="L111" s="41"/>
      <c r="M111" s="41"/>
      <c r="N111" s="41"/>
      <c r="O111" s="41"/>
      <c r="P111" s="41"/>
    </row>
    <row r="112" spans="1:16" ht="18.75" customHeight="1" x14ac:dyDescent="0.2">
      <c r="A112" s="150" t="s">
        <v>46</v>
      </c>
      <c r="B112" s="61" t="s">
        <v>47</v>
      </c>
      <c r="C112" s="23">
        <f>(C108+C109/2)*(C30)*('IC Data'!C10+'IC Data'!C11)*fsw/2/1000</f>
        <v>4.3373240167957391E-2</v>
      </c>
      <c r="D112" s="34" t="s">
        <v>45</v>
      </c>
      <c r="E112" s="148"/>
      <c r="F112" s="41"/>
      <c r="G112" s="42"/>
      <c r="H112" s="41"/>
      <c r="I112" s="41"/>
      <c r="J112" s="41"/>
      <c r="K112" s="41"/>
      <c r="L112" s="41"/>
      <c r="M112" s="41"/>
      <c r="N112" s="41"/>
      <c r="O112" s="41"/>
      <c r="P112" s="41"/>
    </row>
    <row r="113" spans="1:16" ht="18.75" customHeight="1" x14ac:dyDescent="0.2">
      <c r="A113" s="150" t="s">
        <v>48</v>
      </c>
      <c r="B113" s="61" t="s">
        <v>49</v>
      </c>
      <c r="C113" s="24">
        <f>(C14*C18*'IC Data'!C3+(C12-1)*C17*('IC Data'!C3+'IC Data'!C12))/1000</f>
        <v>0.27260000000000001</v>
      </c>
      <c r="D113" s="34" t="s">
        <v>45</v>
      </c>
      <c r="E113" s="148"/>
      <c r="F113" s="41"/>
      <c r="G113" s="41"/>
      <c r="H113" s="41"/>
      <c r="I113" s="41"/>
      <c r="J113" s="41"/>
      <c r="K113" s="41"/>
      <c r="L113" s="41"/>
      <c r="M113" s="41"/>
      <c r="N113" s="41"/>
      <c r="O113" s="41"/>
      <c r="P113" s="41"/>
    </row>
    <row r="114" spans="1:16" ht="18.75" customHeight="1" x14ac:dyDescent="0.2">
      <c r="A114" s="150" t="s">
        <v>125</v>
      </c>
      <c r="B114" s="61" t="s">
        <v>126</v>
      </c>
      <c r="C114" s="24">
        <f>C105*0.001</f>
        <v>1.2E-2</v>
      </c>
      <c r="D114" s="34" t="s">
        <v>45</v>
      </c>
      <c r="E114" s="148"/>
      <c r="F114" s="41"/>
      <c r="G114" s="41"/>
      <c r="H114" s="41"/>
      <c r="I114" s="41"/>
      <c r="J114" s="41"/>
      <c r="K114" s="41"/>
      <c r="L114" s="41"/>
      <c r="M114" s="41"/>
      <c r="N114" s="41"/>
      <c r="O114" s="41"/>
      <c r="P114" s="41"/>
    </row>
    <row r="115" spans="1:16" ht="33" customHeight="1" x14ac:dyDescent="0.2">
      <c r="A115" s="150" t="s">
        <v>227</v>
      </c>
      <c r="B115" s="61" t="s">
        <v>127</v>
      </c>
      <c r="C115" s="24">
        <f>C30*5*(10^-9)*fsw*10^6</f>
        <v>4.3147962256574988E-2</v>
      </c>
      <c r="D115" s="34"/>
      <c r="E115" s="148" t="s">
        <v>228</v>
      </c>
      <c r="F115" s="41"/>
      <c r="G115" s="41"/>
      <c r="H115" s="41"/>
      <c r="I115" s="41"/>
      <c r="J115" s="41"/>
      <c r="K115" s="41"/>
      <c r="L115" s="41"/>
      <c r="M115" s="41"/>
      <c r="N115" s="41"/>
      <c r="O115" s="41"/>
      <c r="P115" s="41"/>
    </row>
    <row r="116" spans="1:16" ht="18.75" customHeight="1" x14ac:dyDescent="0.2">
      <c r="A116" s="207" t="s">
        <v>50</v>
      </c>
      <c r="B116" s="59" t="s">
        <v>159</v>
      </c>
      <c r="C116" s="25">
        <f>C111+C112+C113+C114+C115</f>
        <v>0.42076768680954879</v>
      </c>
      <c r="D116" s="83" t="s">
        <v>45</v>
      </c>
      <c r="E116" s="208"/>
      <c r="F116" s="41"/>
      <c r="G116" s="41"/>
      <c r="H116" s="41"/>
      <c r="I116" s="41"/>
      <c r="J116" s="41"/>
      <c r="K116" s="41"/>
      <c r="L116" s="41"/>
      <c r="M116" s="41"/>
      <c r="N116" s="41"/>
      <c r="O116" s="41"/>
      <c r="P116" s="41"/>
    </row>
    <row r="117" spans="1:16" ht="18.75" customHeight="1" x14ac:dyDescent="0.2">
      <c r="A117" s="207" t="s">
        <v>149</v>
      </c>
      <c r="B117" s="59" t="s">
        <v>62</v>
      </c>
      <c r="C117" s="26">
        <f>C116*C106</f>
        <v>11.781495230667366</v>
      </c>
      <c r="D117" s="83" t="s">
        <v>51</v>
      </c>
      <c r="E117" s="209" t="str">
        <f>IF(C117&gt;65,"De-rate the output power","      ")</f>
        <v xml:space="preserve">      </v>
      </c>
      <c r="F117" s="41"/>
      <c r="G117" s="41"/>
      <c r="H117" s="41"/>
      <c r="I117" s="41"/>
      <c r="J117" s="41"/>
      <c r="K117" s="41"/>
      <c r="L117" s="41"/>
      <c r="M117" s="41"/>
      <c r="N117" s="41"/>
      <c r="O117" s="41"/>
      <c r="P117" s="41"/>
    </row>
    <row r="118" spans="1:16" ht="15" x14ac:dyDescent="0.2">
      <c r="A118" s="210"/>
      <c r="B118" s="114"/>
      <c r="C118" s="114"/>
      <c r="D118" s="114"/>
      <c r="E118" s="196"/>
      <c r="F118" s="41"/>
      <c r="G118" s="41"/>
      <c r="H118" s="41"/>
      <c r="I118" s="41"/>
      <c r="J118" s="41"/>
      <c r="K118" s="41"/>
      <c r="L118" s="41"/>
      <c r="M118" s="41"/>
      <c r="N118" s="41"/>
      <c r="O118" s="41"/>
      <c r="P118" s="41"/>
    </row>
    <row r="119" spans="1:16" ht="29.25" customHeight="1" x14ac:dyDescent="0.2">
      <c r="A119" s="211" t="s">
        <v>154</v>
      </c>
      <c r="B119" s="117"/>
      <c r="C119" s="118"/>
      <c r="D119" s="118"/>
      <c r="E119" s="162"/>
      <c r="F119" s="41"/>
      <c r="G119" s="41"/>
      <c r="H119" s="41"/>
      <c r="I119" s="41"/>
      <c r="J119" s="41"/>
      <c r="K119" s="41"/>
      <c r="L119" s="41"/>
      <c r="M119" s="41"/>
      <c r="N119" s="41"/>
      <c r="O119" s="41"/>
      <c r="P119" s="41"/>
    </row>
    <row r="120" spans="1:16" ht="18.75" customHeight="1" x14ac:dyDescent="0.2">
      <c r="A120" s="150" t="s">
        <v>133</v>
      </c>
      <c r="B120" s="61" t="s">
        <v>134</v>
      </c>
      <c r="C120" s="84">
        <f>(ILEDt/1000)*C23</f>
        <v>0.08</v>
      </c>
      <c r="D120" s="34" t="s">
        <v>45</v>
      </c>
      <c r="E120" s="148"/>
      <c r="F120" s="41"/>
      <c r="G120" s="41"/>
      <c r="H120" s="41"/>
      <c r="I120" s="41"/>
      <c r="J120" s="41"/>
      <c r="K120" s="41"/>
      <c r="L120" s="41"/>
      <c r="M120" s="41"/>
      <c r="N120" s="41"/>
      <c r="O120" s="41"/>
      <c r="P120" s="41"/>
    </row>
    <row r="121" spans="1:16" ht="18.75" customHeight="1" x14ac:dyDescent="0.2">
      <c r="A121" s="150" t="s">
        <v>135</v>
      </c>
      <c r="B121" s="61" t="s">
        <v>136</v>
      </c>
      <c r="C121" s="84">
        <f>(C108)*(C30)*(5+5)*C29/2/1000</f>
        <v>2.4853226259787191E-2</v>
      </c>
      <c r="D121" s="34" t="s">
        <v>45</v>
      </c>
      <c r="E121" s="148"/>
      <c r="F121" s="41"/>
      <c r="G121" s="41"/>
      <c r="H121" s="41"/>
      <c r="I121" s="41"/>
      <c r="J121" s="41"/>
      <c r="K121" s="41"/>
      <c r="L121" s="41"/>
      <c r="M121" s="41"/>
      <c r="N121" s="41"/>
      <c r="O121" s="41"/>
      <c r="P121" s="41"/>
    </row>
    <row r="122" spans="1:16" ht="18.75" customHeight="1" x14ac:dyDescent="0.2">
      <c r="A122" s="150" t="s">
        <v>326</v>
      </c>
      <c r="B122" s="61" t="s">
        <v>141</v>
      </c>
      <c r="C122" s="84">
        <f>(((C108)^2)+((C109)^2)/12)*0.025*1.15</f>
        <v>9.7318392686537823E-3</v>
      </c>
      <c r="D122" s="34" t="s">
        <v>45</v>
      </c>
      <c r="E122" s="148"/>
      <c r="F122" s="41"/>
      <c r="G122" s="41"/>
      <c r="H122" s="41"/>
      <c r="I122" s="41"/>
      <c r="J122" s="41"/>
      <c r="K122" s="41"/>
      <c r="L122" s="41"/>
      <c r="M122" s="41"/>
      <c r="N122" s="41"/>
      <c r="O122" s="41"/>
      <c r="P122" s="41"/>
    </row>
    <row r="123" spans="1:16" ht="18.75" customHeight="1" x14ac:dyDescent="0.2">
      <c r="A123" s="150" t="s">
        <v>137</v>
      </c>
      <c r="B123" s="61" t="s">
        <v>138</v>
      </c>
      <c r="C123" s="35">
        <v>3.5000000000000001E-3</v>
      </c>
      <c r="D123" s="34" t="s">
        <v>45</v>
      </c>
      <c r="E123" s="148" t="s">
        <v>139</v>
      </c>
      <c r="F123" s="41"/>
      <c r="G123" s="41"/>
      <c r="H123" s="41"/>
      <c r="I123" s="41"/>
      <c r="J123" s="41"/>
      <c r="K123" s="41"/>
      <c r="L123" s="41"/>
      <c r="M123" s="41"/>
      <c r="N123" s="41"/>
      <c r="O123" s="41"/>
      <c r="P123" s="41"/>
    </row>
    <row r="124" spans="1:16" ht="18.75" customHeight="1" x14ac:dyDescent="0.2">
      <c r="A124" s="150" t="s">
        <v>144</v>
      </c>
      <c r="B124" s="61" t="s">
        <v>160</v>
      </c>
      <c r="C124" s="84">
        <f>(((C108)^2)+((C109)^2)/12)*C59*1.15</f>
        <v>7.0069242734307237E-3</v>
      </c>
      <c r="D124" s="34" t="s">
        <v>45</v>
      </c>
      <c r="E124" s="148"/>
      <c r="F124" s="41"/>
      <c r="G124" s="41"/>
      <c r="H124" s="41"/>
      <c r="I124" s="41"/>
      <c r="J124" s="41"/>
      <c r="K124" s="41"/>
      <c r="L124" s="41"/>
      <c r="M124" s="41"/>
      <c r="N124" s="41"/>
      <c r="O124" s="41"/>
      <c r="P124" s="41"/>
    </row>
    <row r="125" spans="1:16" ht="18.75" customHeight="1" x14ac:dyDescent="0.2">
      <c r="A125" s="150" t="s">
        <v>327</v>
      </c>
      <c r="B125" s="61" t="s">
        <v>145</v>
      </c>
      <c r="C125" s="84">
        <f>(((C108)^2)+((C109)^2)/12)*0.015*1.15</f>
        <v>5.8391035611922697E-3</v>
      </c>
      <c r="D125" s="34" t="s">
        <v>45</v>
      </c>
      <c r="E125" s="148"/>
      <c r="F125" s="41"/>
      <c r="G125" s="41"/>
      <c r="H125" s="41"/>
      <c r="I125" s="41"/>
      <c r="J125" s="41"/>
      <c r="K125" s="41"/>
      <c r="L125" s="41"/>
      <c r="M125" s="41"/>
      <c r="N125" s="41"/>
      <c r="O125" s="41"/>
      <c r="P125" s="41"/>
    </row>
    <row r="126" spans="1:16" ht="18.75" customHeight="1" x14ac:dyDescent="0.2">
      <c r="A126" s="150" t="s">
        <v>295</v>
      </c>
      <c r="B126" s="61" t="s">
        <v>296</v>
      </c>
      <c r="C126" s="35">
        <v>1E-3</v>
      </c>
      <c r="D126" s="85" t="s">
        <v>325</v>
      </c>
      <c r="E126" s="148" t="s">
        <v>139</v>
      </c>
      <c r="F126" s="41"/>
      <c r="G126" s="41"/>
      <c r="H126" s="41"/>
      <c r="I126" s="41"/>
      <c r="J126" s="41"/>
      <c r="K126" s="41"/>
      <c r="L126" s="41"/>
      <c r="M126" s="41"/>
      <c r="N126" s="41"/>
      <c r="O126" s="41"/>
      <c r="P126" s="41"/>
    </row>
    <row r="127" spans="1:16" ht="18.75" customHeight="1" x14ac:dyDescent="0.2">
      <c r="A127" s="150" t="s">
        <v>328</v>
      </c>
      <c r="B127" s="61" t="s">
        <v>298</v>
      </c>
      <c r="C127" s="84">
        <f>(((C108)^2)+((C109)^2)/12)*C126*1.15</f>
        <v>3.8927357074615133E-4</v>
      </c>
      <c r="D127" s="34" t="s">
        <v>45</v>
      </c>
      <c r="E127" s="148"/>
      <c r="F127" s="41"/>
      <c r="G127" s="41"/>
      <c r="H127" s="41"/>
      <c r="I127" s="41"/>
      <c r="J127" s="41"/>
      <c r="K127" s="41"/>
      <c r="L127" s="41"/>
      <c r="M127" s="41"/>
      <c r="N127" s="41"/>
      <c r="O127" s="41"/>
      <c r="P127" s="41"/>
    </row>
    <row r="128" spans="1:16" ht="18.75" customHeight="1" x14ac:dyDescent="0.2">
      <c r="A128" s="150" t="s">
        <v>155</v>
      </c>
      <c r="B128" s="61" t="s">
        <v>142</v>
      </c>
      <c r="C128" s="35">
        <v>5.0000000000000001E-4</v>
      </c>
      <c r="D128" s="113" t="s">
        <v>45</v>
      </c>
      <c r="E128" s="148" t="s">
        <v>139</v>
      </c>
      <c r="F128" s="41"/>
      <c r="G128" s="41"/>
      <c r="H128" s="41"/>
      <c r="I128" s="41"/>
      <c r="J128" s="41"/>
      <c r="K128" s="41"/>
      <c r="L128" s="41"/>
      <c r="M128" s="41"/>
      <c r="N128" s="41"/>
      <c r="O128" s="41"/>
      <c r="P128" s="41"/>
    </row>
    <row r="129" spans="1:16" ht="18.75" customHeight="1" x14ac:dyDescent="0.2">
      <c r="A129" s="150" t="s">
        <v>337</v>
      </c>
      <c r="B129" s="61" t="s">
        <v>158</v>
      </c>
      <c r="C129" s="84">
        <f>C116+C120+C121+C122+C123+C124+C125+C127+C128</f>
        <v>0.55258805374335862</v>
      </c>
      <c r="D129" s="34" t="s">
        <v>45</v>
      </c>
      <c r="E129" s="148"/>
      <c r="F129" s="41"/>
      <c r="G129" s="41"/>
      <c r="H129" s="41"/>
      <c r="I129" s="41"/>
      <c r="J129" s="41"/>
      <c r="K129" s="41"/>
      <c r="L129" s="41"/>
      <c r="M129" s="41"/>
      <c r="N129" s="41"/>
      <c r="O129" s="41"/>
      <c r="P129" s="41"/>
    </row>
    <row r="130" spans="1:16" ht="18.75" customHeight="1" x14ac:dyDescent="0.2">
      <c r="A130" s="207" t="s">
        <v>234</v>
      </c>
      <c r="B130" s="86" t="s">
        <v>143</v>
      </c>
      <c r="C130" s="87">
        <f>100*((((ILEDt)/1000)*C30)/((((ILEDt)/1000)*C30)+C129))</f>
        <v>92.597206305761972</v>
      </c>
      <c r="D130" s="88" t="s">
        <v>7</v>
      </c>
      <c r="E130" s="208"/>
      <c r="F130" s="41"/>
      <c r="G130" s="41"/>
      <c r="H130" s="41"/>
      <c r="I130" s="41"/>
      <c r="J130" s="41"/>
      <c r="K130" s="37"/>
      <c r="L130" s="37"/>
      <c r="M130" s="43"/>
      <c r="N130" s="41"/>
      <c r="O130" s="41"/>
      <c r="P130" s="41"/>
    </row>
    <row r="131" spans="1:16" ht="54.75" customHeight="1" thickBot="1" x14ac:dyDescent="0.3">
      <c r="A131" s="212" t="s">
        <v>297</v>
      </c>
      <c r="B131" s="213"/>
      <c r="C131" s="213"/>
      <c r="D131" s="213"/>
      <c r="E131" s="214"/>
      <c r="F131" s="41"/>
      <c r="G131" s="41"/>
      <c r="H131" s="41"/>
      <c r="I131" s="41"/>
      <c r="J131" s="53" t="s">
        <v>302</v>
      </c>
      <c r="K131" s="54">
        <f>'Control Loop'!J35</f>
        <v>63.252033928831821</v>
      </c>
      <c r="L131" s="53" t="s">
        <v>303</v>
      </c>
      <c r="M131" s="41"/>
      <c r="N131" s="41"/>
      <c r="O131" s="41"/>
      <c r="P131" s="41"/>
    </row>
    <row r="132" spans="1:16" ht="21.75" customHeight="1" x14ac:dyDescent="0.25">
      <c r="A132" s="14"/>
      <c r="B132" s="10"/>
      <c r="C132" s="10"/>
      <c r="D132" s="10"/>
      <c r="E132" s="15"/>
      <c r="J132" s="53"/>
      <c r="K132" s="54"/>
      <c r="L132" s="53"/>
    </row>
    <row r="133" spans="1:16" ht="15" x14ac:dyDescent="0.25">
      <c r="A133" s="3"/>
      <c r="B133" s="3"/>
      <c r="C133" s="3"/>
      <c r="D133" s="3"/>
      <c r="E133" s="3"/>
    </row>
    <row r="134" spans="1:16" ht="15" x14ac:dyDescent="0.25">
      <c r="A134" s="3"/>
      <c r="B134" s="11"/>
      <c r="C134" s="3"/>
      <c r="D134" s="3"/>
      <c r="E134" s="3"/>
      <c r="F134" s="3"/>
      <c r="G134" s="3"/>
    </row>
    <row r="135" spans="1:16" ht="15" x14ac:dyDescent="0.25">
      <c r="A135" s="3"/>
      <c r="B135" s="11"/>
      <c r="C135" s="3"/>
      <c r="D135" s="3"/>
      <c r="E135" s="3"/>
      <c r="F135" s="3"/>
      <c r="G135" s="3"/>
    </row>
    <row r="136" spans="1:16" ht="15" x14ac:dyDescent="0.25">
      <c r="A136" s="3"/>
      <c r="B136" s="11"/>
      <c r="C136" s="3"/>
      <c r="D136" s="3"/>
      <c r="E136" s="3"/>
      <c r="F136" s="3"/>
      <c r="G136" s="3"/>
    </row>
    <row r="137" spans="1:16" ht="15" x14ac:dyDescent="0.25">
      <c r="A137" s="3"/>
      <c r="B137" s="11"/>
      <c r="C137" s="3"/>
      <c r="D137" s="3"/>
      <c r="E137" s="3"/>
      <c r="F137" s="3"/>
      <c r="G137" s="3"/>
    </row>
    <row r="138" spans="1:16" ht="15" x14ac:dyDescent="0.25">
      <c r="A138" s="16"/>
      <c r="B138" s="11"/>
      <c r="C138" s="16"/>
      <c r="D138" s="16"/>
      <c r="E138" s="3"/>
      <c r="F138" s="3"/>
      <c r="G138" s="3"/>
    </row>
    <row r="139" spans="1:16" ht="15" x14ac:dyDescent="0.25">
      <c r="A139" s="16"/>
      <c r="B139" s="11"/>
      <c r="C139" s="16"/>
      <c r="D139" s="16"/>
      <c r="E139" s="3"/>
      <c r="F139" s="3"/>
      <c r="G139" s="3"/>
    </row>
    <row r="140" spans="1:16" ht="15" x14ac:dyDescent="0.25">
      <c r="A140" s="16"/>
      <c r="B140" s="16"/>
      <c r="C140" s="16"/>
      <c r="D140" s="16"/>
      <c r="E140" s="3"/>
      <c r="F140" s="3"/>
      <c r="G140" s="3"/>
    </row>
    <row r="141" spans="1:16" ht="15" x14ac:dyDescent="0.25">
      <c r="A141" s="17"/>
      <c r="B141" s="16"/>
      <c r="C141" s="16"/>
      <c r="D141" s="16"/>
      <c r="E141" s="3"/>
      <c r="F141" s="3"/>
      <c r="G141" s="3"/>
    </row>
    <row r="142" spans="1:16" ht="15" x14ac:dyDescent="0.25">
      <c r="E142" s="3"/>
      <c r="F142" s="3"/>
      <c r="G142" s="3"/>
    </row>
    <row r="143" spans="1:16" ht="15" x14ac:dyDescent="0.25">
      <c r="E143" s="3"/>
      <c r="F143" s="3"/>
      <c r="G143" s="3"/>
    </row>
    <row r="144" spans="1:16" ht="15" x14ac:dyDescent="0.25">
      <c r="E144" s="3"/>
      <c r="F144" s="3"/>
      <c r="G144" s="3"/>
    </row>
    <row r="145" spans="5:7" ht="15" x14ac:dyDescent="0.25">
      <c r="E145" s="3"/>
      <c r="F145" s="3"/>
      <c r="G145" s="3"/>
    </row>
    <row r="146" spans="5:7" ht="15" x14ac:dyDescent="0.25">
      <c r="E146" s="3"/>
      <c r="F146" s="3"/>
      <c r="G146" s="3"/>
    </row>
    <row r="147" spans="5:7" ht="15" x14ac:dyDescent="0.25">
      <c r="E147" s="3"/>
      <c r="F147" s="3"/>
      <c r="G147" s="3"/>
    </row>
    <row r="148" spans="5:7" ht="15" x14ac:dyDescent="0.25">
      <c r="E148" s="3"/>
      <c r="F148" s="3"/>
      <c r="G148" s="3"/>
    </row>
    <row r="149" spans="5:7" ht="15" x14ac:dyDescent="0.25">
      <c r="E149" s="3"/>
      <c r="F149" s="3"/>
      <c r="G149" s="3"/>
    </row>
    <row r="150" spans="5:7" ht="15" x14ac:dyDescent="0.25">
      <c r="E150" s="3"/>
      <c r="F150" s="3"/>
      <c r="G150" s="3"/>
    </row>
    <row r="151" spans="5:7" ht="15" x14ac:dyDescent="0.25">
      <c r="E151" s="3"/>
      <c r="F151" s="3"/>
      <c r="G151" s="3"/>
    </row>
    <row r="152" spans="5:7" ht="15" x14ac:dyDescent="0.25">
      <c r="E152" s="3"/>
      <c r="F152" s="3"/>
      <c r="G152" s="3"/>
    </row>
    <row r="153" spans="5:7" ht="15" x14ac:dyDescent="0.25">
      <c r="E153" s="3"/>
      <c r="F153" s="3"/>
      <c r="G153" s="3"/>
    </row>
    <row r="154" spans="5:7" ht="15" x14ac:dyDescent="0.25">
      <c r="E154" s="3"/>
      <c r="F154" s="3"/>
      <c r="G154" s="3"/>
    </row>
    <row r="155" spans="5:7" ht="15" x14ac:dyDescent="0.25">
      <c r="E155" s="3"/>
      <c r="F155" s="3"/>
      <c r="G155" s="3"/>
    </row>
    <row r="156" spans="5:7" ht="15" x14ac:dyDescent="0.25">
      <c r="E156" s="3"/>
      <c r="F156" s="3"/>
      <c r="G156" s="3"/>
    </row>
    <row r="157" spans="5:7" ht="15" x14ac:dyDescent="0.25">
      <c r="E157" s="3"/>
      <c r="F157" s="3"/>
      <c r="G157" s="3"/>
    </row>
    <row r="158" spans="5:7" ht="15" x14ac:dyDescent="0.25">
      <c r="E158" s="3"/>
      <c r="F158" s="3"/>
      <c r="G158" s="3"/>
    </row>
    <row r="159" spans="5:7" ht="15" x14ac:dyDescent="0.25">
      <c r="E159" s="3"/>
      <c r="F159" s="3"/>
      <c r="G159" s="3"/>
    </row>
    <row r="160" spans="5:7" ht="15" x14ac:dyDescent="0.25">
      <c r="E160" s="3"/>
      <c r="F160" s="3"/>
      <c r="G160" s="3"/>
    </row>
    <row r="161" spans="5:7" ht="15" x14ac:dyDescent="0.25">
      <c r="E161" s="3"/>
      <c r="F161" s="3"/>
      <c r="G161" s="3"/>
    </row>
    <row r="162" spans="5:7" ht="15" x14ac:dyDescent="0.25">
      <c r="E162" s="3"/>
      <c r="F162" s="3"/>
      <c r="G162" s="3"/>
    </row>
    <row r="163" spans="5:7" ht="15" x14ac:dyDescent="0.25">
      <c r="E163" s="3"/>
      <c r="F163" s="3"/>
      <c r="G163" s="3"/>
    </row>
    <row r="164" spans="5:7" ht="15" x14ac:dyDescent="0.25">
      <c r="E164" s="3"/>
      <c r="F164" s="3"/>
      <c r="G164" s="3"/>
    </row>
    <row r="165" spans="5:7" ht="15" x14ac:dyDescent="0.25">
      <c r="E165" s="3"/>
      <c r="F165" s="3"/>
      <c r="G165" s="3"/>
    </row>
    <row r="166" spans="5:7" ht="15" x14ac:dyDescent="0.25">
      <c r="E166" s="3"/>
      <c r="F166" s="3"/>
      <c r="G166" s="3"/>
    </row>
    <row r="167" spans="5:7" ht="15" x14ac:dyDescent="0.25">
      <c r="E167" s="3"/>
      <c r="F167" s="3"/>
      <c r="G167" s="3"/>
    </row>
    <row r="168" spans="5:7" ht="15" x14ac:dyDescent="0.25">
      <c r="E168" s="3"/>
      <c r="F168" s="3"/>
      <c r="G168" s="3"/>
    </row>
    <row r="169" spans="5:7" ht="15" x14ac:dyDescent="0.25">
      <c r="E169" s="3"/>
      <c r="F169" s="3"/>
      <c r="G169" s="3"/>
    </row>
    <row r="170" spans="5:7" ht="15" x14ac:dyDescent="0.25">
      <c r="E170" s="3"/>
      <c r="F170" s="3"/>
      <c r="G170" s="3"/>
    </row>
    <row r="171" spans="5:7" ht="15" x14ac:dyDescent="0.25">
      <c r="E171" s="3"/>
      <c r="F171" s="3"/>
      <c r="G171" s="3"/>
    </row>
    <row r="172" spans="5:7" ht="15" x14ac:dyDescent="0.25">
      <c r="E172" s="3"/>
      <c r="F172" s="3"/>
      <c r="G172" s="3"/>
    </row>
    <row r="173" spans="5:7" ht="15" x14ac:dyDescent="0.25">
      <c r="E173" s="3"/>
      <c r="F173" s="3"/>
      <c r="G173" s="3"/>
    </row>
    <row r="174" spans="5:7" ht="15" x14ac:dyDescent="0.25">
      <c r="E174" s="3"/>
      <c r="F174" s="3"/>
      <c r="G174" s="3"/>
    </row>
    <row r="175" spans="5:7" ht="15" x14ac:dyDescent="0.25">
      <c r="E175" s="3"/>
      <c r="F175" s="3"/>
      <c r="G175" s="3"/>
    </row>
    <row r="176" spans="5:7" ht="15" x14ac:dyDescent="0.25">
      <c r="E176" s="3"/>
      <c r="F176" s="3"/>
      <c r="G176" s="3"/>
    </row>
    <row r="177" spans="5:7" ht="15" x14ac:dyDescent="0.25">
      <c r="E177" s="3"/>
      <c r="F177" s="3"/>
      <c r="G177" s="3"/>
    </row>
    <row r="178" spans="5:7" ht="15" x14ac:dyDescent="0.25">
      <c r="E178" s="3"/>
      <c r="F178" s="3"/>
      <c r="G178" s="3"/>
    </row>
    <row r="179" spans="5:7" ht="15" x14ac:dyDescent="0.25">
      <c r="E179" s="3"/>
      <c r="F179" s="3"/>
      <c r="G179" s="3"/>
    </row>
    <row r="180" spans="5:7" ht="15" x14ac:dyDescent="0.25">
      <c r="E180" s="3"/>
      <c r="F180" s="3"/>
      <c r="G180" s="3"/>
    </row>
    <row r="181" spans="5:7" ht="15" x14ac:dyDescent="0.25">
      <c r="E181" s="3"/>
      <c r="F181" s="3"/>
      <c r="G181" s="3"/>
    </row>
    <row r="182" spans="5:7" ht="15" x14ac:dyDescent="0.25">
      <c r="E182" s="3"/>
      <c r="F182" s="3"/>
      <c r="G182" s="3"/>
    </row>
    <row r="183" spans="5:7" ht="15" x14ac:dyDescent="0.25">
      <c r="E183" s="3"/>
      <c r="F183" s="3"/>
      <c r="G183" s="3"/>
    </row>
    <row r="184" spans="5:7" ht="15" x14ac:dyDescent="0.25">
      <c r="E184" s="3"/>
      <c r="F184" s="3"/>
      <c r="G184" s="3"/>
    </row>
    <row r="185" spans="5:7" ht="15" x14ac:dyDescent="0.25">
      <c r="E185" s="3"/>
      <c r="F185" s="3"/>
      <c r="G185" s="3"/>
    </row>
    <row r="186" spans="5:7" ht="15" x14ac:dyDescent="0.25">
      <c r="E186" s="3"/>
      <c r="F186" s="3"/>
      <c r="G186" s="3"/>
    </row>
    <row r="187" spans="5:7" ht="15" x14ac:dyDescent="0.25">
      <c r="E187" s="3"/>
      <c r="F187" s="3"/>
      <c r="G187" s="3"/>
    </row>
    <row r="188" spans="5:7" ht="15" x14ac:dyDescent="0.25">
      <c r="E188" s="3"/>
      <c r="F188" s="3"/>
      <c r="G188" s="3"/>
    </row>
    <row r="189" spans="5:7" ht="15" x14ac:dyDescent="0.25">
      <c r="E189" s="3"/>
      <c r="F189" s="3"/>
      <c r="G189" s="3"/>
    </row>
    <row r="190" spans="5:7" ht="15" x14ac:dyDescent="0.25">
      <c r="E190" s="3"/>
      <c r="F190" s="3"/>
      <c r="G190" s="3"/>
    </row>
    <row r="191" spans="5:7" ht="15" x14ac:dyDescent="0.25">
      <c r="E191" s="3"/>
      <c r="F191" s="3"/>
      <c r="G191" s="3"/>
    </row>
    <row r="192" spans="5:7" ht="15" x14ac:dyDescent="0.25">
      <c r="E192" s="3"/>
      <c r="F192" s="3"/>
      <c r="G192" s="3"/>
    </row>
    <row r="193" spans="5:7" ht="15" x14ac:dyDescent="0.25">
      <c r="E193" s="3"/>
      <c r="F193" s="3"/>
      <c r="G193" s="3"/>
    </row>
    <row r="194" spans="5:7" ht="15" x14ac:dyDescent="0.25">
      <c r="E194" s="3"/>
      <c r="F194" s="3"/>
      <c r="G194" s="3"/>
    </row>
    <row r="195" spans="5:7" ht="15" x14ac:dyDescent="0.25">
      <c r="E195" s="3"/>
      <c r="F195" s="3"/>
      <c r="G195" s="3"/>
    </row>
    <row r="196" spans="5:7" ht="15" x14ac:dyDescent="0.25">
      <c r="E196" s="3"/>
      <c r="F196" s="3"/>
      <c r="G196" s="3"/>
    </row>
    <row r="197" spans="5:7" ht="15" x14ac:dyDescent="0.25">
      <c r="E197" s="3"/>
      <c r="F197" s="3"/>
      <c r="G197" s="3"/>
    </row>
    <row r="198" spans="5:7" ht="15" x14ac:dyDescent="0.25">
      <c r="E198" s="3"/>
      <c r="F198" s="3"/>
      <c r="G198" s="3"/>
    </row>
    <row r="199" spans="5:7" ht="15" x14ac:dyDescent="0.25">
      <c r="E199" s="3"/>
      <c r="F199" s="3"/>
      <c r="G199" s="3"/>
    </row>
    <row r="200" spans="5:7" ht="15" x14ac:dyDescent="0.25">
      <c r="E200" s="3"/>
      <c r="F200" s="3"/>
      <c r="G200" s="3"/>
    </row>
    <row r="201" spans="5:7" ht="15" x14ac:dyDescent="0.25">
      <c r="E201" s="3"/>
      <c r="F201" s="3"/>
      <c r="G201" s="3"/>
    </row>
    <row r="202" spans="5:7" ht="15" x14ac:dyDescent="0.25">
      <c r="E202" s="3"/>
      <c r="F202" s="3"/>
      <c r="G202" s="3"/>
    </row>
    <row r="203" spans="5:7" ht="15" x14ac:dyDescent="0.25">
      <c r="E203" s="3"/>
      <c r="F203" s="3"/>
      <c r="G203" s="3"/>
    </row>
    <row r="204" spans="5:7" ht="15" x14ac:dyDescent="0.25">
      <c r="E204" s="3"/>
      <c r="F204" s="3"/>
      <c r="G204" s="3"/>
    </row>
    <row r="205" spans="5:7" ht="15" x14ac:dyDescent="0.25">
      <c r="E205" s="3"/>
      <c r="F205" s="3"/>
      <c r="G205" s="3"/>
    </row>
    <row r="206" spans="5:7" ht="15" x14ac:dyDescent="0.25">
      <c r="E206" s="3"/>
      <c r="F206" s="3"/>
      <c r="G206" s="3"/>
    </row>
    <row r="207" spans="5:7" ht="15" x14ac:dyDescent="0.25">
      <c r="E207" s="3"/>
      <c r="F207" s="3"/>
      <c r="G207" s="3"/>
    </row>
    <row r="208" spans="5:7" ht="15" x14ac:dyDescent="0.25">
      <c r="E208" s="3"/>
      <c r="F208" s="3"/>
      <c r="G208" s="3"/>
    </row>
    <row r="209" spans="5:7" ht="15" x14ac:dyDescent="0.25">
      <c r="E209" s="3"/>
      <c r="F209" s="3"/>
      <c r="G209" s="3"/>
    </row>
    <row r="210" spans="5:7" ht="15" x14ac:dyDescent="0.25">
      <c r="E210" s="3"/>
      <c r="F210" s="3"/>
      <c r="G210" s="3"/>
    </row>
    <row r="211" spans="5:7" ht="15" x14ac:dyDescent="0.25">
      <c r="E211" s="3"/>
      <c r="F211" s="3"/>
      <c r="G211" s="3"/>
    </row>
    <row r="212" spans="5:7" ht="15" x14ac:dyDescent="0.25">
      <c r="E212" s="3"/>
      <c r="F212" s="3"/>
      <c r="G212" s="3"/>
    </row>
    <row r="213" spans="5:7" ht="15" x14ac:dyDescent="0.25">
      <c r="E213" s="3"/>
      <c r="F213" s="3"/>
      <c r="G213" s="3"/>
    </row>
    <row r="214" spans="5:7" ht="15" x14ac:dyDescent="0.25">
      <c r="E214" s="3"/>
      <c r="F214" s="3"/>
      <c r="G214" s="3"/>
    </row>
    <row r="215" spans="5:7" ht="15" x14ac:dyDescent="0.25">
      <c r="E215" s="3"/>
      <c r="F215" s="3"/>
      <c r="G215" s="3"/>
    </row>
    <row r="216" spans="5:7" ht="15" x14ac:dyDescent="0.25">
      <c r="E216" s="3"/>
      <c r="F216" s="3"/>
      <c r="G216" s="3"/>
    </row>
    <row r="217" spans="5:7" ht="15" x14ac:dyDescent="0.25">
      <c r="E217" s="3"/>
      <c r="F217" s="3"/>
      <c r="G217" s="3"/>
    </row>
    <row r="218" spans="5:7" ht="15" x14ac:dyDescent="0.25">
      <c r="E218" s="3"/>
      <c r="F218" s="3"/>
      <c r="G218" s="3"/>
    </row>
    <row r="219" spans="5:7" ht="15" x14ac:dyDescent="0.25">
      <c r="E219" s="3"/>
      <c r="F219" s="3"/>
      <c r="G219" s="3"/>
    </row>
    <row r="220" spans="5:7" ht="15" x14ac:dyDescent="0.25">
      <c r="E220" s="3"/>
      <c r="F220" s="3"/>
      <c r="G220" s="3"/>
    </row>
    <row r="221" spans="5:7" ht="15" x14ac:dyDescent="0.25">
      <c r="E221" s="3"/>
      <c r="F221" s="3"/>
      <c r="G221" s="3"/>
    </row>
    <row r="222" spans="5:7" ht="15" x14ac:dyDescent="0.25">
      <c r="E222" s="3"/>
      <c r="F222" s="3"/>
      <c r="G222" s="3"/>
    </row>
    <row r="223" spans="5:7" ht="15" x14ac:dyDescent="0.25">
      <c r="E223" s="3"/>
      <c r="F223" s="3"/>
      <c r="G223" s="3"/>
    </row>
    <row r="224" spans="5:7" ht="15" x14ac:dyDescent="0.25">
      <c r="E224" s="3"/>
      <c r="F224" s="3"/>
      <c r="G224" s="3"/>
    </row>
    <row r="225" spans="5:7" ht="15" x14ac:dyDescent="0.25">
      <c r="E225" s="3"/>
      <c r="F225" s="3"/>
      <c r="G225" s="3"/>
    </row>
    <row r="226" spans="5:7" ht="15" x14ac:dyDescent="0.25">
      <c r="E226" s="3"/>
      <c r="F226" s="3"/>
      <c r="G226" s="3"/>
    </row>
    <row r="227" spans="5:7" ht="15" x14ac:dyDescent="0.25">
      <c r="E227" s="3"/>
      <c r="F227" s="3"/>
      <c r="G227" s="3"/>
    </row>
    <row r="228" spans="5:7" ht="15" x14ac:dyDescent="0.25">
      <c r="E228" s="3"/>
      <c r="F228" s="3"/>
      <c r="G228" s="3"/>
    </row>
    <row r="229" spans="5:7" ht="15" x14ac:dyDescent="0.25">
      <c r="E229" s="3"/>
      <c r="F229" s="3"/>
      <c r="G229" s="3"/>
    </row>
    <row r="230" spans="5:7" ht="15" x14ac:dyDescent="0.25">
      <c r="E230" s="3"/>
      <c r="F230" s="3"/>
      <c r="G230" s="3"/>
    </row>
    <row r="231" spans="5:7" ht="15" x14ac:dyDescent="0.25">
      <c r="E231" s="3"/>
      <c r="F231" s="3"/>
      <c r="G231" s="3"/>
    </row>
    <row r="232" spans="5:7" ht="15" x14ac:dyDescent="0.25">
      <c r="E232" s="3"/>
      <c r="F232" s="3"/>
      <c r="G232" s="3"/>
    </row>
    <row r="233" spans="5:7" ht="15" x14ac:dyDescent="0.25">
      <c r="E233" s="3"/>
      <c r="F233" s="3"/>
      <c r="G233" s="3"/>
    </row>
    <row r="234" spans="5:7" ht="15" x14ac:dyDescent="0.25">
      <c r="E234" s="3"/>
      <c r="F234" s="3"/>
      <c r="G234" s="3"/>
    </row>
    <row r="235" spans="5:7" ht="15" x14ac:dyDescent="0.25">
      <c r="E235" s="3"/>
      <c r="F235" s="3"/>
      <c r="G235" s="3"/>
    </row>
    <row r="236" spans="5:7" ht="15" x14ac:dyDescent="0.25">
      <c r="E236" s="3"/>
      <c r="F236" s="3"/>
      <c r="G236" s="3"/>
    </row>
    <row r="237" spans="5:7" ht="15" x14ac:dyDescent="0.25">
      <c r="E237" s="3"/>
      <c r="F237" s="3"/>
      <c r="G237" s="3"/>
    </row>
    <row r="238" spans="5:7" ht="15" x14ac:dyDescent="0.25">
      <c r="E238" s="3"/>
      <c r="F238" s="3"/>
      <c r="G238" s="3"/>
    </row>
    <row r="239" spans="5:7" ht="15" x14ac:dyDescent="0.25">
      <c r="E239" s="3"/>
      <c r="F239" s="3"/>
      <c r="G239" s="3"/>
    </row>
    <row r="240" spans="5:7" ht="15" x14ac:dyDescent="0.25">
      <c r="E240" s="3"/>
      <c r="F240" s="3"/>
      <c r="G240" s="3"/>
    </row>
    <row r="241" spans="5:7" ht="15" x14ac:dyDescent="0.25">
      <c r="E241" s="3"/>
      <c r="F241" s="3"/>
      <c r="G241" s="3"/>
    </row>
    <row r="242" spans="5:7" ht="15" x14ac:dyDescent="0.25">
      <c r="E242" s="3"/>
      <c r="F242" s="3"/>
      <c r="G242" s="3"/>
    </row>
    <row r="243" spans="5:7" ht="15" x14ac:dyDescent="0.25">
      <c r="E243" s="3"/>
      <c r="F243" s="3"/>
      <c r="G243" s="3"/>
    </row>
    <row r="244" spans="5:7" ht="15" x14ac:dyDescent="0.25">
      <c r="E244" s="3"/>
      <c r="F244" s="3"/>
      <c r="G244" s="3"/>
    </row>
    <row r="245" spans="5:7" ht="15" x14ac:dyDescent="0.25">
      <c r="E245" s="3"/>
      <c r="F245" s="3"/>
      <c r="G245" s="3"/>
    </row>
    <row r="246" spans="5:7" ht="15" x14ac:dyDescent="0.25">
      <c r="E246" s="3"/>
      <c r="F246" s="3"/>
      <c r="G246" s="3"/>
    </row>
    <row r="247" spans="5:7" ht="15" x14ac:dyDescent="0.25">
      <c r="E247" s="3"/>
      <c r="F247" s="3"/>
      <c r="G247" s="3"/>
    </row>
    <row r="248" spans="5:7" ht="15" x14ac:dyDescent="0.25">
      <c r="E248" s="3"/>
      <c r="F248" s="3"/>
      <c r="G248" s="3"/>
    </row>
    <row r="249" spans="5:7" ht="15" x14ac:dyDescent="0.25">
      <c r="E249" s="3"/>
      <c r="F249" s="3"/>
      <c r="G249" s="3"/>
    </row>
    <row r="250" spans="5:7" ht="15" x14ac:dyDescent="0.25">
      <c r="F250" s="3"/>
      <c r="G250" s="3"/>
    </row>
  </sheetData>
  <sheetProtection password="CAA4" sheet="1" objects="1" scenarios="1" selectLockedCells="1"/>
  <mergeCells count="19">
    <mergeCell ref="A73:E73"/>
    <mergeCell ref="A80:E80"/>
    <mergeCell ref="B92:E92"/>
    <mergeCell ref="A131:E131"/>
    <mergeCell ref="A118:E118"/>
    <mergeCell ref="A1:D1"/>
    <mergeCell ref="B103:E103"/>
    <mergeCell ref="B119:E119"/>
    <mergeCell ref="A101:E101"/>
    <mergeCell ref="B102:E102"/>
    <mergeCell ref="A2:E2"/>
    <mergeCell ref="A100:E100"/>
    <mergeCell ref="A4:D4"/>
    <mergeCell ref="A68:E68"/>
    <mergeCell ref="A69:E69"/>
    <mergeCell ref="A70:E70"/>
    <mergeCell ref="A60:E60"/>
    <mergeCell ref="A61:E61"/>
    <mergeCell ref="A67:E67"/>
  </mergeCells>
  <phoneticPr fontId="17" type="noConversion"/>
  <conditionalFormatting sqref="C34">
    <cfRule type="cellIs" dxfId="10" priority="10" operator="lessThan">
      <formula>$C$32</formula>
    </cfRule>
    <cfRule type="cellIs" dxfId="9" priority="11" operator="greaterThanOrEqual">
      <formula>$C$32</formula>
    </cfRule>
  </conditionalFormatting>
  <conditionalFormatting sqref="C35:C36">
    <cfRule type="cellIs" dxfId="8" priority="8" operator="greaterThan">
      <formula>$C$33</formula>
    </cfRule>
    <cfRule type="cellIs" dxfId="7" priority="9" operator="lessThanOrEqual">
      <formula>$C$33</formula>
    </cfRule>
  </conditionalFormatting>
  <conditionalFormatting sqref="C42">
    <cfRule type="cellIs" dxfId="6" priority="6" operator="greaterThan">
      <formula>$C$40</formula>
    </cfRule>
    <cfRule type="cellIs" dxfId="5" priority="7" operator="lessThanOrEqual">
      <formula>$C$40</formula>
    </cfRule>
  </conditionalFormatting>
  <conditionalFormatting sqref="C49">
    <cfRule type="cellIs" dxfId="4" priority="4" operator="lessThan">
      <formula>$C$47</formula>
    </cfRule>
    <cfRule type="cellIs" dxfId="3" priority="5" operator="greaterThanOrEqual">
      <formula>$C$47</formula>
    </cfRule>
  </conditionalFormatting>
  <conditionalFormatting sqref="C117">
    <cfRule type="cellIs" dxfId="2" priority="2" operator="greaterThanOrEqual">
      <formula>65</formula>
    </cfRule>
    <cfRule type="cellIs" dxfId="1" priority="3" operator="lessThan">
      <formula>65</formula>
    </cfRule>
  </conditionalFormatting>
  <conditionalFormatting sqref="C44">
    <cfRule type="cellIs" dxfId="0" priority="1" operator="greaterThan">
      <formula>47</formula>
    </cfRule>
  </conditionalFormatting>
  <pageMargins left="0.74803149606299213" right="0.51181102362204722" top="0.74803149606299213" bottom="0.23622047244094491" header="0.51181102362204722" footer="0.23622047244094491"/>
  <pageSetup scale="50" orientation="portrait" horizontalDpi="4294967292" r:id="rId1"/>
  <headerFooter alignWithMargins="0">
    <oddHeader>&amp;L&amp;F&amp;C&amp;D&amp;R&amp;A</oddHeader>
  </headerFooter>
  <rowBreaks count="5" manualBreakCount="5">
    <brk id="30" max="15" man="1"/>
    <brk id="59" max="15" man="1"/>
    <brk id="84" max="15" man="1"/>
    <brk id="116" max="15" man="1"/>
    <brk id="132" max="4" man="1"/>
  </rowBreaks>
  <colBreaks count="1" manualBreakCount="1">
    <brk id="5" max="130"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2:AL1438"/>
  <sheetViews>
    <sheetView topLeftCell="A10" zoomScaleNormal="100" workbookViewId="0">
      <selection activeCell="I26" sqref="I26"/>
    </sheetView>
  </sheetViews>
  <sheetFormatPr defaultRowHeight="12.75" x14ac:dyDescent="0.2"/>
  <cols>
    <col min="1" max="1" width="12.5703125" style="104" bestFit="1" customWidth="1"/>
    <col min="2" max="2" width="9.28515625" style="105" bestFit="1" customWidth="1"/>
    <col min="3" max="3" width="10" style="105" bestFit="1" customWidth="1"/>
    <col min="4" max="4" width="9.28515625" style="105" bestFit="1" customWidth="1"/>
    <col min="5" max="5" width="12.28515625" style="105" customWidth="1"/>
    <col min="6" max="6" width="12.5703125" style="105" bestFit="1" customWidth="1"/>
    <col min="7" max="8" width="9.28515625" style="105" bestFit="1" customWidth="1"/>
    <col min="9" max="9" width="15.42578125" style="105" customWidth="1"/>
    <col min="10" max="10" width="20" style="105" customWidth="1"/>
    <col min="11" max="11" width="25" style="105" customWidth="1"/>
    <col min="12" max="12" width="24" style="105" bestFit="1" customWidth="1"/>
    <col min="13" max="13" width="37" style="105" bestFit="1" customWidth="1"/>
    <col min="14" max="14" width="36.85546875" style="105" customWidth="1"/>
    <col min="15" max="15" width="37.5703125" style="105" customWidth="1"/>
    <col min="16" max="16" width="51" style="105" customWidth="1"/>
    <col min="17" max="17" width="35" style="105" bestFit="1" customWidth="1"/>
    <col min="18" max="18" width="36.5703125" style="105" bestFit="1" customWidth="1"/>
    <col min="19" max="19" width="22.5703125" style="105" bestFit="1" customWidth="1"/>
    <col min="20" max="20" width="53.28515625" style="105" customWidth="1"/>
    <col min="21" max="21" width="36.7109375" style="105" customWidth="1"/>
    <col min="22" max="38" width="9.140625" style="105"/>
    <col min="39" max="16384" width="9.140625" style="104"/>
  </cols>
  <sheetData>
    <row r="2" spans="1:8" x14ac:dyDescent="0.2">
      <c r="A2" s="104" t="s">
        <v>172</v>
      </c>
      <c r="B2" s="105">
        <f>(1-Dnom)/R_SC*(Rs*Req)/(Rs+Rd+Req)</f>
        <v>334.11949685534557</v>
      </c>
    </row>
    <row r="4" spans="1:8" x14ac:dyDescent="0.2">
      <c r="A4" s="104" t="s">
        <v>164</v>
      </c>
      <c r="B4" s="105">
        <f>1/(PI()*(0.5-Dnom+(1-Dnom)*IFSC))</f>
        <v>0.33947201353157236</v>
      </c>
      <c r="C4" s="105">
        <f>1/(PI()*(0.5-Dnom+(1-Dnom)*IFSC))</f>
        <v>0.33947201353157236</v>
      </c>
    </row>
    <row r="5" spans="1:8" x14ac:dyDescent="0.2">
      <c r="A5" s="104" t="s">
        <v>165</v>
      </c>
      <c r="B5" s="106">
        <f>'A8522 Components Calculation'!C38</f>
        <v>0.2592592592592593</v>
      </c>
    </row>
    <row r="6" spans="1:8" x14ac:dyDescent="0.2">
      <c r="A6" s="104" t="s">
        <v>166</v>
      </c>
      <c r="B6" s="106">
        <f>'A8522 Components Calculation'!C37</f>
        <v>0.44444444444444448</v>
      </c>
    </row>
    <row r="7" spans="1:8" x14ac:dyDescent="0.2">
      <c r="A7" s="104" t="s">
        <v>72</v>
      </c>
      <c r="B7" s="105">
        <f>Dmax</f>
        <v>0.62962962962962965</v>
      </c>
    </row>
    <row r="8" spans="1:8" x14ac:dyDescent="0.2">
      <c r="A8" s="104" t="s">
        <v>167</v>
      </c>
      <c r="B8" s="105">
        <f>1-0.18/(Dmax)</f>
        <v>0.71411764705882352</v>
      </c>
    </row>
    <row r="9" spans="1:8" x14ac:dyDescent="0.2">
      <c r="A9" s="104" t="s">
        <v>168</v>
      </c>
      <c r="B9" s="105">
        <f>Vin_min*(Dmax)/(Lout*10^-6*fsw*10^6)</f>
        <v>0.26825063061564725</v>
      </c>
    </row>
    <row r="10" spans="1:8" x14ac:dyDescent="0.2">
      <c r="A10" s="104" t="s">
        <v>169</v>
      </c>
      <c r="B10" s="105">
        <f>dI*FSC*10^-6*fsw*10^6/(1-Dmax)</f>
        <v>0.20663829787234048</v>
      </c>
    </row>
    <row r="11" spans="1:8" x14ac:dyDescent="0.2">
      <c r="A11" s="104" t="s">
        <v>114</v>
      </c>
      <c r="B11" s="105">
        <f>'A8522 Components Calculation'!C47</f>
        <v>0.45944589439871508</v>
      </c>
      <c r="C11" s="105" t="s">
        <v>25</v>
      </c>
    </row>
    <row r="12" spans="1:8" x14ac:dyDescent="0.2">
      <c r="A12" s="104" t="s">
        <v>170</v>
      </c>
      <c r="B12" s="105">
        <f>ISC/CSC*FSC</f>
        <v>1.5877909585837944</v>
      </c>
      <c r="D12" s="105">
        <f>ISC/CSC</f>
        <v>2.2234305021354617</v>
      </c>
    </row>
    <row r="14" spans="1:8" x14ac:dyDescent="0.2">
      <c r="A14" s="104" t="s">
        <v>171</v>
      </c>
      <c r="B14" s="105">
        <f>2*PI()*0.5*fsw*10^6</f>
        <v>1255123.3448391263</v>
      </c>
    </row>
    <row r="15" spans="1:8" x14ac:dyDescent="0.2">
      <c r="D15" s="105" t="s">
        <v>180</v>
      </c>
      <c r="F15" s="105">
        <f>1/(2*PI()*(Rd+Rs+esr)*Req*Cout*10^-6/(Req+Rd+Rs))</f>
        <v>102.22427009640099</v>
      </c>
      <c r="G15" s="107" t="s">
        <v>27</v>
      </c>
    </row>
    <row r="16" spans="1:8" x14ac:dyDescent="0.2">
      <c r="D16" s="105" t="s">
        <v>178</v>
      </c>
      <c r="F16" s="105">
        <f>1/(2*PI()*esr*Cout*10^-6)/1000</f>
        <v>135.45101539735776</v>
      </c>
      <c r="G16" s="107" t="s">
        <v>174</v>
      </c>
      <c r="H16" s="105">
        <f>F16*1000/10^7</f>
        <v>1.3545101539735776E-2</v>
      </c>
    </row>
    <row r="17" spans="1:7" x14ac:dyDescent="0.2">
      <c r="A17" s="104" t="s">
        <v>229</v>
      </c>
      <c r="B17" s="105">
        <f>Dmax_OV</f>
        <v>0.70370370370370372</v>
      </c>
      <c r="D17" s="105" t="s">
        <v>181</v>
      </c>
      <c r="F17" s="105">
        <f>1/(2*PI()/(ws))/1000</f>
        <v>199.75908452118048</v>
      </c>
      <c r="G17" s="107" t="s">
        <v>174</v>
      </c>
    </row>
    <row r="18" spans="1:7" x14ac:dyDescent="0.2">
      <c r="D18" s="105" t="s">
        <v>179</v>
      </c>
      <c r="F18" s="105">
        <f>1/(2*PI()*(1-Dmax)^2*Lout*10^-6/Req)/1000</f>
        <v>1666.3014600413705</v>
      </c>
      <c r="G18" s="107" t="s">
        <v>174</v>
      </c>
    </row>
    <row r="19" spans="1:7" x14ac:dyDescent="0.2">
      <c r="A19" s="104" t="s">
        <v>77</v>
      </c>
      <c r="B19" s="105">
        <f>Rd</f>
        <v>43.750000000000142</v>
      </c>
    </row>
    <row r="20" spans="1:7" x14ac:dyDescent="0.2">
      <c r="A20" s="104" t="s">
        <v>94</v>
      </c>
      <c r="B20" s="105">
        <f>Req</f>
        <v>67.5</v>
      </c>
    </row>
    <row r="21" spans="1:7" x14ac:dyDescent="0.2">
      <c r="A21" s="104" t="s">
        <v>73</v>
      </c>
      <c r="B21" s="105">
        <f>Rs</f>
        <v>21.25</v>
      </c>
    </row>
    <row r="22" spans="1:7" x14ac:dyDescent="0.2">
      <c r="A22" s="104" t="s">
        <v>173</v>
      </c>
      <c r="B22" s="105">
        <f>esr</f>
        <v>2.5000000000000001E-2</v>
      </c>
    </row>
    <row r="23" spans="1:7" x14ac:dyDescent="0.2">
      <c r="A23" s="104" t="s">
        <v>230</v>
      </c>
      <c r="B23" s="105">
        <v>1.7000000000000001E-2</v>
      </c>
    </row>
    <row r="35" spans="2:38" x14ac:dyDescent="0.2">
      <c r="B35" s="105" t="s">
        <v>185</v>
      </c>
      <c r="C35" s="105">
        <f>fc</f>
        <v>25000</v>
      </c>
      <c r="D35" s="105">
        <f>C35/1000</f>
        <v>25</v>
      </c>
      <c r="E35" s="105">
        <f>20*LOG(IMABS(Q35))</f>
        <v>2.4237386603168853</v>
      </c>
      <c r="F35" s="105">
        <f>180/PI()*IMARGUMENT(Q35)</f>
        <v>-100.70035286071302</v>
      </c>
      <c r="G35" s="105">
        <f>20*LOG(IMABS(U35))</f>
        <v>-5.4692152061265791</v>
      </c>
      <c r="H35" s="105">
        <f>180/PI()*IMARGUMENT(U35)</f>
        <v>163.95238678954485</v>
      </c>
      <c r="I35" s="105">
        <f>E35+G35</f>
        <v>-3.0454765458096937</v>
      </c>
      <c r="J35" s="105">
        <f>F35+H35</f>
        <v>63.252033928831821</v>
      </c>
      <c r="K35" s="105" t="str">
        <f>COMPLEX(1,2*PI()*C35*esr*Cout*10^-6)</f>
        <v>1+0.1845685683984i</v>
      </c>
      <c r="L35" s="105" t="str">
        <f>COMPLEX(1,-2*PI()*C35*(1-Dmax)^2*Lout*10^-6/Req)</f>
        <v>1-0.0150032875800153i</v>
      </c>
      <c r="M35" s="105" t="str">
        <f>IMPRODUCT(K35,L35)</f>
        <v>1.00276913530991+0.169565280818385i</v>
      </c>
      <c r="N35" s="105" t="str">
        <f>COMPLEX(1,2*PI()*C35*(Rd+Rs+esr)*Req*Cout*10^-6/(Req+Rd+Rs))</f>
        <v>1+244.560317979518i</v>
      </c>
      <c r="O35" s="105" t="str">
        <f>IMSUM(COMPLEX(1,2*PI()*C35/(Qd*ws)),IMPRODUCT(COMPLEX(0,2*PI()*C35/ws),COMPLEX(0,2*PI()*C35/ws)))</f>
        <v>0.98433728883109+0.368662949463446i</v>
      </c>
      <c r="P35" s="105" t="str">
        <f>IMPRODUCT(N35,O35)</f>
        <v>-89.1759908592163+241.098503305091i</v>
      </c>
      <c r="Q35" s="105" t="str">
        <f>IMPRODUCT(Ap,IMDIV(M35,P35))</f>
        <v>-0.245434103406388-1.29887944262198i</v>
      </c>
      <c r="R35" s="105" t="str">
        <f>IMSUM(Rz*10^3,IMDIV(1,COMPLEX(0,(2*PI()*C35*Cz*10^-9))))</f>
        <v>1400-135.451015397358i</v>
      </c>
      <c r="S35" s="105" t="str">
        <f>IMDIV(1,COMPLEX(0,(2*PI()*C35*Cp*10^-12)))</f>
        <v>-7402.5554926463i</v>
      </c>
      <c r="T35" s="105" t="str">
        <f>IMDIV(IMPRODUCT(R35,S35),IMSUM(R35,S35))</f>
        <v>1305.11987589403-375.411122456075i</v>
      </c>
      <c r="U35" s="105" t="str">
        <f>IMPRODUCT(-Rs*g/(Rs+Rd),T35)</f>
        <v>-0.512008566696888+0.147276671117383i</v>
      </c>
    </row>
    <row r="36" spans="2:38" s="108" customFormat="1" x14ac:dyDescent="0.2">
      <c r="B36" s="109"/>
      <c r="C36" s="109" t="s">
        <v>163</v>
      </c>
      <c r="D36" s="109" t="s">
        <v>174</v>
      </c>
      <c r="E36" s="109" t="s">
        <v>176</v>
      </c>
      <c r="F36" s="109" t="s">
        <v>182</v>
      </c>
      <c r="G36" s="109" t="s">
        <v>175</v>
      </c>
      <c r="H36" s="109" t="s">
        <v>183</v>
      </c>
      <c r="I36" s="109" t="s">
        <v>177</v>
      </c>
      <c r="J36" s="109" t="s">
        <v>184</v>
      </c>
      <c r="K36" s="105"/>
      <c r="L36" s="109"/>
      <c r="M36" s="109"/>
      <c r="N36" s="105"/>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row>
    <row r="37" spans="2:38" s="110" customFormat="1" x14ac:dyDescent="0.2">
      <c r="B37" s="102">
        <v>1</v>
      </c>
      <c r="C37" s="102">
        <f>10^B37</f>
        <v>10</v>
      </c>
      <c r="D37" s="102">
        <f>C37/1000</f>
        <v>0.01</v>
      </c>
      <c r="E37" s="102">
        <f>20*LOG(IMABS(Q37))</f>
        <v>50.436673851678727</v>
      </c>
      <c r="F37" s="102">
        <f>IF(180/PI()*IMARGUMENT(Q37)&gt;0,180/PI()*IMARGUMENT(Q37)-360,180/PI()*IMARGUMENT(Q37))</f>
        <v>-5.5916957247404762</v>
      </c>
      <c r="G37" s="102">
        <f>20*LOG(IMABS(U37))</f>
        <v>42.309559431306845</v>
      </c>
      <c r="H37" s="102">
        <f>180/PI()*IMARGUMENT(U37)</f>
        <v>90.232622135544489</v>
      </c>
      <c r="I37" s="102">
        <f>E37+G37</f>
        <v>92.746233282985571</v>
      </c>
      <c r="J37" s="102">
        <f>F37+H37</f>
        <v>84.640926410804013</v>
      </c>
      <c r="K37" s="102" t="str">
        <f t="shared" ref="K37:K100" si="0">COMPLEX(1,2*PI()*C37*esr*Cout*10^-6)</f>
        <v>1+0.0000738274273593601i</v>
      </c>
      <c r="L37" s="102" t="str">
        <f t="shared" ref="L37:L100" si="1">COMPLEX(1,-2*PI()*C37*(1-Dmax)^2*Lout*10^-6/Req)</f>
        <v>1-6.00131503200611E-06i</v>
      </c>
      <c r="M37" s="102" t="str">
        <f>IMPRODUCT(K37,L37)</f>
        <v>1.00000000044306+0.000067826112327354i</v>
      </c>
      <c r="N37" s="102" t="str">
        <f t="shared" ref="N37:N100" si="2">COMPLEX(1,2*PI()*C37*(Rd+Rs+esr)*Req*Cout*10^-6/(Req+Rd+Rs))</f>
        <v>1+0.0978241271918074i</v>
      </c>
      <c r="O37" s="102" t="str">
        <f t="shared" ref="O37:O100" si="3">IMSUM(COMPLEX(1,2*PI()*C37/(Qd*ws)),IMPRODUCT(COMPLEX(0,2*PI()*C37/ws),COMPLEX(0,2*PI()*C37/ws)))</f>
        <v>0.999999997493966+0.000147465179785378i</v>
      </c>
      <c r="P37" s="102" t="str">
        <f>IMPRODUCT(N37,O37)</f>
        <v>0.999985571841462+0.0979715921264422i</v>
      </c>
      <c r="Q37" s="102" t="str">
        <f t="shared" ref="Q37:Q100" si="4">IMPRODUCT(Ap,IMDIV(M37,P37))</f>
        <v>330.949846550543-32.401488847852i</v>
      </c>
      <c r="R37" s="102" t="str">
        <f t="shared" ref="R37:R100" si="5">IMSUM(Rz*10^3,IMDIV(1,COMPLEX(0,(2*PI()*C37*Cz*10^-9))))</f>
        <v>1400-338627.538493394i</v>
      </c>
      <c r="S37" s="102" t="str">
        <f t="shared" ref="S37:S100" si="6">IMDIV(1,COMPLEX(0,(2*PI()*C37*Cp*10^-12)))</f>
        <v>-18506388.7316158i</v>
      </c>
      <c r="T37" s="102" t="str">
        <f>IMDIV(IMPRODUCT(R37,S37),IMSUM(R37,S37))</f>
        <v>1350.13862121702-332542.814660393i</v>
      </c>
      <c r="U37" s="102" t="str">
        <f t="shared" ref="U37:U100" si="7">IMPRODUCT(-Rs*g/(Rs+Rd),T37)</f>
        <v>-0.529669766785137+130.459104212923i</v>
      </c>
      <c r="V37" s="102"/>
      <c r="W37" s="102"/>
      <c r="X37" s="102"/>
      <c r="Y37" s="102"/>
      <c r="Z37" s="102"/>
      <c r="AA37" s="102"/>
      <c r="AB37" s="102"/>
      <c r="AC37" s="102"/>
      <c r="AD37" s="102"/>
      <c r="AE37" s="102"/>
      <c r="AF37" s="102"/>
      <c r="AG37" s="102"/>
      <c r="AH37" s="102"/>
      <c r="AI37" s="102"/>
      <c r="AJ37" s="102"/>
      <c r="AK37" s="102"/>
      <c r="AL37" s="102"/>
    </row>
    <row r="38" spans="2:38" s="110" customFormat="1" x14ac:dyDescent="0.2">
      <c r="B38" s="102">
        <f>B37+0.005</f>
        <v>1.0049999999999999</v>
      </c>
      <c r="C38" s="102">
        <f>10^B38</f>
        <v>10.115794542598987</v>
      </c>
      <c r="D38" s="102">
        <f t="shared" ref="D38:D101" si="8">C38/1000</f>
        <v>1.0115794542598987E-2</v>
      </c>
      <c r="E38" s="102">
        <f t="shared" ref="E38:E101" si="9">20*LOG(IMABS(Q38))</f>
        <v>50.435715074063893</v>
      </c>
      <c r="F38" s="102">
        <f t="shared" ref="F38:F101" si="10">IF(180/PI()*IMARGUMENT(Q38)&gt;0,180/PI()*IMARGUMENT(Q38)-360,180/PI()*IMARGUMENT(Q38))</f>
        <v>-5.6560280794375606</v>
      </c>
      <c r="G38" s="102">
        <f t="shared" ref="G38:G101" si="11">20*LOG(IMABS(U38))</f>
        <v>42.209561159822677</v>
      </c>
      <c r="H38" s="102">
        <f t="shared" ref="H38:H101" si="12">180/PI()*IMARGUMENT(U38)</f>
        <v>90.235315741122477</v>
      </c>
      <c r="I38" s="102">
        <f t="shared" ref="I38:I101" si="13">E38+G38</f>
        <v>92.645276233886563</v>
      </c>
      <c r="J38" s="102">
        <f t="shared" ref="J38:J101" si="14">F38+H38</f>
        <v>84.579287661684916</v>
      </c>
      <c r="K38" s="102" t="str">
        <f t="shared" si="0"/>
        <v>1+0.0000746823086775938i</v>
      </c>
      <c r="L38" s="102" t="str">
        <f t="shared" si="1"/>
        <v>1-6.07080698491847E-06i</v>
      </c>
      <c r="M38" s="102" t="str">
        <f>IMPRODUCT(K38,L38)</f>
        <v>1.00000000045338+0.0000686115016926753i</v>
      </c>
      <c r="N38" s="102" t="str">
        <f t="shared" si="2"/>
        <v>1+0.0989568771981394i</v>
      </c>
      <c r="O38" s="102" t="str">
        <f t="shared" si="3"/>
        <v>0.999999997435593+0.000149172746089631i</v>
      </c>
      <c r="P38" s="102" t="str">
        <f>IMPRODUCT(N38,O38)</f>
        <v>0.999985235766477+0.0991060496904633i</v>
      </c>
      <c r="Q38" s="102" t="str">
        <f t="shared" si="4"/>
        <v>330.876731883177-32.7694452067496i</v>
      </c>
      <c r="R38" s="102" t="str">
        <f t="shared" si="5"/>
        <v>1400-334751.301113707i</v>
      </c>
      <c r="S38" s="102" t="str">
        <f t="shared" si="6"/>
        <v>-18294547.851563i</v>
      </c>
      <c r="T38" s="102" t="str">
        <f t="shared" ref="T38:T101" si="15">IMDIV(IMPRODUCT(R38,S38),IMSUM(R38,S38))</f>
        <v>1350.13862104346-328736.230848053i</v>
      </c>
      <c r="U38" s="102" t="str">
        <f t="shared" si="7"/>
        <v>-0.529669766717048+128.965752101928i</v>
      </c>
      <c r="V38" s="102"/>
      <c r="W38" s="102"/>
      <c r="X38" s="102"/>
      <c r="Y38" s="102"/>
      <c r="Z38" s="102"/>
      <c r="AA38" s="102"/>
      <c r="AB38" s="102"/>
      <c r="AC38" s="102"/>
      <c r="AD38" s="102"/>
      <c r="AE38" s="102"/>
      <c r="AF38" s="102"/>
      <c r="AG38" s="102"/>
      <c r="AH38" s="102"/>
      <c r="AI38" s="102"/>
      <c r="AJ38" s="102"/>
      <c r="AK38" s="102"/>
      <c r="AL38" s="102"/>
    </row>
    <row r="39" spans="2:38" s="110" customFormat="1" x14ac:dyDescent="0.2">
      <c r="B39" s="102">
        <f t="shared" ref="B39:B102" si="16">B38+0.005</f>
        <v>1.0099999999999998</v>
      </c>
      <c r="C39" s="102">
        <f t="shared" ref="C39:C102" si="17">10^B39</f>
        <v>10.232929922807537</v>
      </c>
      <c r="D39" s="102">
        <f t="shared" si="8"/>
        <v>1.0232929922807537E-2</v>
      </c>
      <c r="E39" s="102">
        <f t="shared" si="9"/>
        <v>50.434734182718898</v>
      </c>
      <c r="F39" s="102">
        <f t="shared" si="10"/>
        <v>-5.7210908489977665</v>
      </c>
      <c r="G39" s="102">
        <f t="shared" si="11"/>
        <v>42.109562928600084</v>
      </c>
      <c r="H39" s="102">
        <f t="shared" si="12"/>
        <v>90.238040536065526</v>
      </c>
      <c r="I39" s="102">
        <f t="shared" si="13"/>
        <v>92.544297111318983</v>
      </c>
      <c r="J39" s="102">
        <f t="shared" si="14"/>
        <v>84.516949687067765</v>
      </c>
      <c r="K39" s="102" t="str">
        <f t="shared" si="0"/>
        <v>1+0.0000755470890549496i</v>
      </c>
      <c r="L39" s="102" t="str">
        <f t="shared" si="1"/>
        <v>1-0.000006141103616721i</v>
      </c>
      <c r="M39" s="102" t="str">
        <f t="shared" ref="M39:M102" si="18">IMPRODUCT(K39,L39)</f>
        <v>1.00000000046394+0.0000694059854382286i</v>
      </c>
      <c r="N39" s="102" t="str">
        <f t="shared" si="2"/>
        <v>1+0.100102743831358i</v>
      </c>
      <c r="O39" s="102" t="str">
        <f t="shared" si="3"/>
        <v>0.99999999737586+0.000150900085079799i</v>
      </c>
      <c r="P39" s="102" t="str">
        <f t="shared" ref="P39:P102" si="19">IMPRODUCT(N39,O39)</f>
        <v>0.999984891863299+0.100253643653754i</v>
      </c>
      <c r="Q39" s="102" t="str">
        <f t="shared" si="4"/>
        <v>330.801947564415-33.1414113831309i</v>
      </c>
      <c r="R39" s="102" t="str">
        <f t="shared" si="5"/>
        <v>1400-330919.434656392i</v>
      </c>
      <c r="S39" s="102" t="str">
        <f t="shared" si="6"/>
        <v>-18085131.8940121i</v>
      </c>
      <c r="T39" s="102" t="str">
        <f t="shared" si="15"/>
        <v>1350.13862086584-324973.220667035i</v>
      </c>
      <c r="U39" s="102" t="str">
        <f t="shared" si="7"/>
        <v>-0.529669766647367+127.489494261683i</v>
      </c>
      <c r="V39" s="102"/>
      <c r="W39" s="102"/>
      <c r="X39" s="102"/>
      <c r="Y39" s="102"/>
      <c r="Z39" s="102"/>
      <c r="AA39" s="102"/>
      <c r="AB39" s="102"/>
      <c r="AC39" s="102"/>
      <c r="AD39" s="102"/>
      <c r="AE39" s="102"/>
      <c r="AF39" s="102"/>
      <c r="AG39" s="102"/>
      <c r="AH39" s="102"/>
      <c r="AI39" s="102"/>
      <c r="AJ39" s="102"/>
      <c r="AK39" s="102"/>
      <c r="AL39" s="102"/>
    </row>
    <row r="40" spans="2:38" s="110" customFormat="1" x14ac:dyDescent="0.2">
      <c r="B40" s="102">
        <f t="shared" si="16"/>
        <v>1.0149999999999997</v>
      </c>
      <c r="C40" s="102">
        <f t="shared" si="17"/>
        <v>10.351421666793435</v>
      </c>
      <c r="D40" s="102">
        <f t="shared" si="8"/>
        <v>1.0351421666793434E-2</v>
      </c>
      <c r="E40" s="102">
        <f t="shared" si="9"/>
        <v>50.433730672769698</v>
      </c>
      <c r="F40" s="102">
        <f t="shared" si="10"/>
        <v>-5.7868919877964</v>
      </c>
      <c r="G40" s="102">
        <f t="shared" si="11"/>
        <v>42.009564738576827</v>
      </c>
      <c r="H40" s="102">
        <f t="shared" si="12"/>
        <v>90.240796881490212</v>
      </c>
      <c r="I40" s="102">
        <f t="shared" si="13"/>
        <v>92.443295411346526</v>
      </c>
      <c r="J40" s="102">
        <f t="shared" si="14"/>
        <v>84.453904893693817</v>
      </c>
      <c r="K40" s="102" t="str">
        <f t="shared" si="0"/>
        <v>1+0.0000764218831171299i</v>
      </c>
      <c r="L40" s="102" t="str">
        <f t="shared" si="1"/>
        <v>1-6.21221424515611E-06i</v>
      </c>
      <c r="M40" s="102" t="str">
        <f t="shared" si="18"/>
        <v>1.00000000047475+0.0000702096688719738i</v>
      </c>
      <c r="N40" s="102" t="str">
        <f t="shared" si="2"/>
        <v>1+0.101261878974843i</v>
      </c>
      <c r="O40" s="102" t="str">
        <f t="shared" si="3"/>
        <v>0.999999997314736+0.000152647425712795i</v>
      </c>
      <c r="P40" s="102" t="str">
        <f t="shared" si="19"/>
        <v>0.999984539949588+0.101414526128641i</v>
      </c>
      <c r="Q40" s="102" t="str">
        <f t="shared" si="4"/>
        <v>330.725456253853-33.5174251865082i</v>
      </c>
      <c r="R40" s="102" t="str">
        <f t="shared" si="5"/>
        <v>1400-327131.4312117i</v>
      </c>
      <c r="S40" s="102" t="str">
        <f t="shared" si="6"/>
        <v>-17878113.1011046i</v>
      </c>
      <c r="T40" s="102" t="str">
        <f t="shared" si="15"/>
        <v>1350.1386206841-321253.285334418i</v>
      </c>
      <c r="U40" s="102" t="str">
        <f t="shared" si="7"/>
        <v>-0.529669766576069+126.03013501581i</v>
      </c>
      <c r="V40" s="102"/>
      <c r="W40" s="102"/>
      <c r="X40" s="102"/>
      <c r="Y40" s="102"/>
      <c r="Z40" s="102"/>
      <c r="AA40" s="102"/>
      <c r="AB40" s="102"/>
      <c r="AC40" s="102"/>
      <c r="AD40" s="102"/>
      <c r="AE40" s="102"/>
      <c r="AF40" s="102"/>
      <c r="AG40" s="102"/>
      <c r="AH40" s="102"/>
      <c r="AI40" s="102"/>
      <c r="AJ40" s="102"/>
      <c r="AK40" s="102"/>
      <c r="AL40" s="102"/>
    </row>
    <row r="41" spans="2:38" s="110" customFormat="1" x14ac:dyDescent="0.2">
      <c r="B41" s="102">
        <f t="shared" si="16"/>
        <v>1.0199999999999996</v>
      </c>
      <c r="C41" s="102">
        <f t="shared" si="17"/>
        <v>10.471285480508985</v>
      </c>
      <c r="D41" s="102">
        <f t="shared" si="8"/>
        <v>1.0471285480508985E-2</v>
      </c>
      <c r="E41" s="102">
        <f t="shared" si="9"/>
        <v>50.432704028056435</v>
      </c>
      <c r="F41" s="102">
        <f t="shared" si="10"/>
        <v>-5.8534395250219351</v>
      </c>
      <c r="G41" s="102">
        <f t="shared" si="11"/>
        <v>41.909566590712551</v>
      </c>
      <c r="H41" s="102">
        <f t="shared" si="12"/>
        <v>90.24358514269322</v>
      </c>
      <c r="I41" s="102">
        <f t="shared" si="13"/>
        <v>92.342270618768993</v>
      </c>
      <c r="J41" s="102">
        <f t="shared" si="14"/>
        <v>84.39014561767128</v>
      </c>
      <c r="K41" s="102" t="str">
        <f t="shared" si="0"/>
        <v>1+0.00007730680681714i</v>
      </c>
      <c r="L41" s="102" t="str">
        <f t="shared" si="1"/>
        <v>1-6.28414829586059E-06i</v>
      </c>
      <c r="M41" s="102" t="str">
        <f t="shared" si="18"/>
        <v>1.00000000048581+0.0000710226585212794i</v>
      </c>
      <c r="N41" s="102" t="str">
        <f t="shared" si="2"/>
        <v>1+0.102434436270704i</v>
      </c>
      <c r="O41" s="102" t="str">
        <f t="shared" si="3"/>
        <v>0.999999997252189+0.000154414999596728i</v>
      </c>
      <c r="P41" s="102" t="str">
        <f t="shared" si="19"/>
        <v>0.999984179838754+0.10258885098883i</v>
      </c>
      <c r="Q41" s="102" t="str">
        <f t="shared" si="4"/>
        <v>330.647219812727-33.897524572613i</v>
      </c>
      <c r="R41" s="102" t="str">
        <f t="shared" si="5"/>
        <v>1400-323386.78868388i</v>
      </c>
      <c r="S41" s="102" t="str">
        <f t="shared" si="6"/>
        <v>-17673464.0327237i</v>
      </c>
      <c r="T41" s="102" t="str">
        <f t="shared" si="15"/>
        <v>1350.13862049812-317575.931776803i</v>
      </c>
      <c r="U41" s="102" t="str">
        <f t="shared" si="7"/>
        <v>-0.529669766503107+124.587480927822i</v>
      </c>
      <c r="V41" s="102"/>
      <c r="W41" s="102"/>
      <c r="X41" s="102"/>
      <c r="Y41" s="102"/>
      <c r="Z41" s="102"/>
      <c r="AA41" s="102"/>
      <c r="AB41" s="102"/>
      <c r="AC41" s="102"/>
      <c r="AD41" s="102"/>
      <c r="AE41" s="102"/>
      <c r="AF41" s="102"/>
      <c r="AG41" s="102"/>
      <c r="AH41" s="102"/>
      <c r="AI41" s="102"/>
      <c r="AJ41" s="102"/>
      <c r="AK41" s="102"/>
      <c r="AL41" s="102"/>
    </row>
    <row r="42" spans="2:38" s="110" customFormat="1" x14ac:dyDescent="0.2">
      <c r="B42" s="102">
        <f t="shared" si="16"/>
        <v>1.0249999999999995</v>
      </c>
      <c r="C42" s="102">
        <f t="shared" si="17"/>
        <v>10.59253725177288</v>
      </c>
      <c r="D42" s="102">
        <f t="shared" si="8"/>
        <v>1.0592537251772879E-2</v>
      </c>
      <c r="E42" s="102">
        <f t="shared" si="9"/>
        <v>50.431653720892562</v>
      </c>
      <c r="F42" s="102">
        <f t="shared" si="10"/>
        <v>-5.920741564957372</v>
      </c>
      <c r="G42" s="102">
        <f t="shared" si="11"/>
        <v>41.809568485989352</v>
      </c>
      <c r="H42" s="102">
        <f t="shared" si="12"/>
        <v>90.246405689199761</v>
      </c>
      <c r="I42" s="102">
        <f t="shared" si="13"/>
        <v>92.241222206881915</v>
      </c>
      <c r="J42" s="102">
        <f t="shared" si="14"/>
        <v>84.325664124242394</v>
      </c>
      <c r="K42" s="102" t="str">
        <f t="shared" si="0"/>
        <v>1+0.0000782019774506579i</v>
      </c>
      <c r="L42" s="102" t="str">
        <f t="shared" si="1"/>
        <v>1-6.35691530361492E-06i</v>
      </c>
      <c r="M42" s="102" t="str">
        <f t="shared" si="18"/>
        <v>1.00000000049712+0.000071845062147043i</v>
      </c>
      <c r="N42" s="102" t="str">
        <f t="shared" si="2"/>
        <v>1+0.103620571140139i</v>
      </c>
      <c r="O42" s="102" t="str">
        <f t="shared" si="3"/>
        <v>0.999999997188184+0.0001562030410216i</v>
      </c>
      <c r="P42" s="102" t="str">
        <f t="shared" si="19"/>
        <v>0.999983811339859+0.103776773889799i</v>
      </c>
      <c r="Q42" s="102" t="str">
        <f t="shared" si="4"/>
        <v>330.56719928857-34.2817476354996i</v>
      </c>
      <c r="R42" s="102" t="str">
        <f t="shared" si="5"/>
        <v>1400-319685.01072462i</v>
      </c>
      <c r="S42" s="102" t="str">
        <f t="shared" si="6"/>
        <v>-17471157.5628571i</v>
      </c>
      <c r="T42" s="102" t="str">
        <f t="shared" si="15"/>
        <v>1350.13862030781-313940.67256496i</v>
      </c>
      <c r="U42" s="102" t="str">
        <f t="shared" si="7"/>
        <v>-0.529669766428447+123.161340775484i</v>
      </c>
      <c r="V42" s="102"/>
      <c r="W42" s="102"/>
      <c r="X42" s="102"/>
      <c r="Y42" s="102"/>
      <c r="Z42" s="102"/>
      <c r="AA42" s="102"/>
      <c r="AB42" s="102"/>
      <c r="AC42" s="102"/>
      <c r="AD42" s="102"/>
      <c r="AE42" s="102"/>
      <c r="AF42" s="102"/>
      <c r="AG42" s="102"/>
      <c r="AH42" s="102"/>
      <c r="AI42" s="102"/>
      <c r="AJ42" s="102"/>
      <c r="AK42" s="102"/>
      <c r="AL42" s="102"/>
    </row>
    <row r="43" spans="2:38" s="110" customFormat="1" x14ac:dyDescent="0.2">
      <c r="B43" s="102">
        <f t="shared" si="16"/>
        <v>1.0299999999999994</v>
      </c>
      <c r="C43" s="102">
        <f t="shared" si="17"/>
        <v>10.715193052376049</v>
      </c>
      <c r="D43" s="102">
        <f t="shared" si="8"/>
        <v>1.0715193052376049E-2</v>
      </c>
      <c r="E43" s="102">
        <f t="shared" si="9"/>
        <v>50.430579211819264</v>
      </c>
      <c r="F43" s="102">
        <f t="shared" si="10"/>
        <v>-5.9888062872460504</v>
      </c>
      <c r="G43" s="102">
        <f t="shared" si="11"/>
        <v>41.709570425411883</v>
      </c>
      <c r="H43" s="102">
        <f t="shared" si="12"/>
        <v>90.249258894812499</v>
      </c>
      <c r="I43" s="102">
        <f t="shared" si="13"/>
        <v>92.140149637231147</v>
      </c>
      <c r="J43" s="102">
        <f t="shared" si="14"/>
        <v>84.26045260756645</v>
      </c>
      <c r="K43" s="102" t="str">
        <f t="shared" si="0"/>
        <v>1+0.0000791075136715813i</v>
      </c>
      <c r="L43" s="102" t="str">
        <f t="shared" si="1"/>
        <v>1-6.43052491360718E-06i</v>
      </c>
      <c r="M43" s="102" t="str">
        <f t="shared" si="18"/>
        <v>1.0000000005087+0.0000726769887579741i</v>
      </c>
      <c r="N43" s="102" t="str">
        <f t="shared" si="2"/>
        <v>1+0.104820440804041i</v>
      </c>
      <c r="O43" s="102" t="str">
        <f t="shared" si="3"/>
        <v>0.999999997122688+0.000158011786990367i</v>
      </c>
      <c r="P43" s="102" t="str">
        <f t="shared" si="19"/>
        <v>0.999983434257523+0.10497845228943i</v>
      </c>
      <c r="Q43" s="102" t="str">
        <f t="shared" si="4"/>
        <v>330.485354899654-34.6701325992601i</v>
      </c>
      <c r="R43" s="102" t="str">
        <f t="shared" si="5"/>
        <v>1400-316025.60666726i</v>
      </c>
      <c r="S43" s="102" t="str">
        <f t="shared" si="6"/>
        <v>-17271166.8760014i</v>
      </c>
      <c r="T43" s="102" t="str">
        <f t="shared" si="15"/>
        <v>1350.13862011306-310347.025849215i</v>
      </c>
      <c r="U43" s="102" t="str">
        <f t="shared" si="7"/>
        <v>-0.529669766352045+121.751525525461i</v>
      </c>
      <c r="V43" s="102"/>
      <c r="W43" s="102"/>
      <c r="X43" s="102"/>
      <c r="Y43" s="102"/>
      <c r="Z43" s="102"/>
      <c r="AA43" s="102"/>
      <c r="AB43" s="102"/>
      <c r="AC43" s="102"/>
      <c r="AD43" s="102"/>
      <c r="AE43" s="102"/>
      <c r="AF43" s="102"/>
      <c r="AG43" s="102"/>
      <c r="AH43" s="102"/>
      <c r="AI43" s="102"/>
      <c r="AJ43" s="102"/>
      <c r="AK43" s="102"/>
      <c r="AL43" s="102"/>
    </row>
    <row r="44" spans="2:38" s="110" customFormat="1" x14ac:dyDescent="0.2">
      <c r="B44" s="102">
        <f t="shared" si="16"/>
        <v>1.0349999999999993</v>
      </c>
      <c r="C44" s="102">
        <f t="shared" si="17"/>
        <v>10.83926914021202</v>
      </c>
      <c r="D44" s="102">
        <f t="shared" si="8"/>
        <v>1.0839269140212019E-2</v>
      </c>
      <c r="E44" s="102">
        <f t="shared" si="9"/>
        <v>50.429479949354914</v>
      </c>
      <c r="F44" s="102">
        <f t="shared" si="10"/>
        <v>-6.0576419471409295</v>
      </c>
      <c r="G44" s="102">
        <f t="shared" si="11"/>
        <v>41.609572410008496</v>
      </c>
      <c r="H44" s="102">
        <f t="shared" si="12"/>
        <v>90.252145137660932</v>
      </c>
      <c r="I44" s="102">
        <f t="shared" si="13"/>
        <v>92.03905235936341</v>
      </c>
      <c r="J44" s="102">
        <f t="shared" si="14"/>
        <v>84.19450319052001</v>
      </c>
      <c r="K44" s="102" t="str">
        <f t="shared" si="0"/>
        <v>1+0.0000800235355077557i</v>
      </c>
      <c r="L44" s="102" t="str">
        <f t="shared" si="1"/>
        <v>1-6.50498688271143E-06i</v>
      </c>
      <c r="M44" s="102" t="str">
        <f t="shared" si="18"/>
        <v>1.00000000052055+0.0000735185486250443i</v>
      </c>
      <c r="N44" s="102" t="str">
        <f t="shared" si="2"/>
        <v>1+0.106034204303833i</v>
      </c>
      <c r="O44" s="102" t="str">
        <f t="shared" si="3"/>
        <v>0.999999997055667+0.000159841477250347i</v>
      </c>
      <c r="P44" s="102" t="str">
        <f t="shared" si="19"/>
        <v>0.999983048391812+0.106194045468883i</v>
      </c>
      <c r="Q44" s="102" t="str">
        <f t="shared" si="4"/>
        <v>330.401646019212-35.0627178093362i</v>
      </c>
      <c r="R44" s="102" t="str">
        <f t="shared" si="5"/>
        <v>1400-312408.091461756i</v>
      </c>
      <c r="S44" s="102" t="str">
        <f t="shared" si="6"/>
        <v>-17073465.4636076i</v>
      </c>
      <c r="T44" s="102" t="str">
        <f t="shared" si="15"/>
        <v>1350.13861991377-306794.51529559i</v>
      </c>
      <c r="U44" s="102" t="str">
        <f t="shared" si="7"/>
        <v>-0.529669766273862+120.35784830827i</v>
      </c>
      <c r="V44" s="102"/>
      <c r="W44" s="102"/>
      <c r="X44" s="102"/>
      <c r="Y44" s="102"/>
      <c r="Z44" s="102"/>
      <c r="AA44" s="102"/>
      <c r="AB44" s="102"/>
      <c r="AC44" s="102"/>
      <c r="AD44" s="102"/>
      <c r="AE44" s="102"/>
      <c r="AF44" s="102"/>
      <c r="AG44" s="102"/>
      <c r="AH44" s="102"/>
      <c r="AI44" s="102"/>
      <c r="AJ44" s="102"/>
      <c r="AK44" s="102"/>
      <c r="AL44" s="102"/>
    </row>
    <row r="45" spans="2:38" s="110" customFormat="1" x14ac:dyDescent="0.2">
      <c r="B45" s="102">
        <f t="shared" si="16"/>
        <v>1.0399999999999991</v>
      </c>
      <c r="C45" s="102">
        <f t="shared" si="17"/>
        <v>10.964781961431829</v>
      </c>
      <c r="D45" s="102">
        <f t="shared" si="8"/>
        <v>1.0964781961431828E-2</v>
      </c>
      <c r="E45" s="102">
        <f t="shared" si="9"/>
        <v>50.42835536974011</v>
      </c>
      <c r="F45" s="102">
        <f t="shared" si="10"/>
        <v>-6.1272568757357027</v>
      </c>
      <c r="G45" s="102">
        <f t="shared" si="11"/>
        <v>41.509574440831273</v>
      </c>
      <c r="H45" s="102">
        <f t="shared" si="12"/>
        <v>90.255064800251603</v>
      </c>
      <c r="I45" s="102">
        <f t="shared" si="13"/>
        <v>91.937929810571376</v>
      </c>
      <c r="J45" s="102">
        <f t="shared" si="14"/>
        <v>84.127807924515906</v>
      </c>
      <c r="K45" s="102" t="str">
        <f t="shared" si="0"/>
        <v>1+0.0000809501643768831i</v>
      </c>
      <c r="L45" s="102" t="str">
        <f t="shared" si="1"/>
        <v>1-6.58031108078102E-06i</v>
      </c>
      <c r="M45" s="102" t="str">
        <f t="shared" si="18"/>
        <v>1.00000000053268+0.0000743698532961021i</v>
      </c>
      <c r="N45" s="102" t="str">
        <f t="shared" si="2"/>
        <v>1+0.107262022522554i</v>
      </c>
      <c r="O45" s="102" t="str">
        <f t="shared" si="3"/>
        <v>0.999999996987085+0.000161692354325002i</v>
      </c>
      <c r="P45" s="102" t="str">
        <f t="shared" si="19"/>
        <v>0.999982653538134+0.107423714553708i</v>
      </c>
      <c r="Q45" s="102" t="str">
        <f t="shared" si="4"/>
        <v>330.316031159461-35.4595417234114i</v>
      </c>
      <c r="R45" s="102" t="str">
        <f t="shared" si="5"/>
        <v>1400-308831.985610387i</v>
      </c>
      <c r="S45" s="102" t="str">
        <f t="shared" si="6"/>
        <v>-16878027.1205676i</v>
      </c>
      <c r="T45" s="102" t="str">
        <f t="shared" si="15"/>
        <v>1350.13861970985-303282.670022659i</v>
      </c>
      <c r="U45" s="102" t="str">
        <f t="shared" si="7"/>
        <v>-0.529669766193863+118.980124393504i</v>
      </c>
      <c r="V45" s="102"/>
      <c r="W45" s="102"/>
      <c r="X45" s="102"/>
      <c r="Y45" s="102"/>
      <c r="Z45" s="102"/>
      <c r="AA45" s="102"/>
      <c r="AB45" s="102"/>
      <c r="AC45" s="102"/>
      <c r="AD45" s="102"/>
      <c r="AE45" s="102"/>
      <c r="AF45" s="102"/>
      <c r="AG45" s="102"/>
      <c r="AH45" s="102"/>
      <c r="AI45" s="102"/>
      <c r="AJ45" s="102"/>
      <c r="AK45" s="102"/>
      <c r="AL45" s="102"/>
    </row>
    <row r="46" spans="2:38" s="110" customFormat="1" x14ac:dyDescent="0.2">
      <c r="B46" s="102">
        <f t="shared" si="16"/>
        <v>1.044999999999999</v>
      </c>
      <c r="C46" s="102">
        <f t="shared" si="17"/>
        <v>11.091748152623989</v>
      </c>
      <c r="D46" s="102">
        <f t="shared" si="8"/>
        <v>1.1091748152623988E-2</v>
      </c>
      <c r="E46" s="102">
        <f t="shared" si="9"/>
        <v>50.427204896677644</v>
      </c>
      <c r="F46" s="102">
        <f t="shared" si="10"/>
        <v>-6.1976594801778599</v>
      </c>
      <c r="G46" s="102">
        <f t="shared" si="11"/>
        <v>41.409576518957124</v>
      </c>
      <c r="H46" s="102">
        <f t="shared" si="12"/>
        <v>90.25801826951853</v>
      </c>
      <c r="I46" s="102">
        <f t="shared" si="13"/>
        <v>91.836781415634761</v>
      </c>
      <c r="J46" s="102">
        <f t="shared" si="14"/>
        <v>84.060358789340668</v>
      </c>
      <c r="K46" s="102" t="str">
        <f t="shared" si="0"/>
        <v>1+0.0000818875231026165i</v>
      </c>
      <c r="L46" s="102" t="str">
        <f t="shared" si="1"/>
        <v>1-6.65650749195683E-06i</v>
      </c>
      <c r="M46" s="102" t="str">
        <f t="shared" si="18"/>
        <v>1.00000000054508+0.0000752310156106597i</v>
      </c>
      <c r="N46" s="102" t="str">
        <f t="shared" si="2"/>
        <v>1+0.108504058206178i</v>
      </c>
      <c r="O46" s="102" t="str">
        <f t="shared" si="3"/>
        <v>0.999999996916905+0.000163564663546083i</v>
      </c>
      <c r="P46" s="102" t="str">
        <f t="shared" si="19"/>
        <v>0.999982249487131+0.108667622535196i</v>
      </c>
      <c r="Q46" s="102" t="str">
        <f t="shared" si="4"/>
        <v>330.228467955407-35.8606429018738i</v>
      </c>
      <c r="R46" s="102" t="str">
        <f t="shared" si="5"/>
        <v>1400-305296.815104195i</v>
      </c>
      <c r="S46" s="102" t="str">
        <f t="shared" si="6"/>
        <v>-16684825.9417409i</v>
      </c>
      <c r="T46" s="102" t="str">
        <f t="shared" si="15"/>
        <v>1350.13861950119-299811.024539136i</v>
      </c>
      <c r="U46" s="102" t="str">
        <f t="shared" si="7"/>
        <v>-0.529669766112004+117.618171165353i</v>
      </c>
      <c r="V46" s="102"/>
      <c r="W46" s="102"/>
      <c r="X46" s="102"/>
      <c r="Y46" s="102"/>
      <c r="Z46" s="102"/>
      <c r="AA46" s="102"/>
      <c r="AB46" s="102"/>
      <c r="AC46" s="102"/>
      <c r="AD46" s="102"/>
      <c r="AE46" s="102"/>
      <c r="AF46" s="102"/>
      <c r="AG46" s="102"/>
      <c r="AH46" s="102"/>
      <c r="AI46" s="102"/>
      <c r="AJ46" s="102"/>
      <c r="AK46" s="102"/>
      <c r="AL46" s="102"/>
    </row>
    <row r="47" spans="2:38" s="110" customFormat="1" x14ac:dyDescent="0.2">
      <c r="B47" s="102">
        <f t="shared" si="16"/>
        <v>1.0499999999999989</v>
      </c>
      <c r="C47" s="102">
        <f t="shared" si="17"/>
        <v>11.220184543019611</v>
      </c>
      <c r="D47" s="102">
        <f t="shared" si="8"/>
        <v>1.1220184543019611E-2</v>
      </c>
      <c r="E47" s="102">
        <f t="shared" si="9"/>
        <v>50.426027941068071</v>
      </c>
      <c r="F47" s="102">
        <f t="shared" si="10"/>
        <v>-6.2688582438627609</v>
      </c>
      <c r="G47" s="102">
        <f t="shared" si="11"/>
        <v>41.309578645487683</v>
      </c>
      <c r="H47" s="102">
        <f t="shared" si="12"/>
        <v>90.261005936874568</v>
      </c>
      <c r="I47" s="102">
        <f t="shared" si="13"/>
        <v>91.735606586555747</v>
      </c>
      <c r="J47" s="102">
        <f t="shared" si="14"/>
        <v>83.992147693011802</v>
      </c>
      <c r="K47" s="102" t="str">
        <f t="shared" si="0"/>
        <v>1+0.0000828357359308396i</v>
      </c>
      <c r="L47" s="102" t="str">
        <f t="shared" si="1"/>
        <v>1-6.73358621599062E-06i</v>
      </c>
      <c r="M47" s="102" t="str">
        <f t="shared" si="18"/>
        <v>1.00000000055778+0.000076102149714849i</v>
      </c>
      <c r="N47" s="102" t="str">
        <f t="shared" si="2"/>
        <v>1+0.10976047598519i</v>
      </c>
      <c r="O47" s="102" t="str">
        <f t="shared" si="3"/>
        <v>0.99999999684509+0.000165458653086151i</v>
      </c>
      <c r="P47" s="102" t="str">
        <f t="shared" si="19"/>
        <v>0.999981836024571+0.109925934291992i</v>
      </c>
      <c r="Q47" s="102" t="str">
        <f t="shared" si="4"/>
        <v>330.138913148466-36.2660599978382i</v>
      </c>
      <c r="R47" s="102" t="str">
        <f t="shared" si="5"/>
        <v>1400-301802.11136016i</v>
      </c>
      <c r="S47" s="102" t="str">
        <f t="shared" si="6"/>
        <v>-16493836.3185203i</v>
      </c>
      <c r="T47" s="102" t="str">
        <f t="shared" si="15"/>
        <v>1350.13861928764-296379.118682171i</v>
      </c>
      <c r="U47" s="102" t="str">
        <f t="shared" si="7"/>
        <v>-0.529669766028227+116.27180809839i</v>
      </c>
      <c r="V47" s="102"/>
      <c r="W47" s="102"/>
      <c r="X47" s="102"/>
      <c r="Y47" s="102"/>
      <c r="Z47" s="102"/>
      <c r="AA47" s="102"/>
      <c r="AB47" s="102"/>
      <c r="AC47" s="102"/>
      <c r="AD47" s="102"/>
      <c r="AE47" s="102"/>
      <c r="AF47" s="102"/>
      <c r="AG47" s="102"/>
      <c r="AH47" s="102"/>
      <c r="AI47" s="102"/>
      <c r="AJ47" s="102"/>
      <c r="AK47" s="102"/>
      <c r="AL47" s="102"/>
    </row>
    <row r="48" spans="2:38" s="110" customFormat="1" x14ac:dyDescent="0.2">
      <c r="B48" s="102">
        <f t="shared" si="16"/>
        <v>1.0549999999999988</v>
      </c>
      <c r="C48" s="102">
        <f t="shared" si="17"/>
        <v>11.350108156723122</v>
      </c>
      <c r="D48" s="102">
        <f t="shared" si="8"/>
        <v>1.1350108156723122E-2</v>
      </c>
      <c r="E48" s="102">
        <f t="shared" si="9"/>
        <v>50.424823900739398</v>
      </c>
      <c r="F48" s="102">
        <f t="shared" si="10"/>
        <v>-6.3408617266072325</v>
      </c>
      <c r="G48" s="102">
        <f t="shared" si="11"/>
        <v>41.209580821550411</v>
      </c>
      <c r="H48" s="102">
        <f t="shared" si="12"/>
        <v>90.264028198263162</v>
      </c>
      <c r="I48" s="102">
        <f t="shared" si="13"/>
        <v>91.634404722289815</v>
      </c>
      <c r="J48" s="102">
        <f t="shared" si="14"/>
        <v>83.923166471655932</v>
      </c>
      <c r="K48" s="102" t="str">
        <f t="shared" si="0"/>
        <v>1+0.0000837949285461357i</v>
      </c>
      <c r="L48" s="102" t="str">
        <f t="shared" si="1"/>
        <v>1-6.81155746958376E-06i</v>
      </c>
      <c r="M48" s="102" t="str">
        <f t="shared" si="18"/>
        <v>1.00000000057077+0.0000769833710765519i</v>
      </c>
      <c r="N48" s="102" t="str">
        <f t="shared" si="2"/>
        <v>1+0.111031442396405i</v>
      </c>
      <c r="O48" s="102" t="str">
        <f t="shared" si="3"/>
        <v>0.999999996771603+0.000167374573991466i</v>
      </c>
      <c r="P48" s="102" t="str">
        <f t="shared" si="19"/>
        <v>0.999981412931232+0.111198816611943i</v>
      </c>
      <c r="Q48" s="102" t="str">
        <f t="shared" si="4"/>
        <v>330.04732256984-36.6758317467031i</v>
      </c>
      <c r="R48" s="102" t="str">
        <f t="shared" si="5"/>
        <v>1400-298347.411159084i</v>
      </c>
      <c r="S48" s="102" t="str">
        <f t="shared" si="6"/>
        <v>-16305032.9354383i</v>
      </c>
      <c r="T48" s="102" t="str">
        <f t="shared" si="15"/>
        <v>1350.13861906914-292986.497556361i</v>
      </c>
      <c r="U48" s="102" t="str">
        <f t="shared" si="7"/>
        <v>-0.529669765942508+114.940856733649i</v>
      </c>
      <c r="V48" s="102"/>
      <c r="W48" s="102"/>
      <c r="X48" s="102"/>
      <c r="Y48" s="102"/>
      <c r="Z48" s="102"/>
      <c r="AA48" s="102"/>
      <c r="AB48" s="102"/>
      <c r="AC48" s="102"/>
      <c r="AD48" s="102"/>
      <c r="AE48" s="102"/>
      <c r="AF48" s="102"/>
      <c r="AG48" s="102"/>
      <c r="AH48" s="102"/>
      <c r="AI48" s="102"/>
      <c r="AJ48" s="102"/>
      <c r="AK48" s="102"/>
      <c r="AL48" s="102"/>
    </row>
    <row r="49" spans="2:38" s="110" customFormat="1" x14ac:dyDescent="0.2">
      <c r="B49" s="102">
        <f t="shared" si="16"/>
        <v>1.0599999999999987</v>
      </c>
      <c r="C49" s="102">
        <f t="shared" si="17"/>
        <v>11.481536214968799</v>
      </c>
      <c r="D49" s="102">
        <f t="shared" si="8"/>
        <v>1.1481536214968798E-2</v>
      </c>
      <c r="E49" s="102">
        <f t="shared" si="9"/>
        <v>50.423592160173094</v>
      </c>
      <c r="F49" s="102">
        <f t="shared" si="10"/>
        <v>-6.4136785648021348</v>
      </c>
      <c r="G49" s="102">
        <f t="shared" si="11"/>
        <v>41.109583048298994</v>
      </c>
      <c r="H49" s="102">
        <f t="shared" si="12"/>
        <v>90.267085454210758</v>
      </c>
      <c r="I49" s="102">
        <f t="shared" si="13"/>
        <v>91.533175208472088</v>
      </c>
      <c r="J49" s="102">
        <f t="shared" si="14"/>
        <v>83.853406889408618</v>
      </c>
      <c r="K49" s="102" t="str">
        <f t="shared" si="0"/>
        <v>1+0.0000847652280884472i</v>
      </c>
      <c r="L49" s="102" t="str">
        <f t="shared" si="1"/>
        <v>1-6.89043158774147E-06i</v>
      </c>
      <c r="M49" s="102" t="str">
        <f t="shared" si="18"/>
        <v>1.00000000058407+0.0000778747965007057i</v>
      </c>
      <c r="N49" s="102" t="str">
        <f t="shared" si="2"/>
        <v>1+0.112317125905045i</v>
      </c>
      <c r="O49" s="102" t="str">
        <f t="shared" si="3"/>
        <v>0.999999996696404+0.000169312680215271i</v>
      </c>
      <c r="P49" s="102" t="str">
        <f t="shared" si="19"/>
        <v>0.999980979982783+0.11248643821421i</v>
      </c>
      <c r="Q49" s="102" t="str">
        <f t="shared" si="4"/>
        <v>329.953651123749-37.0899969552408i</v>
      </c>
      <c r="R49" s="102" t="str">
        <f t="shared" si="5"/>
        <v>1400-294932.256584198i</v>
      </c>
      <c r="S49" s="102" t="str">
        <f t="shared" si="6"/>
        <v>-16118390.7668108i</v>
      </c>
      <c r="T49" s="102" t="str">
        <f t="shared" si="15"/>
        <v>1350.13861884554-289632.711473449i</v>
      </c>
      <c r="U49" s="102" t="str">
        <f t="shared" si="7"/>
        <v>-0.529669765854788+113.625140654968i</v>
      </c>
      <c r="V49" s="102"/>
      <c r="W49" s="102"/>
      <c r="X49" s="102"/>
      <c r="Y49" s="102"/>
      <c r="Z49" s="102"/>
      <c r="AA49" s="102"/>
      <c r="AB49" s="102"/>
      <c r="AC49" s="102"/>
      <c r="AD49" s="102"/>
      <c r="AE49" s="102"/>
      <c r="AF49" s="102"/>
      <c r="AG49" s="102"/>
      <c r="AH49" s="102"/>
      <c r="AI49" s="102"/>
      <c r="AJ49" s="102"/>
      <c r="AK49" s="102"/>
      <c r="AL49" s="102"/>
    </row>
    <row r="50" spans="2:38" s="110" customFormat="1" x14ac:dyDescent="0.2">
      <c r="B50" s="102">
        <f t="shared" si="16"/>
        <v>1.0649999999999986</v>
      </c>
      <c r="C50" s="102">
        <f t="shared" si="17"/>
        <v>11.614486138403391</v>
      </c>
      <c r="D50" s="102">
        <f t="shared" si="8"/>
        <v>1.1614486138403391E-2</v>
      </c>
      <c r="E50" s="102">
        <f t="shared" si="9"/>
        <v>50.422332090223627</v>
      </c>
      <c r="F50" s="102">
        <f t="shared" si="10"/>
        <v>-6.4873174715431974</v>
      </c>
      <c r="G50" s="102">
        <f t="shared" si="11"/>
        <v>41.009585326914085</v>
      </c>
      <c r="H50" s="102">
        <f t="shared" si="12"/>
        <v>90.270178109879751</v>
      </c>
      <c r="I50" s="102">
        <f t="shared" si="13"/>
        <v>91.431917417137711</v>
      </c>
      <c r="J50" s="102">
        <f t="shared" si="14"/>
        <v>83.782860638336558</v>
      </c>
      <c r="K50" s="102" t="str">
        <f t="shared" si="0"/>
        <v>1+0.0000857467631699272i</v>
      </c>
      <c r="L50" s="102" t="str">
        <f t="shared" si="1"/>
        <v>1-6.97021902514268E-06i</v>
      </c>
      <c r="M50" s="102" t="str">
        <f t="shared" si="18"/>
        <v>1.00000000059767+0.0000787765441447845i</v>
      </c>
      <c r="N50" s="102" t="str">
        <f t="shared" si="2"/>
        <v>1+0.113617696927066i</v>
      </c>
      <c r="O50" s="102" t="str">
        <f t="shared" si="3"/>
        <v>0.999999996619453+0.000171273228651444i</v>
      </c>
      <c r="P50" s="102" t="str">
        <f t="shared" si="19"/>
        <v>0.999980536949668+0.113788969771627i</v>
      </c>
      <c r="Q50" s="102" t="str">
        <f t="shared" si="4"/>
        <v>329.857852770409-37.5085944901945i</v>
      </c>
      <c r="R50" s="102" t="str">
        <f t="shared" si="5"/>
        <v>1400-291556.194960464i</v>
      </c>
      <c r="S50" s="102" t="str">
        <f t="shared" si="6"/>
        <v>-15933885.0734207i</v>
      </c>
      <c r="T50" s="102" t="str">
        <f t="shared" si="15"/>
        <v>1350.13861861674-286317.315892724i</v>
      </c>
      <c r="U50" s="102" t="str">
        <f t="shared" si="7"/>
        <v>-0.529669765765028+112.324485465607i</v>
      </c>
      <c r="V50" s="102"/>
      <c r="W50" s="102"/>
      <c r="X50" s="102"/>
      <c r="Y50" s="102"/>
      <c r="Z50" s="102"/>
      <c r="AA50" s="102"/>
      <c r="AB50" s="102"/>
      <c r="AC50" s="102"/>
      <c r="AD50" s="102"/>
      <c r="AE50" s="102"/>
      <c r="AF50" s="102"/>
      <c r="AG50" s="102"/>
      <c r="AH50" s="102"/>
      <c r="AI50" s="102"/>
      <c r="AJ50" s="102"/>
      <c r="AK50" s="102"/>
      <c r="AL50" s="102"/>
    </row>
    <row r="51" spans="2:38" s="110" customFormat="1" x14ac:dyDescent="0.2">
      <c r="B51" s="102">
        <f t="shared" si="16"/>
        <v>1.0699999999999985</v>
      </c>
      <c r="C51" s="102">
        <f t="shared" si="17"/>
        <v>11.74897554939526</v>
      </c>
      <c r="D51" s="102">
        <f t="shared" si="8"/>
        <v>1.174897554939526E-2</v>
      </c>
      <c r="E51" s="102">
        <f t="shared" si="9"/>
        <v>50.421043047834296</v>
      </c>
      <c r="F51" s="102">
        <f t="shared" si="10"/>
        <v>-6.5617872367388559</v>
      </c>
      <c r="G51" s="102">
        <f t="shared" si="11"/>
        <v>40.909587658603634</v>
      </c>
      <c r="H51" s="102">
        <f t="shared" si="12"/>
        <v>90.273306575122206</v>
      </c>
      <c r="I51" s="102">
        <f t="shared" si="13"/>
        <v>91.33063070643793</v>
      </c>
      <c r="J51" s="102">
        <f t="shared" si="14"/>
        <v>83.711519338383354</v>
      </c>
      <c r="K51" s="102" t="str">
        <f t="shared" si="0"/>
        <v>1+0.0000867396638919877i</v>
      </c>
      <c r="L51" s="102" t="str">
        <f t="shared" si="1"/>
        <v>1-0.0000070509303575258i</v>
      </c>
      <c r="M51" s="102" t="str">
        <f t="shared" si="18"/>
        <v>1.0000000006116+0.0000796887335344619i</v>
      </c>
      <c r="N51" s="102" t="str">
        <f t="shared" si="2"/>
        <v>1+0.114933327851748i</v>
      </c>
      <c r="O51" s="102" t="str">
        <f t="shared" si="3"/>
        <v>0.99999999654071+0.000173256479168559i</v>
      </c>
      <c r="P51" s="102" t="str">
        <f t="shared" si="19"/>
        <v>0.999980083596987+0.115106583933329i</v>
      </c>
      <c r="Q51" s="102" t="str">
        <f t="shared" si="4"/>
        <v>329.759880508869-37.9316632663778i</v>
      </c>
      <c r="R51" s="102" t="str">
        <f t="shared" si="5"/>
        <v>1400-288218.778794568i</v>
      </c>
      <c r="S51" s="102" t="str">
        <f t="shared" si="6"/>
        <v>-15751491.399238i</v>
      </c>
      <c r="T51" s="102" t="str">
        <f t="shared" si="15"/>
        <v>1350.1386183826-283039.871362092i</v>
      </c>
      <c r="U51" s="102" t="str">
        <f t="shared" si="7"/>
        <v>-0.529669765673173+111.038718765128i</v>
      </c>
      <c r="V51" s="102"/>
      <c r="W51" s="102"/>
      <c r="X51" s="102"/>
      <c r="Y51" s="102"/>
      <c r="Z51" s="102"/>
      <c r="AA51" s="102"/>
      <c r="AB51" s="102"/>
      <c r="AC51" s="102"/>
      <c r="AD51" s="102"/>
      <c r="AE51" s="102"/>
      <c r="AF51" s="102"/>
      <c r="AG51" s="102"/>
      <c r="AH51" s="102"/>
      <c r="AI51" s="102"/>
      <c r="AJ51" s="102"/>
      <c r="AK51" s="102"/>
      <c r="AL51" s="102"/>
    </row>
    <row r="52" spans="2:38" s="110" customFormat="1" x14ac:dyDescent="0.2">
      <c r="B52" s="102">
        <f t="shared" si="16"/>
        <v>1.0749999999999984</v>
      </c>
      <c r="C52" s="102">
        <f t="shared" si="17"/>
        <v>11.885022274370142</v>
      </c>
      <c r="D52" s="102">
        <f t="shared" si="8"/>
        <v>1.1885022274370141E-2</v>
      </c>
      <c r="E52" s="102">
        <f t="shared" si="9"/>
        <v>50.419724375746441</v>
      </c>
      <c r="F52" s="102">
        <f t="shared" si="10"/>
        <v>-6.6370967271933203</v>
      </c>
      <c r="G52" s="102">
        <f t="shared" si="11"/>
        <v>40.809590044603972</v>
      </c>
      <c r="H52" s="102">
        <f t="shared" si="12"/>
        <v>90.276471264533981</v>
      </c>
      <c r="I52" s="102">
        <f t="shared" si="13"/>
        <v>91.22931442035042</v>
      </c>
      <c r="J52" s="102">
        <f t="shared" si="14"/>
        <v>83.639374537340657</v>
      </c>
      <c r="K52" s="102" t="str">
        <f t="shared" si="0"/>
        <v>1+0.0000877440618625439i</v>
      </c>
      <c r="L52" s="102" t="str">
        <f t="shared" si="1"/>
        <v>1-7.13257628309049E-06i</v>
      </c>
      <c r="M52" s="102" t="str">
        <f t="shared" si="18"/>
        <v>1.00000000062584+0.0000806114855794534i</v>
      </c>
      <c r="N52" s="102" t="str">
        <f t="shared" si="2"/>
        <v>1+0.116264193064545i</v>
      </c>
      <c r="O52" s="102" t="str">
        <f t="shared" si="3"/>
        <v>0.999999996460133+0.000175262694644322i</v>
      </c>
      <c r="P52" s="102" t="str">
        <f t="shared" si="19"/>
        <v>0.999979619684366+0.11643945534763i</v>
      </c>
      <c r="Q52" s="102" t="str">
        <f t="shared" si="4"/>
        <v>329.659686359608-38.3592422342448i</v>
      </c>
      <c r="R52" s="102" t="str">
        <f t="shared" si="5"/>
        <v>1400-284919.565715614i</v>
      </c>
      <c r="S52" s="102" t="str">
        <f t="shared" si="6"/>
        <v>-15571185.5681789i</v>
      </c>
      <c r="T52" s="102" t="str">
        <f t="shared" si="15"/>
        <v>1350.13861814302-279799.943459832i</v>
      </c>
      <c r="U52" s="102" t="str">
        <f t="shared" si="7"/>
        <v>-0.529669765579184+109.767670126549i</v>
      </c>
      <c r="V52" s="102"/>
      <c r="W52" s="102"/>
      <c r="X52" s="102"/>
      <c r="Y52" s="102"/>
      <c r="Z52" s="102"/>
      <c r="AA52" s="102"/>
      <c r="AB52" s="102"/>
      <c r="AC52" s="102"/>
      <c r="AD52" s="102"/>
      <c r="AE52" s="102"/>
      <c r="AF52" s="102"/>
      <c r="AG52" s="102"/>
      <c r="AH52" s="102"/>
      <c r="AI52" s="102"/>
      <c r="AJ52" s="102"/>
      <c r="AK52" s="102"/>
      <c r="AL52" s="102"/>
    </row>
    <row r="53" spans="2:38" s="110" customFormat="1" x14ac:dyDescent="0.2">
      <c r="B53" s="102">
        <f t="shared" si="16"/>
        <v>1.0799999999999983</v>
      </c>
      <c r="C53" s="102">
        <f t="shared" si="17"/>
        <v>12.022644346174085</v>
      </c>
      <c r="D53" s="102">
        <f t="shared" si="8"/>
        <v>1.2022644346174085E-2</v>
      </c>
      <c r="E53" s="102">
        <f t="shared" si="9"/>
        <v>50.418375402204987</v>
      </c>
      <c r="F53" s="102">
        <f t="shared" si="10"/>
        <v>-6.7132548866661956</v>
      </c>
      <c r="G53" s="102">
        <f t="shared" si="11"/>
        <v>40.709592486180036</v>
      </c>
      <c r="H53" s="102">
        <f t="shared" si="12"/>
        <v>90.279672597509673</v>
      </c>
      <c r="I53" s="102">
        <f t="shared" si="13"/>
        <v>91.127967888385029</v>
      </c>
      <c r="J53" s="102">
        <f t="shared" si="14"/>
        <v>83.566417710843481</v>
      </c>
      <c r="K53" s="102" t="str">
        <f t="shared" si="0"/>
        <v>1+0.0000887600902134589i</v>
      </c>
      <c r="L53" s="102" t="str">
        <f t="shared" si="1"/>
        <v>1-7.21516762391578E-06i</v>
      </c>
      <c r="M53" s="102" t="str">
        <f t="shared" si="18"/>
        <v>1.00000000064042+0.0000815449225895431i</v>
      </c>
      <c r="N53" s="102" t="str">
        <f t="shared" si="2"/>
        <v>1+0.1176104689702i</v>
      </c>
      <c r="O53" s="102" t="str">
        <f t="shared" si="3"/>
        <v>0.999999996377679+0.000177292141000422i</v>
      </c>
      <c r="P53" s="102" t="str">
        <f t="shared" si="19"/>
        <v>0.999979144965831+0.117787760685178i</v>
      </c>
      <c r="Q53" s="102" t="str">
        <f t="shared" si="4"/>
        <v>329.557221347003-38.7913703669407i</v>
      </c>
      <c r="R53" s="102" t="str">
        <f t="shared" si="5"/>
        <v>1400-281658.118416481i</v>
      </c>
      <c r="S53" s="102" t="str">
        <f t="shared" si="6"/>
        <v>-15392943.6809007i</v>
      </c>
      <c r="T53" s="102" t="str">
        <f t="shared" si="15"/>
        <v>1350.13861789784-276597.102737007i</v>
      </c>
      <c r="U53" s="102" t="str">
        <f t="shared" si="7"/>
        <v>-0.529669765482998+108.511171073749i</v>
      </c>
      <c r="V53" s="102"/>
      <c r="W53" s="102"/>
      <c r="X53" s="102"/>
      <c r="Y53" s="102"/>
      <c r="Z53" s="102"/>
      <c r="AA53" s="102"/>
      <c r="AB53" s="102"/>
      <c r="AC53" s="102"/>
      <c r="AD53" s="102"/>
      <c r="AE53" s="102"/>
      <c r="AF53" s="102"/>
      <c r="AG53" s="102"/>
      <c r="AH53" s="102"/>
      <c r="AI53" s="102"/>
      <c r="AJ53" s="102"/>
      <c r="AK53" s="102"/>
      <c r="AL53" s="102"/>
    </row>
    <row r="54" spans="2:38" s="110" customFormat="1" x14ac:dyDescent="0.2">
      <c r="B54" s="102">
        <f t="shared" si="16"/>
        <v>1.0849999999999982</v>
      </c>
      <c r="C54" s="102">
        <f t="shared" si="17"/>
        <v>12.16186000646363</v>
      </c>
      <c r="D54" s="102">
        <f t="shared" si="8"/>
        <v>1.216186000646363E-2</v>
      </c>
      <c r="E54" s="102">
        <f t="shared" si="9"/>
        <v>50.416995440657281</v>
      </c>
      <c r="F54" s="102">
        <f t="shared" si="10"/>
        <v>-6.7902707359043504</v>
      </c>
      <c r="G54" s="102">
        <f t="shared" si="11"/>
        <v>40.609594984626241</v>
      </c>
      <c r="H54" s="102">
        <f t="shared" si="12"/>
        <v>90.28291099829805</v>
      </c>
      <c r="I54" s="102">
        <f t="shared" si="13"/>
        <v>91.02659042528353</v>
      </c>
      <c r="J54" s="102">
        <f t="shared" si="14"/>
        <v>83.492640262393707</v>
      </c>
      <c r="K54" s="102" t="str">
        <f t="shared" si="0"/>
        <v>1+0.0000897878836181901i</v>
      </c>
      <c r="L54" s="102" t="str">
        <f t="shared" si="1"/>
        <v>1-7.29871532739441E-06i</v>
      </c>
      <c r="M54" s="102" t="str">
        <f t="shared" si="18"/>
        <v>1.00000000065534+0.0000824891682907957i</v>
      </c>
      <c r="N54" s="102" t="str">
        <f t="shared" si="2"/>
        <v>1+0.118972334016125i</v>
      </c>
      <c r="O54" s="102" t="str">
        <f t="shared" si="3"/>
        <v>0.999999996293304+0.000179345087237776i</v>
      </c>
      <c r="P54" s="102" t="str">
        <f t="shared" si="19"/>
        <v>0.999978659189681+0.119151678662369i</v>
      </c>
      <c r="Q54" s="102" t="str">
        <f t="shared" si="4"/>
        <v>329.452435481565-39.2280866467853i</v>
      </c>
      <c r="R54" s="102" t="str">
        <f t="shared" si="5"/>
        <v>1400-278434.004595864i</v>
      </c>
      <c r="S54" s="102" t="str">
        <f t="shared" si="6"/>
        <v>-15216742.1116344i</v>
      </c>
      <c r="T54" s="102" t="str">
        <f t="shared" si="15"/>
        <v>1350.13861764696-273430.924660552i</v>
      </c>
      <c r="U54" s="102" t="str">
        <f t="shared" si="7"/>
        <v>-0.529669765384575+107.269055059139i</v>
      </c>
      <c r="V54" s="102"/>
      <c r="W54" s="102"/>
      <c r="X54" s="102"/>
      <c r="Y54" s="102"/>
      <c r="Z54" s="102"/>
      <c r="AA54" s="102"/>
      <c r="AB54" s="102"/>
      <c r="AC54" s="102"/>
      <c r="AD54" s="102"/>
      <c r="AE54" s="102"/>
      <c r="AF54" s="102"/>
      <c r="AG54" s="102"/>
      <c r="AH54" s="102"/>
      <c r="AI54" s="102"/>
      <c r="AJ54" s="102"/>
      <c r="AK54" s="102"/>
      <c r="AL54" s="102"/>
    </row>
    <row r="55" spans="2:38" s="110" customFormat="1" x14ac:dyDescent="0.2">
      <c r="B55" s="102">
        <f t="shared" si="16"/>
        <v>1.0899999999999981</v>
      </c>
      <c r="C55" s="102">
        <f t="shared" si="17"/>
        <v>12.302687708123763</v>
      </c>
      <c r="D55" s="102">
        <f t="shared" si="8"/>
        <v>1.2302687708123762E-2</v>
      </c>
      <c r="E55" s="102">
        <f t="shared" si="9"/>
        <v>50.415583789447396</v>
      </c>
      <c r="F55" s="102">
        <f t="shared" si="10"/>
        <v>-6.8681533726476847</v>
      </c>
      <c r="G55" s="102">
        <f t="shared" si="11"/>
        <v>40.509597541267304</v>
      </c>
      <c r="H55" s="102">
        <f t="shared" si="12"/>
        <v>90.28618689605824</v>
      </c>
      <c r="I55" s="102">
        <f t="shared" si="13"/>
        <v>90.925181330714707</v>
      </c>
      <c r="J55" s="102">
        <f t="shared" si="14"/>
        <v>83.418033523410557</v>
      </c>
      <c r="K55" s="102" t="str">
        <f t="shared" si="0"/>
        <v>1+0.00009082757830964i</v>
      </c>
      <c r="L55" s="102" t="str">
        <f t="shared" si="1"/>
        <v>1-7.38323046768399E-06i</v>
      </c>
      <c r="M55" s="102" t="str">
        <f t="shared" si="18"/>
        <v>1.0000000006706+0.000083444347841956i</v>
      </c>
      <c r="N55" s="102" t="str">
        <f t="shared" si="2"/>
        <v>1+0.120349968716058i</v>
      </c>
      <c r="O55" s="102" t="str">
        <f t="shared" si="3"/>
        <v>0.999999996206964+0.000181421805472183i</v>
      </c>
      <c r="P55" s="102" t="str">
        <f t="shared" si="19"/>
        <v>0.999978162098351+0.120531390065038i</v>
      </c>
      <c r="Q55" s="102" t="str">
        <f t="shared" si="4"/>
        <v>329.345277742031-39.6694300511985i</v>
      </c>
      <c r="R55" s="102" t="str">
        <f t="shared" si="5"/>
        <v>1400-275246.796900965i</v>
      </c>
      <c r="S55" s="102" t="str">
        <f t="shared" si="6"/>
        <v>-15042557.5050528i</v>
      </c>
      <c r="T55" s="102" t="str">
        <f t="shared" si="15"/>
        <v>1350.13861739024-270300.989556989i</v>
      </c>
      <c r="U55" s="102" t="str">
        <f t="shared" si="7"/>
        <v>-0.529669765283862+106.041157441588i</v>
      </c>
      <c r="V55" s="102"/>
      <c r="W55" s="102"/>
      <c r="X55" s="102"/>
      <c r="Y55" s="102"/>
      <c r="Z55" s="102"/>
      <c r="AA55" s="102"/>
      <c r="AB55" s="102"/>
      <c r="AC55" s="102"/>
      <c r="AD55" s="102"/>
      <c r="AE55" s="102"/>
      <c r="AF55" s="102"/>
      <c r="AG55" s="102"/>
      <c r="AH55" s="102"/>
      <c r="AI55" s="102"/>
      <c r="AJ55" s="102"/>
      <c r="AK55" s="102"/>
      <c r="AL55" s="102"/>
    </row>
    <row r="56" spans="2:38" s="110" customFormat="1" x14ac:dyDescent="0.2">
      <c r="B56" s="102">
        <f t="shared" si="16"/>
        <v>1.094999999999998</v>
      </c>
      <c r="C56" s="102">
        <f t="shared" si="17"/>
        <v>12.445146117713797</v>
      </c>
      <c r="D56" s="102">
        <f t="shared" si="8"/>
        <v>1.2445146117713798E-2</v>
      </c>
      <c r="E56" s="102">
        <f t="shared" si="9"/>
        <v>50.414139731505159</v>
      </c>
      <c r="F56" s="102">
        <f t="shared" si="10"/>
        <v>-6.946911971606375</v>
      </c>
      <c r="G56" s="102">
        <f t="shared" si="11"/>
        <v>40.409600157458634</v>
      </c>
      <c r="H56" s="102">
        <f t="shared" si="12"/>
        <v>90.289500724916465</v>
      </c>
      <c r="I56" s="102">
        <f t="shared" si="13"/>
        <v>90.823739888963786</v>
      </c>
      <c r="J56" s="102">
        <f t="shared" si="14"/>
        <v>83.342588753310096</v>
      </c>
      <c r="K56" s="102" t="str">
        <f t="shared" si="0"/>
        <v>1+0.0000918793120982138i</v>
      </c>
      <c r="L56" s="102" t="str">
        <f t="shared" si="1"/>
        <v>1-7.46872424717483E-06i</v>
      </c>
      <c r="M56" s="102" t="str">
        <f t="shared" si="18"/>
        <v>1.00000000068622+0.000084410587851039i</v>
      </c>
      <c r="N56" s="102" t="str">
        <f t="shared" si="2"/>
        <v>1+0.121743555673986i</v>
      </c>
      <c r="O56" s="102" t="str">
        <f t="shared" si="3"/>
        <v>0.999999996118613+0.000183522570970397i</v>
      </c>
      <c r="P56" s="102" t="str">
        <f t="shared" si="19"/>
        <v>0.999977653428277+0.121927077772423i</v>
      </c>
      <c r="Q56" s="102" t="str">
        <f t="shared" si="4"/>
        <v>329.235696057291-40.1154395380399i</v>
      </c>
      <c r="R56" s="102" t="str">
        <f t="shared" si="5"/>
        <v>1400-272096.072870859i</v>
      </c>
      <c r="S56" s="102" t="str">
        <f t="shared" si="6"/>
        <v>-14870366.7731749i</v>
      </c>
      <c r="T56" s="102" t="str">
        <f t="shared" si="15"/>
        <v>1350.13861712754-267206.882556813i</v>
      </c>
      <c r="U56" s="102" t="str">
        <f t="shared" si="7"/>
        <v>-0.529669765180803+104.827315464596i</v>
      </c>
      <c r="V56" s="102"/>
      <c r="W56" s="102"/>
      <c r="X56" s="102"/>
      <c r="Y56" s="102"/>
      <c r="Z56" s="102"/>
      <c r="AA56" s="102"/>
      <c r="AB56" s="102"/>
      <c r="AC56" s="102"/>
      <c r="AD56" s="102"/>
      <c r="AE56" s="102"/>
      <c r="AF56" s="102"/>
      <c r="AG56" s="102"/>
      <c r="AH56" s="102"/>
      <c r="AI56" s="102"/>
      <c r="AJ56" s="102"/>
      <c r="AK56" s="102"/>
      <c r="AL56" s="102"/>
    </row>
    <row r="57" spans="2:38" s="110" customFormat="1" x14ac:dyDescent="0.2">
      <c r="B57" s="102">
        <f t="shared" si="16"/>
        <v>1.0999999999999979</v>
      </c>
      <c r="C57" s="102">
        <f t="shared" si="17"/>
        <v>12.589254117941612</v>
      </c>
      <c r="D57" s="102">
        <f t="shared" si="8"/>
        <v>1.2589254117941612E-2</v>
      </c>
      <c r="E57" s="102">
        <f t="shared" si="9"/>
        <v>50.412662534029124</v>
      </c>
      <c r="F57" s="102">
        <f t="shared" si="10"/>
        <v>-7.0265557844077806</v>
      </c>
      <c r="G57" s="102">
        <f t="shared" si="11"/>
        <v>40.30960283458726</v>
      </c>
      <c r="H57" s="102">
        <f t="shared" si="12"/>
        <v>90.292852924023492</v>
      </c>
      <c r="I57" s="102">
        <f t="shared" si="13"/>
        <v>90.722265368616377</v>
      </c>
      <c r="J57" s="102">
        <f t="shared" si="14"/>
        <v>83.266297139615716</v>
      </c>
      <c r="K57" s="102" t="str">
        <f t="shared" si="0"/>
        <v>1+0.000092943224390086i</v>
      </c>
      <c r="L57" s="102" t="str">
        <f t="shared" si="1"/>
        <v>1-7.55520799797478E-06i</v>
      </c>
      <c r="M57" s="102" t="str">
        <f t="shared" si="18"/>
        <v>1.00000000070221+0.0000853880163921112i</v>
      </c>
      <c r="N57" s="102" t="str">
        <f t="shared" si="2"/>
        <v>1+0.12315327960835i</v>
      </c>
      <c r="O57" s="102" t="str">
        <f t="shared" si="3"/>
        <v>0.999999996028204+0.000185647662186607i</v>
      </c>
      <c r="P57" s="102" t="str">
        <f t="shared" si="19"/>
        <v>0.999977132909754+0.123338926781397i</v>
      </c>
      <c r="Q57" s="102" t="str">
        <f t="shared" si="4"/>
        <v>329.123637288133-40.5661540303387i</v>
      </c>
      <c r="R57" s="102" t="str">
        <f t="shared" si="5"/>
        <v>1400-268981.414880488i</v>
      </c>
      <c r="S57" s="102" t="str">
        <f t="shared" si="6"/>
        <v>-14700147.0923057i</v>
      </c>
      <c r="T57" s="102" t="str">
        <f t="shared" si="15"/>
        <v>1350.13861685871-264148.193539492i</v>
      </c>
      <c r="U57" s="102" t="str">
        <f t="shared" si="7"/>
        <v>-0.529669765075339+103.627368234724i</v>
      </c>
      <c r="V57" s="102"/>
      <c r="W57" s="102"/>
      <c r="X57" s="102"/>
      <c r="Y57" s="102"/>
      <c r="Z57" s="102"/>
      <c r="AA57" s="102"/>
      <c r="AB57" s="102"/>
      <c r="AC57" s="102"/>
      <c r="AD57" s="102"/>
      <c r="AE57" s="102"/>
      <c r="AF57" s="102"/>
      <c r="AG57" s="102"/>
      <c r="AH57" s="102"/>
      <c r="AI57" s="102"/>
      <c r="AJ57" s="102"/>
      <c r="AK57" s="102"/>
      <c r="AL57" s="102"/>
    </row>
    <row r="58" spans="2:38" s="110" customFormat="1" x14ac:dyDescent="0.2">
      <c r="B58" s="102">
        <f t="shared" si="16"/>
        <v>1.1049999999999978</v>
      </c>
      <c r="C58" s="102">
        <f t="shared" si="17"/>
        <v>12.735030810166556</v>
      </c>
      <c r="D58" s="102">
        <f t="shared" si="8"/>
        <v>1.2735030810166557E-2</v>
      </c>
      <c r="E58" s="102">
        <f t="shared" si="9"/>
        <v>50.411151448164304</v>
      </c>
      <c r="F58" s="102">
        <f t="shared" si="10"/>
        <v>-7.1070941395142357</v>
      </c>
      <c r="G58" s="102">
        <f t="shared" si="11"/>
        <v>40.20960557407242</v>
      </c>
      <c r="H58" s="102">
        <f t="shared" si="12"/>
        <v>90.296243937612758</v>
      </c>
      <c r="I58" s="102">
        <f t="shared" si="13"/>
        <v>90.620757022236717</v>
      </c>
      <c r="J58" s="102">
        <f t="shared" si="14"/>
        <v>83.189149798098526</v>
      </c>
      <c r="K58" s="102" t="str">
        <f t="shared" si="0"/>
        <v>1+0.0000940194562056785i</v>
      </c>
      <c r="L58" s="102" t="str">
        <f t="shared" si="1"/>
        <v>1-7.64269318341135E-06i</v>
      </c>
      <c r="M58" s="102" t="str">
        <f t="shared" si="18"/>
        <v>1.00000000071856+0.0000863767630222671i</v>
      </c>
      <c r="N58" s="102" t="str">
        <f t="shared" si="2"/>
        <v>1+0.124579327376532i</v>
      </c>
      <c r="O58" s="102" t="str">
        <f t="shared" si="3"/>
        <v>0.999999995935689+0.000187797360799354i</v>
      </c>
      <c r="P58" s="102" t="str">
        <f t="shared" si="19"/>
        <v>0.999976600266798+0.124767124231002i</v>
      </c>
      <c r="Q58" s="102" t="str">
        <f t="shared" si="4"/>
        <v>329.009047208838-41.0216124004134i</v>
      </c>
      <c r="R58" s="102" t="str">
        <f t="shared" si="5"/>
        <v>1400-265902.410085308i</v>
      </c>
      <c r="S58" s="102" t="str">
        <f t="shared" si="6"/>
        <v>-14531875.900011i</v>
      </c>
      <c r="T58" s="102" t="str">
        <f t="shared" si="15"/>
        <v>1350.13861658363-261124.517079108i</v>
      </c>
      <c r="U58" s="102" t="str">
        <f t="shared" si="7"/>
        <v>-0.529669764967423+102.441156700265i</v>
      </c>
      <c r="V58" s="102"/>
      <c r="W58" s="102"/>
      <c r="X58" s="102"/>
      <c r="Y58" s="102"/>
      <c r="Z58" s="102"/>
      <c r="AA58" s="102"/>
      <c r="AB58" s="102"/>
      <c r="AC58" s="102"/>
      <c r="AD58" s="102"/>
      <c r="AE58" s="102"/>
      <c r="AF58" s="102"/>
      <c r="AG58" s="102"/>
      <c r="AH58" s="102"/>
      <c r="AI58" s="102"/>
      <c r="AJ58" s="102"/>
      <c r="AK58" s="102"/>
      <c r="AL58" s="102"/>
    </row>
    <row r="59" spans="2:38" s="110" customFormat="1" x14ac:dyDescent="0.2">
      <c r="B59" s="102">
        <f t="shared" si="16"/>
        <v>1.1099999999999977</v>
      </c>
      <c r="C59" s="102">
        <f t="shared" si="17"/>
        <v>12.882495516931272</v>
      </c>
      <c r="D59" s="102">
        <f t="shared" si="8"/>
        <v>1.2882495516931271E-2</v>
      </c>
      <c r="E59" s="102">
        <f t="shared" si="9"/>
        <v>50.409605708675123</v>
      </c>
      <c r="F59" s="102">
        <f t="shared" si="10"/>
        <v>-7.1885364421071793</v>
      </c>
      <c r="G59" s="102">
        <f t="shared" si="11"/>
        <v>40.109608377366655</v>
      </c>
      <c r="H59" s="102">
        <f t="shared" si="12"/>
        <v>90.299674215059085</v>
      </c>
      <c r="I59" s="102">
        <f t="shared" si="13"/>
        <v>90.519214086041785</v>
      </c>
      <c r="J59" s="102">
        <f t="shared" si="14"/>
        <v>83.111137772951906</v>
      </c>
      <c r="K59" s="102" t="str">
        <f t="shared" si="0"/>
        <v>1+0.0000951081501983526i</v>
      </c>
      <c r="L59" s="102" t="str">
        <f t="shared" si="1"/>
        <v>1-7.73119139955109E-06i</v>
      </c>
      <c r="M59" s="102" t="str">
        <f t="shared" si="18"/>
        <v>1.0000000007353+0.0000873769587988015i</v>
      </c>
      <c r="N59" s="102" t="str">
        <f t="shared" si="2"/>
        <v>1+0.126021887999617i</v>
      </c>
      <c r="O59" s="102" t="str">
        <f t="shared" si="3"/>
        <v>0.999999995841019+0.00018997195174886i</v>
      </c>
      <c r="P59" s="102" t="str">
        <f t="shared" si="19"/>
        <v>0.999976055216993+0.126211859427243i</v>
      </c>
      <c r="Q59" s="102" t="str">
        <f t="shared" si="4"/>
        <v>328.89187048866-41.481853453347i</v>
      </c>
      <c r="R59" s="102" t="str">
        <f t="shared" si="5"/>
        <v>1400-262858.65036657i</v>
      </c>
      <c r="S59" s="102" t="str">
        <f t="shared" si="6"/>
        <v>-14365530.8921265i</v>
      </c>
      <c r="T59" s="102" t="str">
        <f t="shared" si="15"/>
        <v>1350.13861630213-258135.452390622i</v>
      </c>
      <c r="U59" s="102" t="str">
        <f t="shared" si="7"/>
        <v>-0.529669764856988+101.268523630167i</v>
      </c>
      <c r="V59" s="102"/>
      <c r="W59" s="102"/>
      <c r="X59" s="102"/>
      <c r="Y59" s="102"/>
      <c r="Z59" s="102"/>
      <c r="AA59" s="102"/>
      <c r="AB59" s="102"/>
      <c r="AC59" s="102"/>
      <c r="AD59" s="102"/>
      <c r="AE59" s="102"/>
      <c r="AF59" s="102"/>
      <c r="AG59" s="102"/>
      <c r="AH59" s="102"/>
      <c r="AI59" s="102"/>
      <c r="AJ59" s="102"/>
      <c r="AK59" s="102"/>
      <c r="AL59" s="102"/>
    </row>
    <row r="60" spans="2:38" s="110" customFormat="1" x14ac:dyDescent="0.2">
      <c r="B60" s="102">
        <f t="shared" si="16"/>
        <v>1.1149999999999975</v>
      </c>
      <c r="C60" s="102">
        <f t="shared" si="17"/>
        <v>13.031667784522924</v>
      </c>
      <c r="D60" s="102">
        <f t="shared" si="8"/>
        <v>1.3031667784522924E-2</v>
      </c>
      <c r="E60" s="102">
        <f t="shared" si="9"/>
        <v>50.408024533611417</v>
      </c>
      <c r="F60" s="102">
        <f t="shared" si="10"/>
        <v>-7.2708921739393597</v>
      </c>
      <c r="G60" s="102">
        <f t="shared" si="11"/>
        <v>40.009611245956151</v>
      </c>
      <c r="H60" s="102">
        <f t="shared" si="12"/>
        <v>90.303144210938129</v>
      </c>
      <c r="I60" s="102">
        <f t="shared" si="13"/>
        <v>90.417635779567576</v>
      </c>
      <c r="J60" s="102">
        <f t="shared" si="14"/>
        <v>83.03225203699877</v>
      </c>
      <c r="K60" s="102" t="str">
        <f t="shared" si="0"/>
        <v>1+0.000096209450673318i</v>
      </c>
      <c r="L60" s="102" t="str">
        <f t="shared" si="1"/>
        <v>1-7.82071437673672E-06i</v>
      </c>
      <c r="M60" s="102" t="str">
        <f t="shared" si="18"/>
        <v>1.00000000075243+0.0000883887362965813i</v>
      </c>
      <c r="N60" s="102" t="str">
        <f t="shared" si="2"/>
        <v>1+0.127481152687455i</v>
      </c>
      <c r="O60" s="102" t="str">
        <f t="shared" si="3"/>
        <v>0.999999995744144+0.0001921717232748i</v>
      </c>
      <c r="P60" s="102" t="str">
        <f t="shared" si="19"/>
        <v>0.999975497471347+0.127673323868188i</v>
      </c>
      <c r="Q60" s="102" t="str">
        <f t="shared" si="4"/>
        <v>328.772050673114-41.9469159098068i</v>
      </c>
      <c r="R60" s="102" t="str">
        <f t="shared" si="5"/>
        <v>1400-259849.732277219i</v>
      </c>
      <c r="S60" s="102" t="str">
        <f t="shared" si="6"/>
        <v>-14201090.0198015i</v>
      </c>
      <c r="T60" s="102" t="str">
        <f t="shared" si="15"/>
        <v>1350.13861601409-255180.60327675i</v>
      </c>
      <c r="U60" s="102" t="str">
        <f t="shared" si="7"/>
        <v>-0.529669764743988+100.109313593186i</v>
      </c>
      <c r="V60" s="102"/>
      <c r="W60" s="102"/>
      <c r="X60" s="102"/>
      <c r="Y60" s="102"/>
      <c r="Z60" s="102"/>
      <c r="AA60" s="102"/>
      <c r="AB60" s="102"/>
      <c r="AC60" s="102"/>
      <c r="AD60" s="102"/>
      <c r="AE60" s="102"/>
      <c r="AF60" s="102"/>
      <c r="AG60" s="102"/>
      <c r="AH60" s="102"/>
      <c r="AI60" s="102"/>
      <c r="AJ60" s="102"/>
      <c r="AK60" s="102"/>
      <c r="AL60" s="102"/>
    </row>
    <row r="61" spans="2:38" s="110" customFormat="1" x14ac:dyDescent="0.2">
      <c r="B61" s="102">
        <f t="shared" si="16"/>
        <v>1.1199999999999974</v>
      </c>
      <c r="C61" s="102">
        <f t="shared" si="17"/>
        <v>13.182567385563994</v>
      </c>
      <c r="D61" s="102">
        <f t="shared" si="8"/>
        <v>1.3182567385563993E-2</v>
      </c>
      <c r="E61" s="102">
        <f t="shared" si="9"/>
        <v>50.406407123969984</v>
      </c>
      <c r="F61" s="102">
        <f t="shared" si="10"/>
        <v>-7.3541708931517515</v>
      </c>
      <c r="G61" s="102">
        <f t="shared" si="11"/>
        <v>39.909614181361704</v>
      </c>
      <c r="H61" s="102">
        <f t="shared" si="12"/>
        <v>90.306654385086588</v>
      </c>
      <c r="I61" s="102">
        <f t="shared" si="13"/>
        <v>90.316021305331688</v>
      </c>
      <c r="J61" s="102">
        <f t="shared" si="14"/>
        <v>82.952483491934842</v>
      </c>
      <c r="K61" s="102" t="str">
        <f t="shared" si="0"/>
        <v>1+0.0000973235036067596i</v>
      </c>
      <c r="L61" s="102" t="str">
        <f t="shared" si="1"/>
        <v>1-7.91127398114186E-06i</v>
      </c>
      <c r="M61" s="102" t="str">
        <f t="shared" si="18"/>
        <v>1.00000000076995+0.0000894122296256177i</v>
      </c>
      <c r="N61" s="102" t="str">
        <f t="shared" si="2"/>
        <v>1+0.128957314863998i</v>
      </c>
      <c r="O61" s="102" t="str">
        <f t="shared" si="3"/>
        <v>0.999999995645012+0.000194396966954506i</v>
      </c>
      <c r="P61" s="102" t="str">
        <f t="shared" si="19"/>
        <v>0.999974926734136+0.129151711269345i</v>
      </c>
      <c r="Q61" s="102" t="str">
        <f t="shared" si="4"/>
        <v>328.649530165177-42.4168383881896i</v>
      </c>
      <c r="R61" s="102" t="str">
        <f t="shared" si="5"/>
        <v>1400-256875.256988422i</v>
      </c>
      <c r="S61" s="102" t="str">
        <f t="shared" si="6"/>
        <v>-14038531.4865766i</v>
      </c>
      <c r="T61" s="102" t="str">
        <f t="shared" si="15"/>
        <v>1350.13861571933-252259.578075438i</v>
      </c>
      <c r="U61" s="102" t="str">
        <f t="shared" si="7"/>
        <v>-0.529669764628351+98.963372937287i</v>
      </c>
      <c r="V61" s="102"/>
      <c r="W61" s="102"/>
      <c r="X61" s="102"/>
      <c r="Y61" s="102"/>
      <c r="Z61" s="102"/>
      <c r="AA61" s="102"/>
      <c r="AB61" s="102"/>
      <c r="AC61" s="102"/>
      <c r="AD61" s="102"/>
      <c r="AE61" s="102"/>
      <c r="AF61" s="102"/>
      <c r="AG61" s="102"/>
      <c r="AH61" s="102"/>
      <c r="AI61" s="102"/>
      <c r="AJ61" s="102"/>
      <c r="AK61" s="102"/>
      <c r="AL61" s="102"/>
    </row>
    <row r="62" spans="2:38" s="110" customFormat="1" x14ac:dyDescent="0.2">
      <c r="B62" s="102">
        <f t="shared" si="16"/>
        <v>1.1249999999999973</v>
      </c>
      <c r="C62" s="102">
        <f t="shared" si="17"/>
        <v>13.335214321633162</v>
      </c>
      <c r="D62" s="102">
        <f t="shared" si="8"/>
        <v>1.3335214321633161E-2</v>
      </c>
      <c r="E62" s="102">
        <f t="shared" si="9"/>
        <v>50.404752663350109</v>
      </c>
      <c r="F62" s="102">
        <f t="shared" si="10"/>
        <v>-7.4383822340550108</v>
      </c>
      <c r="G62" s="102">
        <f t="shared" si="11"/>
        <v>39.809617185139551</v>
      </c>
      <c r="H62" s="102">
        <f t="shared" si="12"/>
        <v>90.310205202662942</v>
      </c>
      <c r="I62" s="102">
        <f t="shared" si="13"/>
        <v>90.214369848489667</v>
      </c>
      <c r="J62" s="102">
        <f t="shared" si="14"/>
        <v>82.87182296860793</v>
      </c>
      <c r="K62" s="102" t="str">
        <f t="shared" si="0"/>
        <v>1+0.0000984504566651871i</v>
      </c>
      <c r="L62" s="102" t="str">
        <f t="shared" si="1"/>
        <v>1-8.00288221634402E-06i</v>
      </c>
      <c r="M62" s="102" t="str">
        <f t="shared" si="18"/>
        <v>1.00000000078789+0.0000904475744488431i</v>
      </c>
      <c r="N62" s="102" t="str">
        <f t="shared" si="2"/>
        <v>1+0.130450570192945i</v>
      </c>
      <c r="O62" s="102" t="str">
        <f t="shared" si="3"/>
        <v>0.999999995543572+0.000196647977741619i</v>
      </c>
      <c r="P62" s="102" t="str">
        <f t="shared" si="19"/>
        <v>0.999974342702748+0.130647217589343i</v>
      </c>
      <c r="Q62" s="102" t="str">
        <f t="shared" si="4"/>
        <v>328.524250206357-42.8916593860736i</v>
      </c>
      <c r="R62" s="102" t="str">
        <f t="shared" si="5"/>
        <v>1400-253934.830236701i</v>
      </c>
      <c r="S62" s="102" t="str">
        <f t="shared" si="6"/>
        <v>-13877833.7454941i</v>
      </c>
      <c r="T62" s="102" t="str">
        <f t="shared" si="15"/>
        <v>1350.1386154177-249371.989607962i</v>
      </c>
      <c r="U62" s="102" t="str">
        <f t="shared" si="7"/>
        <v>-0.52966976451002+97.8305497692772i</v>
      </c>
      <c r="V62" s="102"/>
      <c r="W62" s="102"/>
      <c r="X62" s="102"/>
      <c r="Y62" s="102"/>
      <c r="Z62" s="102"/>
      <c r="AA62" s="102"/>
      <c r="AB62" s="102"/>
      <c r="AC62" s="102"/>
      <c r="AD62" s="102"/>
      <c r="AE62" s="102"/>
      <c r="AF62" s="102"/>
      <c r="AG62" s="102"/>
      <c r="AH62" s="102"/>
      <c r="AI62" s="102"/>
      <c r="AJ62" s="102"/>
      <c r="AK62" s="102"/>
      <c r="AL62" s="102"/>
    </row>
    <row r="63" spans="2:38" s="110" customFormat="1" x14ac:dyDescent="0.2">
      <c r="B63" s="102">
        <f t="shared" si="16"/>
        <v>1.1299999999999972</v>
      </c>
      <c r="C63" s="102">
        <f t="shared" si="17"/>
        <v>13.48962882591645</v>
      </c>
      <c r="D63" s="102">
        <f t="shared" si="8"/>
        <v>1.348962882591645E-2</v>
      </c>
      <c r="E63" s="102">
        <f t="shared" si="9"/>
        <v>50.403060317603021</v>
      </c>
      <c r="F63" s="102">
        <f t="shared" si="10"/>
        <v>-7.5235359068732537</v>
      </c>
      <c r="G63" s="102">
        <f t="shared" si="11"/>
        <v>39.709620258882218</v>
      </c>
      <c r="H63" s="102">
        <f t="shared" si="12"/>
        <v>90.313797134208968</v>
      </c>
      <c r="I63" s="102">
        <f t="shared" si="13"/>
        <v>90.112680576485246</v>
      </c>
      <c r="J63" s="102">
        <f t="shared" si="14"/>
        <v>82.790261227335719</v>
      </c>
      <c r="K63" s="102" t="str">
        <f t="shared" si="0"/>
        <v>1+0.0000995904592250077i</v>
      </c>
      <c r="L63" s="102" t="str">
        <f t="shared" si="1"/>
        <v>1-8.09555122491553E-06i</v>
      </c>
      <c r="M63" s="102" t="str">
        <f t="shared" si="18"/>
        <v>1.00000000080624+0.0000914949080000922i</v>
      </c>
      <c r="N63" s="102" t="str">
        <f t="shared" si="2"/>
        <v>1+0.131961116603672i</v>
      </c>
      <c r="O63" s="102" t="str">
        <f t="shared" si="3"/>
        <v>0.999999995439768+0.000198925054005179i</v>
      </c>
      <c r="P63" s="102" t="str">
        <f t="shared" si="19"/>
        <v>0.999973745067521+0.132160041055904i</v>
      </c>
      <c r="Q63" s="102" t="str">
        <f t="shared" si="4"/>
        <v>328.396150857633-43.3714172609515i</v>
      </c>
      <c r="R63" s="102" t="str">
        <f t="shared" si="5"/>
        <v>1400-251028.062271675i</v>
      </c>
      <c r="S63" s="102" t="str">
        <f t="shared" si="6"/>
        <v>-13718975.4962427i</v>
      </c>
      <c r="T63" s="102" t="str">
        <f t="shared" si="15"/>
        <v>1350.13861510905-246517.455127598i</v>
      </c>
      <c r="U63" s="102" t="str">
        <f t="shared" si="7"/>
        <v>-0.529669764388934+96.7106939346728i</v>
      </c>
      <c r="V63" s="102"/>
      <c r="W63" s="102"/>
      <c r="X63" s="102"/>
      <c r="Y63" s="102"/>
      <c r="Z63" s="102"/>
      <c r="AA63" s="102"/>
      <c r="AB63" s="102"/>
      <c r="AC63" s="102"/>
      <c r="AD63" s="102"/>
      <c r="AE63" s="102"/>
      <c r="AF63" s="102"/>
      <c r="AG63" s="102"/>
      <c r="AH63" s="102"/>
      <c r="AI63" s="102"/>
      <c r="AJ63" s="102"/>
      <c r="AK63" s="102"/>
      <c r="AL63" s="102"/>
    </row>
    <row r="64" spans="2:38" s="110" customFormat="1" x14ac:dyDescent="0.2">
      <c r="B64" s="102">
        <f t="shared" si="16"/>
        <v>1.1349999999999971</v>
      </c>
      <c r="C64" s="102">
        <f t="shared" si="17"/>
        <v>13.645831365889158</v>
      </c>
      <c r="D64" s="102">
        <f t="shared" si="8"/>
        <v>1.3645831365889158E-2</v>
      </c>
      <c r="E64" s="102">
        <f t="shared" si="9"/>
        <v>50.401329234476471</v>
      </c>
      <c r="F64" s="102">
        <f t="shared" si="10"/>
        <v>-7.6096416974494918</v>
      </c>
      <c r="G64" s="102">
        <f t="shared" si="11"/>
        <v>39.609623404219356</v>
      </c>
      <c r="H64" s="102">
        <f t="shared" si="12"/>
        <v>90.317430655712073</v>
      </c>
      <c r="I64" s="102">
        <f t="shared" si="13"/>
        <v>90.010952638695827</v>
      </c>
      <c r="J64" s="102">
        <f t="shared" si="14"/>
        <v>82.707788958262583</v>
      </c>
      <c r="K64" s="102" t="str">
        <f t="shared" si="0"/>
        <v>1+0.000100743662392326i</v>
      </c>
      <c r="L64" s="102" t="str">
        <f t="shared" si="1"/>
        <v>1-0.0000081892932900331i</v>
      </c>
      <c r="M64" s="102" t="str">
        <f t="shared" si="18"/>
        <v>1.00000000082502+0.0000925543691022929i</v>
      </c>
      <c r="N64" s="102" t="str">
        <f t="shared" si="2"/>
        <v>1+0.13348915431747i</v>
      </c>
      <c r="O64" s="102" t="str">
        <f t="shared" si="3"/>
        <v>0.999999995333547+0.00020122849756918i</v>
      </c>
      <c r="P64" s="102" t="str">
        <f t="shared" si="19"/>
        <v>0.999973133511582+0.133690382192118i</v>
      </c>
      <c r="Q64" s="102" t="str">
        <f t="shared" si="4"/>
        <v>328.265170980333-43.8561502102371i</v>
      </c>
      <c r="R64" s="102" t="str">
        <f t="shared" si="5"/>
        <v>1400-248154.5678044i</v>
      </c>
      <c r="S64" s="102" t="str">
        <f t="shared" si="6"/>
        <v>-13561935.6823335i</v>
      </c>
      <c r="T64" s="102" t="str">
        <f t="shared" si="15"/>
        <v>1350.13861479321-243695.596268894i</v>
      </c>
      <c r="U64" s="102" t="str">
        <f t="shared" si="7"/>
        <v>-0.529669764265027+95.6036569977967i</v>
      </c>
      <c r="V64" s="102"/>
      <c r="W64" s="102"/>
      <c r="X64" s="102"/>
      <c r="Y64" s="102"/>
      <c r="Z64" s="102"/>
      <c r="AA64" s="102"/>
      <c r="AB64" s="102"/>
      <c r="AC64" s="102"/>
      <c r="AD64" s="102"/>
      <c r="AE64" s="102"/>
      <c r="AF64" s="102"/>
      <c r="AG64" s="102"/>
      <c r="AH64" s="102"/>
      <c r="AI64" s="102"/>
      <c r="AJ64" s="102"/>
      <c r="AK64" s="102"/>
      <c r="AL64" s="102"/>
    </row>
    <row r="65" spans="2:38" s="110" customFormat="1" x14ac:dyDescent="0.2">
      <c r="B65" s="102">
        <f t="shared" si="16"/>
        <v>1.139999999999997</v>
      </c>
      <c r="C65" s="102">
        <f t="shared" si="17"/>
        <v>13.803842646028759</v>
      </c>
      <c r="D65" s="102">
        <f t="shared" si="8"/>
        <v>1.3803842646028758E-2</v>
      </c>
      <c r="E65" s="102">
        <f t="shared" si="9"/>
        <v>50.399558543252795</v>
      </c>
      <c r="F65" s="102">
        <f t="shared" si="10"/>
        <v>-7.6967094669106979</v>
      </c>
      <c r="G65" s="102">
        <f t="shared" si="11"/>
        <v>39.509626622818409</v>
      </c>
      <c r="H65" s="102">
        <f t="shared" si="12"/>
        <v>90.321106248668102</v>
      </c>
      <c r="I65" s="102">
        <f t="shared" si="13"/>
        <v>89.909185166071211</v>
      </c>
      <c r="J65" s="102">
        <f t="shared" si="14"/>
        <v>82.624396781757397</v>
      </c>
      <c r="K65" s="102" t="str">
        <f t="shared" si="0"/>
        <v>1+0.000101910219022973i</v>
      </c>
      <c r="L65" s="102" t="str">
        <f t="shared" si="1"/>
        <v>1-8.28412083710593E-06i</v>
      </c>
      <c r="M65" s="102" t="str">
        <f t="shared" si="18"/>
        <v>1.00000000084424+0.0000936260981858671i</v>
      </c>
      <c r="N65" s="102" t="str">
        <f t="shared" si="2"/>
        <v>1+0.135034885874081i</v>
      </c>
      <c r="O65" s="102" t="str">
        <f t="shared" si="3"/>
        <v>0.999999995224851+0.00020355861375257i</v>
      </c>
      <c r="P65" s="102" t="str">
        <f t="shared" si="19"/>
        <v>0.999972507710674+0.135238443843022i</v>
      </c>
      <c r="Q65" s="102" t="str">
        <f t="shared" si="4"/>
        <v>328.131248216892-44.3458962505126i</v>
      </c>
      <c r="R65" s="102" t="str">
        <f t="shared" si="5"/>
        <v>1400-245313.965956295i</v>
      </c>
      <c r="S65" s="102" t="str">
        <f t="shared" si="6"/>
        <v>-13406693.4883091i</v>
      </c>
      <c r="T65" s="102" t="str">
        <f t="shared" si="15"/>
        <v>1350.13861447001-240906.038997513i</v>
      </c>
      <c r="U65" s="102" t="str">
        <f t="shared" si="7"/>
        <v>-0.529669764138234+94.509292222101i</v>
      </c>
      <c r="V65" s="102"/>
      <c r="W65" s="102"/>
      <c r="X65" s="102"/>
      <c r="Y65" s="102"/>
      <c r="Z65" s="102"/>
      <c r="AA65" s="102"/>
      <c r="AB65" s="102"/>
      <c r="AC65" s="102"/>
      <c r="AD65" s="102"/>
      <c r="AE65" s="102"/>
      <c r="AF65" s="102"/>
      <c r="AG65" s="102"/>
      <c r="AH65" s="102"/>
      <c r="AI65" s="102"/>
      <c r="AJ65" s="102"/>
      <c r="AK65" s="102"/>
      <c r="AL65" s="102"/>
    </row>
    <row r="66" spans="2:38" s="110" customFormat="1" x14ac:dyDescent="0.2">
      <c r="B66" s="102">
        <f t="shared" si="16"/>
        <v>1.1449999999999969</v>
      </c>
      <c r="C66" s="102">
        <f t="shared" si="17"/>
        <v>13.963683610559279</v>
      </c>
      <c r="D66" s="102">
        <f t="shared" si="8"/>
        <v>1.396368361055928E-2</v>
      </c>
      <c r="E66" s="102">
        <f t="shared" si="9"/>
        <v>50.397747354381444</v>
      </c>
      <c r="F66" s="102">
        <f t="shared" si="10"/>
        <v>-7.7847491512912983</v>
      </c>
      <c r="G66" s="102">
        <f t="shared" si="11"/>
        <v>39.409629916385789</v>
      </c>
      <c r="H66" s="102">
        <f t="shared" si="12"/>
        <v>90.324824400145147</v>
      </c>
      <c r="I66" s="102">
        <f t="shared" si="13"/>
        <v>89.807377270767233</v>
      </c>
      <c r="J66" s="102">
        <f t="shared" si="14"/>
        <v>82.540075248853853</v>
      </c>
      <c r="K66" s="102" t="str">
        <f t="shared" si="0"/>
        <v>1+0.000103090283742765i</v>
      </c>
      <c r="L66" s="102" t="str">
        <f t="shared" si="1"/>
        <v>1-8.38004643542267E-06i</v>
      </c>
      <c r="M66" s="102" t="str">
        <f t="shared" si="18"/>
        <v>1.0000000008639+0.0000947102373073423i</v>
      </c>
      <c r="N66" s="102" t="str">
        <f t="shared" si="2"/>
        <v>1+0.136598516158551i</v>
      </c>
      <c r="O66" s="102" t="str">
        <f t="shared" si="3"/>
        <v>0.999999995113624+0.000205915711409726i</v>
      </c>
      <c r="P66" s="102" t="str">
        <f t="shared" si="19"/>
        <v>0.999971867332992+0.136804431202489i</v>
      </c>
      <c r="Q66" s="102" t="str">
        <f t="shared" si="4"/>
        <v>327.994318971543-44.8406931960037i</v>
      </c>
      <c r="R66" s="102" t="str">
        <f t="shared" si="5"/>
        <v>1400-242505.880208662i</v>
      </c>
      <c r="S66" s="102" t="str">
        <f t="shared" si="6"/>
        <v>-13253228.336985i</v>
      </c>
      <c r="T66" s="102" t="str">
        <f t="shared" si="15"/>
        <v>1350.13861413929-238148.41356066i</v>
      </c>
      <c r="U66" s="102" t="str">
        <f t="shared" si="7"/>
        <v>-0.52966976400849+93.4274545507203i</v>
      </c>
      <c r="V66" s="102"/>
      <c r="W66" s="102"/>
      <c r="X66" s="102"/>
      <c r="Y66" s="102"/>
      <c r="Z66" s="102"/>
      <c r="AA66" s="102"/>
      <c r="AB66" s="102"/>
      <c r="AC66" s="102"/>
      <c r="AD66" s="102"/>
      <c r="AE66" s="102"/>
      <c r="AF66" s="102"/>
      <c r="AG66" s="102"/>
      <c r="AH66" s="102"/>
      <c r="AI66" s="102"/>
      <c r="AJ66" s="102"/>
      <c r="AK66" s="102"/>
      <c r="AL66" s="102"/>
    </row>
    <row r="67" spans="2:38" s="110" customFormat="1" x14ac:dyDescent="0.2">
      <c r="B67" s="102">
        <f t="shared" si="16"/>
        <v>1.1499999999999968</v>
      </c>
      <c r="C67" s="102">
        <f t="shared" si="17"/>
        <v>14.125375446227444</v>
      </c>
      <c r="D67" s="102">
        <f t="shared" si="8"/>
        <v>1.4125375446227445E-2</v>
      </c>
      <c r="E67" s="102">
        <f t="shared" si="9"/>
        <v>50.395894759106177</v>
      </c>
      <c r="F67" s="102">
        <f t="shared" si="10"/>
        <v>-7.873770761113164</v>
      </c>
      <c r="G67" s="102">
        <f t="shared" si="11"/>
        <v>39.309633286667605</v>
      </c>
      <c r="H67" s="102">
        <f t="shared" si="12"/>
        <v>90.32858560284788</v>
      </c>
      <c r="I67" s="102">
        <f t="shared" si="13"/>
        <v>89.705528045773775</v>
      </c>
      <c r="J67" s="102">
        <f t="shared" si="14"/>
        <v>82.454814841734716</v>
      </c>
      <c r="K67" s="102" t="str">
        <f t="shared" si="0"/>
        <v>1+0.000104284012968005i</v>
      </c>
      <c r="L67" s="102" t="str">
        <f t="shared" si="1"/>
        <v>1-8.47708279981747E-06i</v>
      </c>
      <c r="M67" s="102" t="str">
        <f t="shared" si="18"/>
        <v>1.00000000088402+0.0000958069301681875i</v>
      </c>
      <c r="N67" s="102" t="str">
        <f t="shared" si="2"/>
        <v>1+0.138180252428379i</v>
      </c>
      <c r="O67" s="102" t="str">
        <f t="shared" si="3"/>
        <v>0.999999994999805+0.00020830010297139i</v>
      </c>
      <c r="P67" s="102" t="str">
        <f t="shared" si="19"/>
        <v>0.999971212038996+0.138388551840422i</v>
      </c>
      <c r="Q67" s="102" t="str">
        <f t="shared" si="4"/>
        <v>327.854318390968-45.3405786362612i</v>
      </c>
      <c r="R67" s="102" t="str">
        <f t="shared" si="5"/>
        <v>1400-239729.938352778i</v>
      </c>
      <c r="S67" s="102" t="str">
        <f t="shared" si="6"/>
        <v>-13101519.8867216i</v>
      </c>
      <c r="T67" s="102" t="str">
        <f t="shared" si="15"/>
        <v>1350.13861380086-235422.354438071i</v>
      </c>
      <c r="U67" s="102" t="str">
        <f t="shared" si="7"/>
        <v>-0.529669763875721+92.358000587243i</v>
      </c>
      <c r="V67" s="102"/>
      <c r="W67" s="102"/>
      <c r="X67" s="102"/>
      <c r="Y67" s="102"/>
      <c r="Z67" s="102"/>
      <c r="AA67" s="102"/>
      <c r="AB67" s="102"/>
      <c r="AC67" s="102"/>
      <c r="AD67" s="102"/>
      <c r="AE67" s="102"/>
      <c r="AF67" s="102"/>
      <c r="AG67" s="102"/>
      <c r="AH67" s="102"/>
      <c r="AI67" s="102"/>
      <c r="AJ67" s="102"/>
      <c r="AK67" s="102"/>
      <c r="AL67" s="102"/>
    </row>
    <row r="68" spans="2:38" s="110" customFormat="1" x14ac:dyDescent="0.2">
      <c r="B68" s="102">
        <f t="shared" si="16"/>
        <v>1.1549999999999967</v>
      </c>
      <c r="C68" s="102">
        <f t="shared" si="17"/>
        <v>14.288939585110922</v>
      </c>
      <c r="D68" s="102">
        <f t="shared" si="8"/>
        <v>1.4288939585110922E-2</v>
      </c>
      <c r="E68" s="102">
        <f t="shared" si="9"/>
        <v>50.393999829085814</v>
      </c>
      <c r="F68" s="102">
        <f t="shared" si="10"/>
        <v>-7.96378438092139</v>
      </c>
      <c r="G68" s="102">
        <f t="shared" si="11"/>
        <v>39.209636735450715</v>
      </c>
      <c r="H68" s="102">
        <f t="shared" si="12"/>
        <v>90.332390355182696</v>
      </c>
      <c r="I68" s="102">
        <f t="shared" si="13"/>
        <v>89.603636564536529</v>
      </c>
      <c r="J68" s="102">
        <f t="shared" si="14"/>
        <v>82.3686059742613</v>
      </c>
      <c r="K68" s="102" t="str">
        <f t="shared" si="0"/>
        <v>1+0.000105491564926206i</v>
      </c>
      <c r="L68" s="102" t="str">
        <f t="shared" si="1"/>
        <v>1-8.57524279235533E-06i</v>
      </c>
      <c r="M68" s="102" t="str">
        <f t="shared" si="18"/>
        <v>1.00000000090462+0.0000969163221338507i</v>
      </c>
      <c r="N68" s="102" t="str">
        <f t="shared" si="2"/>
        <v>1+0.139780304340994i</v>
      </c>
      <c r="O68" s="102" t="str">
        <f t="shared" si="3"/>
        <v>0.999999994883336+0.000210712104486079i</v>
      </c>
      <c r="P68" s="102" t="str">
        <f t="shared" si="19"/>
        <v>0.999970541481243+0.139991015730271i</v>
      </c>
      <c r="Q68" s="102" t="str">
        <f t="shared" si="4"/>
        <v>327.711180344872-45.8455899130266i</v>
      </c>
      <c r="R68" s="102" t="str">
        <f t="shared" si="5"/>
        <v>1400-236985.772440556i</v>
      </c>
      <c r="S68" s="102" t="str">
        <f t="shared" si="6"/>
        <v>-12951548.028728i</v>
      </c>
      <c r="T68" s="102" t="str">
        <f t="shared" si="15"/>
        <v>1350.13861345455-232727.500293563i</v>
      </c>
      <c r="U68" s="102" t="str">
        <f t="shared" si="7"/>
        <v>-0.529669763739861+91.3007885767053i</v>
      </c>
      <c r="V68" s="102"/>
      <c r="W68" s="102"/>
      <c r="X68" s="102"/>
      <c r="Y68" s="102"/>
      <c r="Z68" s="102"/>
      <c r="AA68" s="102"/>
      <c r="AB68" s="102"/>
      <c r="AC68" s="102"/>
      <c r="AD68" s="102"/>
      <c r="AE68" s="102"/>
      <c r="AF68" s="102"/>
      <c r="AG68" s="102"/>
      <c r="AH68" s="102"/>
      <c r="AI68" s="102"/>
      <c r="AJ68" s="102"/>
      <c r="AK68" s="102"/>
      <c r="AL68" s="102"/>
    </row>
    <row r="69" spans="2:38" s="110" customFormat="1" x14ac:dyDescent="0.2">
      <c r="B69" s="102">
        <f t="shared" si="16"/>
        <v>1.1599999999999966</v>
      </c>
      <c r="C69" s="102">
        <f t="shared" si="17"/>
        <v>14.454397707459167</v>
      </c>
      <c r="D69" s="102">
        <f t="shared" si="8"/>
        <v>1.4454397707459167E-2</v>
      </c>
      <c r="E69" s="102">
        <f t="shared" si="9"/>
        <v>50.392061616009265</v>
      </c>
      <c r="F69" s="102">
        <f t="shared" si="10"/>
        <v>-8.0548001687728998</v>
      </c>
      <c r="G69" s="102">
        <f t="shared" si="11"/>
        <v>39.109640264563403</v>
      </c>
      <c r="H69" s="102">
        <f t="shared" si="12"/>
        <v>90.336239161323661</v>
      </c>
      <c r="I69" s="102">
        <f t="shared" si="13"/>
        <v>89.501701880572668</v>
      </c>
      <c r="J69" s="102">
        <f t="shared" si="14"/>
        <v>82.281438992550761</v>
      </c>
      <c r="K69" s="102" t="str">
        <f t="shared" si="0"/>
        <v>1+0.000106713099677074i</v>
      </c>
      <c r="L69" s="102" t="str">
        <f t="shared" si="1"/>
        <v>1-8.67453942403693E-06i</v>
      </c>
      <c r="M69" s="102" t="str">
        <f t="shared" si="18"/>
        <v>1.00000000092569+0.0000980385602530371i</v>
      </c>
      <c r="N69" s="102" t="str">
        <f t="shared" si="2"/>
        <v>1+0.141398883981545i</v>
      </c>
      <c r="O69" s="102" t="str">
        <f t="shared" si="3"/>
        <v>0.999999994764153+0.000213152035661983i</v>
      </c>
      <c r="P69" s="102" t="str">
        <f t="shared" si="19"/>
        <v>0.999969855304192+0.141612035276864i</v>
      </c>
      <c r="Q69" s="102" t="str">
        <f t="shared" si="4"/>
        <v>327.564837406532-46.3557640962575i</v>
      </c>
      <c r="R69" s="102" t="str">
        <f t="shared" si="5"/>
        <v>1400-234273.018735776i</v>
      </c>
      <c r="S69" s="102" t="str">
        <f t="shared" si="6"/>
        <v>-12803292.8843971i</v>
      </c>
      <c r="T69" s="102" t="str">
        <f t="shared" si="15"/>
        <v>1350.13861310017-230063.493927136i</v>
      </c>
      <c r="U69" s="102" t="str">
        <f t="shared" si="7"/>
        <v>-0.529669763600835+90.2556783867993i</v>
      </c>
      <c r="V69" s="102"/>
      <c r="W69" s="102"/>
      <c r="X69" s="102"/>
      <c r="Y69" s="102"/>
      <c r="Z69" s="102"/>
      <c r="AA69" s="102"/>
      <c r="AB69" s="102"/>
      <c r="AC69" s="102"/>
      <c r="AD69" s="102"/>
      <c r="AE69" s="102"/>
      <c r="AF69" s="102"/>
      <c r="AG69" s="102"/>
      <c r="AH69" s="102"/>
      <c r="AI69" s="102"/>
      <c r="AJ69" s="102"/>
      <c r="AK69" s="102"/>
      <c r="AL69" s="102"/>
    </row>
    <row r="70" spans="2:38" s="110" customFormat="1" x14ac:dyDescent="0.2">
      <c r="B70" s="102">
        <f t="shared" si="16"/>
        <v>1.1649999999999965</v>
      </c>
      <c r="C70" s="102">
        <f t="shared" si="17"/>
        <v>14.621771744567065</v>
      </c>
      <c r="D70" s="102">
        <f t="shared" si="8"/>
        <v>1.4621771744567065E-2</v>
      </c>
      <c r="E70" s="102">
        <f t="shared" si="9"/>
        <v>50.390079151205441</v>
      </c>
      <c r="F70" s="102">
        <f t="shared" si="10"/>
        <v>-8.1468283556773446</v>
      </c>
      <c r="G70" s="102">
        <f t="shared" si="11"/>
        <v>39.009643875876769</v>
      </c>
      <c r="H70" s="102">
        <f t="shared" si="12"/>
        <v>90.340132531279139</v>
      </c>
      <c r="I70" s="102">
        <f t="shared" si="13"/>
        <v>89.399723027082217</v>
      </c>
      <c r="J70" s="102">
        <f t="shared" si="14"/>
        <v>82.193304175601796</v>
      </c>
      <c r="K70" s="102" t="str">
        <f t="shared" si="0"/>
        <v>1+0.000107948779133717i</v>
      </c>
      <c r="L70" s="102" t="str">
        <f t="shared" si="1"/>
        <v>1-8.77498585652325E-06i</v>
      </c>
      <c r="M70" s="102" t="str">
        <f t="shared" si="18"/>
        <v>1.00000000094725+0.0000991737932771937i</v>
      </c>
      <c r="N70" s="102" t="str">
        <f t="shared" si="2"/>
        <v>1+0.14303620589101i</v>
      </c>
      <c r="O70" s="102" t="str">
        <f t="shared" si="3"/>
        <v>0.999999994642195+0.000215620219909335i</v>
      </c>
      <c r="P70" s="102" t="str">
        <f t="shared" si="19"/>
        <v>0.999969153144026+0.143251825344559i</v>
      </c>
      <c r="Q70" s="102" t="str">
        <f t="shared" si="4"/>
        <v>327.415220833355-46.8711379593008i</v>
      </c>
      <c r="R70" s="102" t="str">
        <f t="shared" si="5"/>
        <v>1400-231591.317665875i</v>
      </c>
      <c r="S70" s="102" t="str">
        <f t="shared" si="6"/>
        <v>-12656734.8026699i</v>
      </c>
      <c r="T70" s="102" t="str">
        <f t="shared" si="15"/>
        <v>1350.13861273754-227429.982227634i</v>
      </c>
      <c r="U70" s="102" t="str">
        <f t="shared" si="7"/>
        <v>-0.529669763458572+89.2225314893024i</v>
      </c>
      <c r="V70" s="102"/>
      <c r="W70" s="102"/>
      <c r="X70" s="102"/>
      <c r="Y70" s="102"/>
      <c r="Z70" s="102"/>
      <c r="AA70" s="102"/>
      <c r="AB70" s="102"/>
      <c r="AC70" s="102"/>
      <c r="AD70" s="102"/>
      <c r="AE70" s="102"/>
      <c r="AF70" s="102"/>
      <c r="AG70" s="102"/>
      <c r="AH70" s="102"/>
      <c r="AI70" s="102"/>
      <c r="AJ70" s="102"/>
      <c r="AK70" s="102"/>
      <c r="AL70" s="102"/>
    </row>
    <row r="71" spans="2:38" s="110" customFormat="1" x14ac:dyDescent="0.2">
      <c r="B71" s="102">
        <f t="shared" si="16"/>
        <v>1.1699999999999964</v>
      </c>
      <c r="C71" s="102">
        <f t="shared" si="17"/>
        <v>14.791083881681955</v>
      </c>
      <c r="D71" s="102">
        <f t="shared" si="8"/>
        <v>1.4791083881681955E-2</v>
      </c>
      <c r="E71" s="102">
        <f t="shared" si="9"/>
        <v>50.38805144524634</v>
      </c>
      <c r="F71" s="102">
        <f t="shared" si="10"/>
        <v>-8.2398792449884031</v>
      </c>
      <c r="G71" s="102">
        <f t="shared" si="11"/>
        <v>38.909647571305285</v>
      </c>
      <c r="H71" s="102">
        <f t="shared" si="12"/>
        <v>90.344070980959202</v>
      </c>
      <c r="I71" s="102">
        <f t="shared" si="13"/>
        <v>89.297699016551633</v>
      </c>
      <c r="J71" s="102">
        <f t="shared" si="14"/>
        <v>82.104191735970801</v>
      </c>
      <c r="K71" s="102" t="str">
        <f t="shared" si="0"/>
        <v>1+0.000109198767084108i</v>
      </c>
      <c r="L71" s="102" t="str">
        <f t="shared" si="1"/>
        <v>1-8.87659540388011E-06i</v>
      </c>
      <c r="M71" s="102" t="str">
        <f t="shared" si="18"/>
        <v>1.00000000096931+0.000100322171680228i</v>
      </c>
      <c r="N71" s="102" t="str">
        <f t="shared" si="2"/>
        <v>1+0.144692487094635i</v>
      </c>
      <c r="O71" s="102" t="str">
        <f t="shared" si="3"/>
        <v>0.999999994517395+0.000218116984383284i</v>
      </c>
      <c r="P71" s="102" t="str">
        <f t="shared" si="19"/>
        <v>0.999968434628447+0.144910603285727i</v>
      </c>
      <c r="Q71" s="102" t="str">
        <f t="shared" si="4"/>
        <v>327.262260547399-47.3917479531819i</v>
      </c>
      <c r="R71" s="102" t="str">
        <f t="shared" si="5"/>
        <v>1400-228940.313774279i</v>
      </c>
      <c r="S71" s="102" t="str">
        <f t="shared" si="6"/>
        <v>-12511854.3574315i</v>
      </c>
      <c r="T71" s="102" t="str">
        <f t="shared" si="15"/>
        <v>1350.13861236646-224826.616125932i</v>
      </c>
      <c r="U71" s="102" t="str">
        <f t="shared" si="7"/>
        <v>-0.529669763312995+88.2012109417116i</v>
      </c>
      <c r="V71" s="102"/>
      <c r="W71" s="102"/>
      <c r="X71" s="102"/>
      <c r="Y71" s="102"/>
      <c r="Z71" s="102"/>
      <c r="AA71" s="102"/>
      <c r="AB71" s="102"/>
      <c r="AC71" s="102"/>
      <c r="AD71" s="102"/>
      <c r="AE71" s="102"/>
      <c r="AF71" s="102"/>
      <c r="AG71" s="102"/>
      <c r="AH71" s="102"/>
      <c r="AI71" s="102"/>
      <c r="AJ71" s="102"/>
      <c r="AK71" s="102"/>
      <c r="AL71" s="102"/>
    </row>
    <row r="72" spans="2:38" s="110" customFormat="1" x14ac:dyDescent="0.2">
      <c r="B72" s="102">
        <f t="shared" si="16"/>
        <v>1.1749999999999963</v>
      </c>
      <c r="C72" s="102">
        <f t="shared" si="17"/>
        <v>14.962356560944214</v>
      </c>
      <c r="D72" s="102">
        <f t="shared" si="8"/>
        <v>1.4962356560944214E-2</v>
      </c>
      <c r="E72" s="102">
        <f t="shared" si="9"/>
        <v>50.385977487545247</v>
      </c>
      <c r="F72" s="102">
        <f t="shared" si="10"/>
        <v>-8.3339632117424447</v>
      </c>
      <c r="G72" s="102">
        <f t="shared" si="11"/>
        <v>38.80965135280816</v>
      </c>
      <c r="H72" s="102">
        <f t="shared" si="12"/>
        <v>90.348055032243863</v>
      </c>
      <c r="I72" s="102">
        <f t="shared" si="13"/>
        <v>89.195628840353407</v>
      </c>
      <c r="J72" s="102">
        <f t="shared" si="14"/>
        <v>82.01409182050142</v>
      </c>
      <c r="K72" s="102" t="str">
        <f t="shared" si="0"/>
        <v>1+0.000110463229212795i</v>
      </c>
      <c r="L72" s="102" t="str">
        <f t="shared" si="1"/>
        <v>1-8.97938153434297E-06i</v>
      </c>
      <c r="M72" s="102" t="str">
        <f t="shared" si="18"/>
        <v>1.00000000099189+0.000101483847678452i</v>
      </c>
      <c r="N72" s="102" t="str">
        <f t="shared" si="2"/>
        <v>1+0.146367947130698i</v>
      </c>
      <c r="O72" s="102" t="str">
        <f t="shared" si="3"/>
        <v>0.999999994389689+0.000220642660027257i</v>
      </c>
      <c r="P72" s="102" t="str">
        <f t="shared" si="19"/>
        <v>0.999967699376491+0.146588588969556i</v>
      </c>
      <c r="Q72" s="102" t="str">
        <f t="shared" si="4"/>
        <v>327.105885115948-47.917630179991i</v>
      </c>
      <c r="R72" s="102" t="str">
        <f t="shared" si="5"/>
        <v>1400-226319.655673294i</v>
      </c>
      <c r="S72" s="102" t="str">
        <f t="shared" si="6"/>
        <v>-12368632.3449358i</v>
      </c>
      <c r="T72" s="102" t="str">
        <f t="shared" si="15"/>
        <v>1350.13861198674-222253.050548674i</v>
      </c>
      <c r="U72" s="102" t="str">
        <f t="shared" si="7"/>
        <v>-0.529669763164028+87.191581369095i</v>
      </c>
      <c r="V72" s="102"/>
      <c r="W72" s="102"/>
      <c r="X72" s="102"/>
      <c r="Y72" s="102"/>
      <c r="Z72" s="102"/>
      <c r="AA72" s="102"/>
      <c r="AB72" s="102"/>
      <c r="AC72" s="102"/>
      <c r="AD72" s="102"/>
      <c r="AE72" s="102"/>
      <c r="AF72" s="102"/>
      <c r="AG72" s="102"/>
      <c r="AH72" s="102"/>
      <c r="AI72" s="102"/>
      <c r="AJ72" s="102"/>
      <c r="AK72" s="102"/>
      <c r="AL72" s="102"/>
    </row>
    <row r="73" spans="2:38" s="110" customFormat="1" x14ac:dyDescent="0.2">
      <c r="B73" s="102">
        <f t="shared" si="16"/>
        <v>1.1799999999999962</v>
      </c>
      <c r="C73" s="102">
        <f t="shared" si="17"/>
        <v>15.135612484361952</v>
      </c>
      <c r="D73" s="102">
        <f t="shared" si="8"/>
        <v>1.5135612484361951E-2</v>
      </c>
      <c r="E73" s="102">
        <f t="shared" si="9"/>
        <v>50.383856245948223</v>
      </c>
      <c r="F73" s="102">
        <f t="shared" si="10"/>
        <v>-8.4290907019455457</v>
      </c>
      <c r="G73" s="102">
        <f t="shared" si="11"/>
        <v>38.709655222390126</v>
      </c>
      <c r="H73" s="102">
        <f t="shared" si="12"/>
        <v>90.352085213052092</v>
      </c>
      <c r="I73" s="102">
        <f t="shared" si="13"/>
        <v>89.093511468338349</v>
      </c>
      <c r="J73" s="102">
        <f t="shared" si="14"/>
        <v>81.922994511106552</v>
      </c>
      <c r="K73" s="102" t="str">
        <f t="shared" si="0"/>
        <v>1+0.000111742333122866i</v>
      </c>
      <c r="L73" s="102" t="str">
        <f t="shared" si="1"/>
        <v>1-9.08335787210207E-06i</v>
      </c>
      <c r="M73" s="102" t="str">
        <f t="shared" si="18"/>
        <v>1.000000001015+0.000102658975250764i</v>
      </c>
      <c r="N73" s="102" t="str">
        <f t="shared" si="2"/>
        <v>1+0.148062808079613i</v>
      </c>
      <c r="O73" s="102" t="str">
        <f t="shared" si="3"/>
        <v>0.999999994259008+0.000223197581616825i</v>
      </c>
      <c r="P73" s="102" t="str">
        <f t="shared" si="19"/>
        <v>0.999966946998317+0.148286004811202i</v>
      </c>
      <c r="Q73" s="102" t="str">
        <f t="shared" si="4"/>
        <v>326.94602173209-48.4488203653507i</v>
      </c>
      <c r="R73" s="102" t="str">
        <f t="shared" si="5"/>
        <v>1400-223728.995997527i</v>
      </c>
      <c r="S73" s="102" t="str">
        <f t="shared" si="6"/>
        <v>-12227049.7812602i</v>
      </c>
      <c r="T73" s="102" t="str">
        <f t="shared" si="15"/>
        <v>1350.13861159818-219708.94437253i</v>
      </c>
      <c r="U73" s="102" t="str">
        <f t="shared" si="7"/>
        <v>-0.529669763011593+86.1935089461462i</v>
      </c>
      <c r="V73" s="102"/>
      <c r="W73" s="102"/>
      <c r="X73" s="102"/>
      <c r="Y73" s="102"/>
      <c r="Z73" s="102"/>
      <c r="AA73" s="102"/>
      <c r="AB73" s="102"/>
      <c r="AC73" s="102"/>
      <c r="AD73" s="102"/>
      <c r="AE73" s="102"/>
      <c r="AF73" s="102"/>
      <c r="AG73" s="102"/>
      <c r="AH73" s="102"/>
      <c r="AI73" s="102"/>
      <c r="AJ73" s="102"/>
      <c r="AK73" s="102"/>
      <c r="AL73" s="102"/>
    </row>
    <row r="74" spans="2:38" s="110" customFormat="1" x14ac:dyDescent="0.2">
      <c r="B74" s="102">
        <f t="shared" si="16"/>
        <v>1.1849999999999961</v>
      </c>
      <c r="C74" s="102">
        <f t="shared" si="17"/>
        <v>15.310874616820168</v>
      </c>
      <c r="D74" s="102">
        <f t="shared" si="8"/>
        <v>1.5310874616820168E-2</v>
      </c>
      <c r="E74" s="102">
        <f t="shared" si="9"/>
        <v>50.381686666320448</v>
      </c>
      <c r="F74" s="102">
        <f t="shared" si="10"/>
        <v>-8.5252722318036618</v>
      </c>
      <c r="G74" s="102">
        <f t="shared" si="11"/>
        <v>38.609659182102661</v>
      </c>
      <c r="H74" s="102">
        <f t="shared" si="12"/>
        <v>90.35616205741151</v>
      </c>
      <c r="I74" s="102">
        <f t="shared" si="13"/>
        <v>88.991345848423109</v>
      </c>
      <c r="J74" s="102">
        <f t="shared" si="14"/>
        <v>81.830889825607841</v>
      </c>
      <c r="K74" s="102" t="str">
        <f t="shared" si="0"/>
        <v>1+0.000113036248358156i</v>
      </c>
      <c r="L74" s="102" t="str">
        <f t="shared" si="1"/>
        <v>1-9.18853819910836E-06i</v>
      </c>
      <c r="M74" s="102" t="str">
        <f t="shared" si="18"/>
        <v>1.00000000103864+0.000103847710159048i</v>
      </c>
      <c r="N74" s="102" t="str">
        <f t="shared" si="2"/>
        <v>1+0.149777294593363i</v>
      </c>
      <c r="O74" s="102" t="str">
        <f t="shared" si="3"/>
        <v>0.999999994125283+0.000225782087804077i</v>
      </c>
      <c r="P74" s="102" t="str">
        <f t="shared" si="19"/>
        <v>0.999966177095004+0.150003075801268i</v>
      </c>
      <c r="Q74" s="102" t="str">
        <f t="shared" si="4"/>
        <v>326.782596195378-48.9853538299314i</v>
      </c>
      <c r="R74" s="102" t="str">
        <f t="shared" si="5"/>
        <v>1400-221167.991357846i</v>
      </c>
      <c r="S74" s="102" t="str">
        <f t="shared" si="6"/>
        <v>-12087087.8997892i</v>
      </c>
      <c r="T74" s="102" t="str">
        <f t="shared" si="15"/>
        <v>1350.13861120056-217193.960378982i</v>
      </c>
      <c r="U74" s="102" t="str">
        <f t="shared" si="7"/>
        <v>-0.529669762855603+85.2068613794466i</v>
      </c>
      <c r="V74" s="102"/>
      <c r="W74" s="102"/>
      <c r="X74" s="102"/>
      <c r="Y74" s="102"/>
      <c r="Z74" s="102"/>
      <c r="AA74" s="102"/>
      <c r="AB74" s="102"/>
      <c r="AC74" s="102"/>
      <c r="AD74" s="102"/>
      <c r="AE74" s="102"/>
      <c r="AF74" s="102"/>
      <c r="AG74" s="102"/>
      <c r="AH74" s="102"/>
      <c r="AI74" s="102"/>
      <c r="AJ74" s="102"/>
      <c r="AK74" s="102"/>
      <c r="AL74" s="102"/>
    </row>
    <row r="75" spans="2:38" s="110" customFormat="1" x14ac:dyDescent="0.2">
      <c r="B75" s="102">
        <f t="shared" si="16"/>
        <v>1.1899999999999959</v>
      </c>
      <c r="C75" s="102">
        <f t="shared" si="17"/>
        <v>15.488166189124671</v>
      </c>
      <c r="D75" s="102">
        <f t="shared" si="8"/>
        <v>1.5488166189124672E-2</v>
      </c>
      <c r="E75" s="102">
        <f t="shared" si="9"/>
        <v>50.379467672126765</v>
      </c>
      <c r="F75" s="102">
        <f t="shared" si="10"/>
        <v>-8.6225183868962318</v>
      </c>
      <c r="G75" s="102">
        <f t="shared" si="11"/>
        <v>38.509663234044979</v>
      </c>
      <c r="H75" s="102">
        <f t="shared" si="12"/>
        <v>90.360286105529028</v>
      </c>
      <c r="I75" s="102">
        <f t="shared" si="13"/>
        <v>88.889130906171744</v>
      </c>
      <c r="J75" s="102">
        <f t="shared" si="14"/>
        <v>81.737767718632796</v>
      </c>
      <c r="K75" s="102" t="str">
        <f t="shared" si="0"/>
        <v>1+0.00011434514642573i</v>
      </c>
      <c r="L75" s="102" t="str">
        <f t="shared" si="1"/>
        <v>1-9.29493645690026E-06i</v>
      </c>
      <c r="M75" s="102" t="str">
        <f t="shared" si="18"/>
        <v>1.00000000106283+0.00010505020996883i</v>
      </c>
      <c r="N75" s="102" t="str">
        <f t="shared" si="2"/>
        <v>1+0.151511633925278i</v>
      </c>
      <c r="O75" s="102" t="str">
        <f t="shared" si="3"/>
        <v>0.999999993988444+0.000228396521162509i</v>
      </c>
      <c r="P75" s="102" t="str">
        <f t="shared" si="19"/>
        <v>0.99996538925834+0.15174002953562i</v>
      </c>
      <c r="Q75" s="102" t="str">
        <f t="shared" si="4"/>
        <v>326.61553289257-49.5272654600014i</v>
      </c>
      <c r="R75" s="102" t="str">
        <f t="shared" si="5"/>
        <v>1400-218636.302295858i</v>
      </c>
      <c r="S75" s="102" t="str">
        <f t="shared" si="6"/>
        <v>-11948728.1487271i</v>
      </c>
      <c r="T75" s="102" t="str">
        <f t="shared" si="15"/>
        <v>1350.13861079367-214707.765209625i</v>
      </c>
      <c r="U75" s="102" t="str">
        <f t="shared" si="7"/>
        <v>-0.529669762695977+84.2315078899296i</v>
      </c>
      <c r="V75" s="102"/>
      <c r="W75" s="102"/>
      <c r="X75" s="102"/>
      <c r="Y75" s="102"/>
      <c r="Z75" s="102"/>
      <c r="AA75" s="102"/>
      <c r="AB75" s="102"/>
      <c r="AC75" s="102"/>
      <c r="AD75" s="102"/>
      <c r="AE75" s="102"/>
      <c r="AF75" s="102"/>
      <c r="AG75" s="102"/>
      <c r="AH75" s="102"/>
      <c r="AI75" s="102"/>
      <c r="AJ75" s="102"/>
      <c r="AK75" s="102"/>
      <c r="AL75" s="102"/>
    </row>
    <row r="76" spans="2:38" s="110" customFormat="1" x14ac:dyDescent="0.2">
      <c r="B76" s="102">
        <f t="shared" si="16"/>
        <v>1.1949999999999958</v>
      </c>
      <c r="C76" s="102">
        <f t="shared" si="17"/>
        <v>15.667510701081348</v>
      </c>
      <c r="D76" s="102">
        <f t="shared" si="8"/>
        <v>1.5667510701081348E-2</v>
      </c>
      <c r="E76" s="102">
        <f t="shared" si="9"/>
        <v>50.377198164006202</v>
      </c>
      <c r="F76" s="102">
        <f t="shared" si="10"/>
        <v>-8.7208398212912535</v>
      </c>
      <c r="G76" s="102">
        <f t="shared" si="11"/>
        <v>38.409667380365285</v>
      </c>
      <c r="H76" s="102">
        <f t="shared" si="12"/>
        <v>90.364457903862274</v>
      </c>
      <c r="I76" s="102">
        <f t="shared" si="13"/>
        <v>88.786865544371494</v>
      </c>
      <c r="J76" s="102">
        <f t="shared" si="14"/>
        <v>81.643618082571024</v>
      </c>
      <c r="K76" s="102" t="str">
        <f t="shared" si="0"/>
        <v>1+0.000115669200818608i</v>
      </c>
      <c r="L76" s="102" t="str">
        <f t="shared" si="1"/>
        <v>1-0.0000094025667484516i</v>
      </c>
      <c r="M76" s="102" t="str">
        <f t="shared" si="18"/>
        <v>1.00000000108759+0.000106266634070156i</v>
      </c>
      <c r="N76" s="102" t="str">
        <f t="shared" si="2"/>
        <v>1+0.153266055960158i</v>
      </c>
      <c r="O76" s="102" t="str">
        <f t="shared" si="3"/>
        <v>0.999999993848417+0.00023104122823243i</v>
      </c>
      <c r="P76" s="102" t="str">
        <f t="shared" si="19"/>
        <v>0.999964583070602+0.153497096245562i</v>
      </c>
      <c r="Q76" s="102" t="str">
        <f t="shared" si="4"/>
        <v>326.444754778457-50.0745896769868i</v>
      </c>
      <c r="R76" s="102" t="str">
        <f t="shared" si="5"/>
        <v>1400-216133.59323892i</v>
      </c>
      <c r="S76" s="102" t="str">
        <f t="shared" si="6"/>
        <v>-11811952.1886387i</v>
      </c>
      <c r="T76" s="102" t="str">
        <f t="shared" si="15"/>
        <v>1350.13861037732-212250.029321984i</v>
      </c>
      <c r="U76" s="102" t="str">
        <f t="shared" si="7"/>
        <v>-0.52966976253264+83.2673191955474i</v>
      </c>
      <c r="V76" s="102"/>
      <c r="W76" s="102"/>
      <c r="X76" s="102"/>
      <c r="Y76" s="102"/>
      <c r="Z76" s="102"/>
      <c r="AA76" s="102"/>
      <c r="AB76" s="102"/>
      <c r="AC76" s="102"/>
      <c r="AD76" s="102"/>
      <c r="AE76" s="102"/>
      <c r="AF76" s="102"/>
      <c r="AG76" s="102"/>
      <c r="AH76" s="102"/>
      <c r="AI76" s="102"/>
      <c r="AJ76" s="102"/>
      <c r="AK76" s="102"/>
      <c r="AL76" s="102"/>
    </row>
    <row r="77" spans="2:38" s="110" customFormat="1" x14ac:dyDescent="0.2">
      <c r="B77" s="102">
        <f t="shared" si="16"/>
        <v>1.1999999999999957</v>
      </c>
      <c r="C77" s="102">
        <f t="shared" si="17"/>
        <v>15.848931924610982</v>
      </c>
      <c r="D77" s="102">
        <f t="shared" si="8"/>
        <v>1.5848931924610982E-2</v>
      </c>
      <c r="E77" s="102">
        <f t="shared" si="9"/>
        <v>50.37487701934073</v>
      </c>
      <c r="F77" s="102">
        <f t="shared" si="10"/>
        <v>-8.8202472565984884</v>
      </c>
      <c r="G77" s="102">
        <f t="shared" si="11"/>
        <v>38.309671623261671</v>
      </c>
      <c r="H77" s="102">
        <f t="shared" si="12"/>
        <v>90.368678005191711</v>
      </c>
      <c r="I77" s="102">
        <f t="shared" si="13"/>
        <v>88.684548642602408</v>
      </c>
      <c r="J77" s="102">
        <f t="shared" si="14"/>
        <v>81.548430748593219</v>
      </c>
      <c r="K77" s="102" t="str">
        <f t="shared" si="0"/>
        <v>1+0.000117008587038766i</v>
      </c>
      <c r="L77" s="102" t="str">
        <f t="shared" si="1"/>
        <v>1-9.51144334004093E-06i</v>
      </c>
      <c r="M77" s="102" t="str">
        <f t="shared" si="18"/>
        <v>1.00000000111292+0.000107497143698725i</v>
      </c>
      <c r="N77" s="102" t="str">
        <f t="shared" si="2"/>
        <v>1+0.155040793244744i</v>
      </c>
      <c r="O77" s="102" t="str">
        <f t="shared" si="3"/>
        <v>0.999999993705128+0.000233716559566898i</v>
      </c>
      <c r="P77" s="102" t="str">
        <f t="shared" si="19"/>
        <v>0.999963758104338+0.155274508828349i</v>
      </c>
      <c r="Q77" s="102" t="str">
        <f t="shared" si="4"/>
        <v>326.270183356817-50.6273604060126i</v>
      </c>
      <c r="R77" s="102" t="str">
        <f t="shared" si="5"/>
        <v>1400-213659.532455659i</v>
      </c>
      <c r="S77" s="102" t="str">
        <f t="shared" si="6"/>
        <v>-11676741.8900185i</v>
      </c>
      <c r="T77" s="102" t="str">
        <f t="shared" si="15"/>
        <v>1350.13860995125-209820.426945828i</v>
      </c>
      <c r="U77" s="102" t="str">
        <f t="shared" si="7"/>
        <v>-0.529669762365489+82.3141674941323i</v>
      </c>
      <c r="V77" s="102"/>
      <c r="W77" s="102"/>
      <c r="X77" s="102"/>
      <c r="Y77" s="102"/>
      <c r="Z77" s="102"/>
      <c r="AA77" s="102"/>
      <c r="AB77" s="102"/>
      <c r="AC77" s="102"/>
      <c r="AD77" s="102"/>
      <c r="AE77" s="102"/>
      <c r="AF77" s="102"/>
      <c r="AG77" s="102"/>
      <c r="AH77" s="102"/>
      <c r="AI77" s="102"/>
      <c r="AJ77" s="102"/>
      <c r="AK77" s="102"/>
      <c r="AL77" s="102"/>
    </row>
    <row r="78" spans="2:38" s="110" customFormat="1" x14ac:dyDescent="0.2">
      <c r="B78" s="102">
        <f t="shared" si="16"/>
        <v>1.2049999999999956</v>
      </c>
      <c r="C78" s="102">
        <f t="shared" si="17"/>
        <v>16.032453906900258</v>
      </c>
      <c r="D78" s="102">
        <f t="shared" si="8"/>
        <v>1.6032453906900258E-2</v>
      </c>
      <c r="E78" s="102">
        <f t="shared" si="9"/>
        <v>50.372503091818743</v>
      </c>
      <c r="F78" s="102">
        <f t="shared" si="10"/>
        <v>-8.9207514809600958</v>
      </c>
      <c r="G78" s="102">
        <f t="shared" si="11"/>
        <v>38.209675964983525</v>
      </c>
      <c r="H78" s="102">
        <f t="shared" si="12"/>
        <v>90.37294696869381</v>
      </c>
      <c r="I78" s="102">
        <f t="shared" si="13"/>
        <v>88.582179056802261</v>
      </c>
      <c r="J78" s="102">
        <f t="shared" si="14"/>
        <v>81.452195487733718</v>
      </c>
      <c r="K78" s="102" t="str">
        <f t="shared" si="0"/>
        <v>1+0.000118363482620397i</v>
      </c>
      <c r="L78" s="102" t="str">
        <f t="shared" si="1"/>
        <v>1-9.62158066314255E-06i</v>
      </c>
      <c r="M78" s="102" t="str">
        <f t="shared" si="18"/>
        <v>1.00000000113884+0.000108741901957254i</v>
      </c>
      <c r="N78" s="102" t="str">
        <f t="shared" si="2"/>
        <v>1+0.15683608101854i</v>
      </c>
      <c r="O78" s="102" t="str">
        <f t="shared" si="3"/>
        <v>0.999999993558501+0.000236422869778184i</v>
      </c>
      <c r="P78" s="102" t="str">
        <f t="shared" si="19"/>
        <v>0.999962913922142+0.157072502878059i</v>
      </c>
      <c r="Q78" s="102" t="str">
        <f t="shared" si="4"/>
        <v>326.091738661532-51.1856110434121i</v>
      </c>
      <c r="R78" s="102" t="str">
        <f t="shared" si="5"/>
        <v>1400-211213.792011996i</v>
      </c>
      <c r="S78" s="102" t="str">
        <f t="shared" si="6"/>
        <v>-11543079.3308882i</v>
      </c>
      <c r="T78" s="102" t="str">
        <f t="shared" si="15"/>
        <v>1350.13860951528-207418.636039994i</v>
      </c>
      <c r="U78" s="102" t="str">
        <f t="shared" si="7"/>
        <v>-0.529669762194455+81.371926446459i</v>
      </c>
      <c r="V78" s="102"/>
      <c r="W78" s="102"/>
      <c r="X78" s="102"/>
      <c r="Y78" s="102"/>
      <c r="Z78" s="102"/>
      <c r="AA78" s="102"/>
      <c r="AB78" s="102"/>
      <c r="AC78" s="102"/>
      <c r="AD78" s="102"/>
      <c r="AE78" s="102"/>
      <c r="AF78" s="102"/>
      <c r="AG78" s="102"/>
      <c r="AH78" s="102"/>
      <c r="AI78" s="102"/>
      <c r="AJ78" s="102"/>
      <c r="AK78" s="102"/>
      <c r="AL78" s="102"/>
    </row>
    <row r="79" spans="2:38" s="110" customFormat="1" x14ac:dyDescent="0.2">
      <c r="B79" s="102">
        <f t="shared" si="16"/>
        <v>1.2099999999999955</v>
      </c>
      <c r="C79" s="102">
        <f t="shared" si="17"/>
        <v>16.218100973589134</v>
      </c>
      <c r="D79" s="102">
        <f t="shared" si="8"/>
        <v>1.6218100973589136E-2</v>
      </c>
      <c r="E79" s="102">
        <f t="shared" si="9"/>
        <v>50.37007521099256</v>
      </c>
      <c r="F79" s="102">
        <f t="shared" si="10"/>
        <v>-9.0223633479760892</v>
      </c>
      <c r="G79" s="102">
        <f t="shared" si="11"/>
        <v>38.10968040783257</v>
      </c>
      <c r="H79" s="102">
        <f t="shared" si="12"/>
        <v>90.377265360014817</v>
      </c>
      <c r="I79" s="102">
        <f t="shared" si="13"/>
        <v>88.479755618825124</v>
      </c>
      <c r="J79" s="102">
        <f t="shared" si="14"/>
        <v>81.354902012038735</v>
      </c>
      <c r="K79" s="102" t="str">
        <f t="shared" si="0"/>
        <v>1+0.000119734067153442i</v>
      </c>
      <c r="L79" s="102" t="str">
        <f t="shared" si="1"/>
        <v>1-9.73299331633934E-06i</v>
      </c>
      <c r="M79" s="102" t="str">
        <f t="shared" si="18"/>
        <v>1.00000000116537+0.000110001073837103i</v>
      </c>
      <c r="N79" s="102" t="str">
        <f t="shared" si="2"/>
        <v>1+0.158652157244996i</v>
      </c>
      <c r="O79" s="102" t="str">
        <f t="shared" si="3"/>
        <v>0.99999999340846+0.000239160517584774i</v>
      </c>
      <c r="P79" s="102" t="str">
        <f t="shared" si="19"/>
        <v>0.999962050076417+0.158891316716819i</v>
      </c>
      <c r="Q79" s="102" t="str">
        <f t="shared" si="4"/>
        <v>325.909339237868-51.7493744231742i</v>
      </c>
      <c r="R79" s="102" t="str">
        <f t="shared" si="5"/>
        <v>1400-208796.047727686i</v>
      </c>
      <c r="S79" s="102" t="str">
        <f t="shared" si="6"/>
        <v>-11410946.79442i</v>
      </c>
      <c r="T79" s="102" t="str">
        <f t="shared" si="15"/>
        <v>1350.13860906914-205044.338249699i</v>
      </c>
      <c r="U79" s="102" t="str">
        <f t="shared" si="7"/>
        <v>-0.529669762019431+80.4404711594971i</v>
      </c>
      <c r="V79" s="102"/>
      <c r="W79" s="102"/>
      <c r="X79" s="102"/>
      <c r="Y79" s="102"/>
      <c r="Z79" s="102"/>
      <c r="AA79" s="102"/>
      <c r="AB79" s="102"/>
      <c r="AC79" s="102"/>
      <c r="AD79" s="102"/>
      <c r="AE79" s="102"/>
      <c r="AF79" s="102"/>
      <c r="AG79" s="102"/>
      <c r="AH79" s="102"/>
      <c r="AI79" s="102"/>
      <c r="AJ79" s="102"/>
      <c r="AK79" s="102"/>
      <c r="AL79" s="102"/>
    </row>
    <row r="80" spans="2:38" s="110" customFormat="1" x14ac:dyDescent="0.2">
      <c r="B80" s="102">
        <f t="shared" si="16"/>
        <v>1.2149999999999954</v>
      </c>
      <c r="C80" s="102">
        <f t="shared" si="17"/>
        <v>16.405897731995225</v>
      </c>
      <c r="D80" s="102">
        <f t="shared" si="8"/>
        <v>1.6405897731995224E-2</v>
      </c>
      <c r="E80" s="102">
        <f t="shared" si="9"/>
        <v>50.367592181830496</v>
      </c>
      <c r="F80" s="102">
        <f t="shared" si="10"/>
        <v>-9.1250937755623465</v>
      </c>
      <c r="G80" s="102">
        <f t="shared" si="11"/>
        <v>38.009684954164186</v>
      </c>
      <c r="H80" s="102">
        <f t="shared" si="12"/>
        <v>90.381633751345603</v>
      </c>
      <c r="I80" s="102">
        <f t="shared" si="13"/>
        <v>88.377277135994689</v>
      </c>
      <c r="J80" s="102">
        <f t="shared" si="14"/>
        <v>81.256539975783255</v>
      </c>
      <c r="K80" s="102" t="str">
        <f t="shared" si="0"/>
        <v>1+0.000121120522307397i</v>
      </c>
      <c r="L80" s="102" t="str">
        <f t="shared" si="1"/>
        <v>1-9.84569606725778E-06i</v>
      </c>
      <c r="M80" s="102" t="str">
        <f t="shared" si="18"/>
        <v>1.00000000119252+0.000111274826240139i</v>
      </c>
      <c r="N80" s="102" t="str">
        <f t="shared" si="2"/>
        <v>1+0.160489262643048i</v>
      </c>
      <c r="O80" s="102" t="str">
        <f t="shared" si="3"/>
        <v>0.999999993254923+0.000241929865858921i</v>
      </c>
      <c r="P80" s="102" t="str">
        <f t="shared" si="19"/>
        <v>0.99996116610914+0.160731191426394i</v>
      </c>
      <c r="Q80" s="102" t="str">
        <f t="shared" si="4"/>
        <v>325.722902123962-52.3186827823081i</v>
      </c>
      <c r="R80" s="102" t="str">
        <f t="shared" si="5"/>
        <v>1400-206405.979133341i</v>
      </c>
      <c r="S80" s="102" t="str">
        <f t="shared" si="6"/>
        <v>-11280326.7665896i</v>
      </c>
      <c r="T80" s="102" t="str">
        <f t="shared" si="15"/>
        <v>1350.13860861262-202697.218864343i</v>
      </c>
      <c r="U80" s="102" t="str">
        <f t="shared" si="7"/>
        <v>-0.529669761840334+79.5196781698575i</v>
      </c>
      <c r="V80" s="102"/>
      <c r="W80" s="102"/>
      <c r="X80" s="102"/>
      <c r="Y80" s="102"/>
      <c r="Z80" s="102"/>
      <c r="AA80" s="102"/>
      <c r="AB80" s="102"/>
      <c r="AC80" s="102"/>
      <c r="AD80" s="102"/>
      <c r="AE80" s="102"/>
      <c r="AF80" s="102"/>
      <c r="AG80" s="102"/>
      <c r="AH80" s="102"/>
      <c r="AI80" s="102"/>
      <c r="AJ80" s="102"/>
      <c r="AK80" s="102"/>
      <c r="AL80" s="102"/>
    </row>
    <row r="81" spans="2:38" s="110" customFormat="1" x14ac:dyDescent="0.2">
      <c r="B81" s="102">
        <f t="shared" si="16"/>
        <v>1.2199999999999953</v>
      </c>
      <c r="C81" s="102">
        <f t="shared" si="17"/>
        <v>16.595869074375436</v>
      </c>
      <c r="D81" s="102">
        <f t="shared" si="8"/>
        <v>1.6595869074375436E-2</v>
      </c>
      <c r="E81" s="102">
        <f t="shared" si="9"/>
        <v>50.365052784263241</v>
      </c>
      <c r="F81" s="102">
        <f t="shared" si="10"/>
        <v>-9.2289537447399628</v>
      </c>
      <c r="G81" s="102">
        <f t="shared" si="11"/>
        <v>37.909689606388461</v>
      </c>
      <c r="H81" s="102">
        <f t="shared" si="12"/>
        <v>90.386052721497165</v>
      </c>
      <c r="I81" s="102">
        <f t="shared" si="13"/>
        <v>88.27474239065171</v>
      </c>
      <c r="J81" s="102">
        <f t="shared" si="14"/>
        <v>81.157098976757197</v>
      </c>
      <c r="K81" s="102" t="str">
        <f t="shared" si="0"/>
        <v>1+0.00012252303185539i</v>
      </c>
      <c r="L81" s="102" t="str">
        <f t="shared" si="1"/>
        <v>1-9.95970385452546E-06i</v>
      </c>
      <c r="M81" s="102" t="str">
        <f t="shared" si="18"/>
        <v>1.00000000122029+0.000112563328000865i</v>
      </c>
      <c r="N81" s="102" t="str">
        <f t="shared" si="2"/>
        <v>1+0.162347640719028i</v>
      </c>
      <c r="O81" s="102" t="str">
        <f t="shared" si="3"/>
        <v>0.99999999309781+0.000244731281674737i</v>
      </c>
      <c r="P81" s="102" t="str">
        <f t="shared" si="19"/>
        <v>0.99996026155162+0.162592370880148i</v>
      </c>
      <c r="Q81" s="102" t="str">
        <f t="shared" si="4"/>
        <v>325.532342832535-52.8935677251058i</v>
      </c>
      <c r="R81" s="102" t="str">
        <f t="shared" si="5"/>
        <v>1400-204043.26942796i</v>
      </c>
      <c r="S81" s="102" t="str">
        <f t="shared" si="6"/>
        <v>-11151201.9338536i</v>
      </c>
      <c r="T81" s="102" t="str">
        <f t="shared" si="15"/>
        <v>1350.13860814545-200376.966775792i</v>
      </c>
      <c r="U81" s="102" t="str">
        <f t="shared" si="7"/>
        <v>-0.52966976165706+78.6094254274259i</v>
      </c>
      <c r="V81" s="102"/>
      <c r="W81" s="102"/>
      <c r="X81" s="102"/>
      <c r="Y81" s="102"/>
      <c r="Z81" s="102"/>
      <c r="AA81" s="102"/>
      <c r="AB81" s="102"/>
      <c r="AC81" s="102"/>
      <c r="AD81" s="102"/>
      <c r="AE81" s="102"/>
      <c r="AF81" s="102"/>
      <c r="AG81" s="102"/>
      <c r="AH81" s="102"/>
      <c r="AI81" s="102"/>
      <c r="AJ81" s="102"/>
      <c r="AK81" s="102"/>
      <c r="AL81" s="102"/>
    </row>
    <row r="82" spans="2:38" s="110" customFormat="1" x14ac:dyDescent="0.2">
      <c r="B82" s="102">
        <f t="shared" si="16"/>
        <v>1.2249999999999952</v>
      </c>
      <c r="C82" s="102">
        <f t="shared" si="17"/>
        <v>16.788040181225423</v>
      </c>
      <c r="D82" s="102">
        <f t="shared" si="8"/>
        <v>1.6788040181225424E-2</v>
      </c>
      <c r="E82" s="102">
        <f t="shared" si="9"/>
        <v>50.362455772725625</v>
      </c>
      <c r="F82" s="102">
        <f t="shared" si="10"/>
        <v>-9.3339542983515393</v>
      </c>
      <c r="G82" s="102">
        <f t="shared" si="11"/>
        <v>37.809694366971961</v>
      </c>
      <c r="H82" s="102">
        <f t="shared" si="12"/>
        <v>90.390522855977125</v>
      </c>
      <c r="I82" s="102">
        <f t="shared" si="13"/>
        <v>88.172150139697578</v>
      </c>
      <c r="J82" s="102">
        <f t="shared" si="14"/>
        <v>81.056568557625582</v>
      </c>
      <c r="K82" s="102" t="str">
        <f t="shared" si="0"/>
        <v>1+0.000123941781698544i</v>
      </c>
      <c r="L82" s="102" t="str">
        <f t="shared" si="1"/>
        <v>1-0.0000100750317897511i</v>
      </c>
      <c r="M82" s="102" t="str">
        <f t="shared" si="18"/>
        <v>1.00000000124872+0.000113866749908793i</v>
      </c>
      <c r="N82" s="102" t="str">
        <f t="shared" si="2"/>
        <v>1+0.164227537798937i</v>
      </c>
      <c r="O82" s="102" t="str">
        <f t="shared" si="3"/>
        <v>0.999999992937037+0.000247565136356856i</v>
      </c>
      <c r="P82" s="102" t="str">
        <f t="shared" si="19"/>
        <v>0.999959335924248+0.164475101775361i</v>
      </c>
      <c r="Q82" s="102" t="str">
        <f t="shared" si="4"/>
        <v>325.337575332897-53.4740601862733i</v>
      </c>
      <c r="R82" s="102" t="str">
        <f t="shared" si="5"/>
        <v>1400-201707.60543693i</v>
      </c>
      <c r="S82" s="102" t="str">
        <f t="shared" si="6"/>
        <v>-11023555.1808555i</v>
      </c>
      <c r="T82" s="102" t="str">
        <f t="shared" si="15"/>
        <v>1350.13860766742-198083.27443715i</v>
      </c>
      <c r="U82" s="102" t="str">
        <f t="shared" si="7"/>
        <v>-0.529669761469525+77.7095922791894i</v>
      </c>
      <c r="V82" s="102"/>
      <c r="W82" s="102"/>
      <c r="X82" s="102"/>
      <c r="Y82" s="102"/>
      <c r="Z82" s="102"/>
      <c r="AA82" s="102"/>
      <c r="AB82" s="102"/>
      <c r="AC82" s="102"/>
      <c r="AD82" s="102"/>
      <c r="AE82" s="102"/>
      <c r="AF82" s="102"/>
      <c r="AG82" s="102"/>
      <c r="AH82" s="102"/>
      <c r="AI82" s="102"/>
      <c r="AJ82" s="102"/>
      <c r="AK82" s="102"/>
      <c r="AL82" s="102"/>
    </row>
    <row r="83" spans="2:38" s="110" customFormat="1" x14ac:dyDescent="0.2">
      <c r="B83" s="102">
        <f t="shared" si="16"/>
        <v>1.2299999999999951</v>
      </c>
      <c r="C83" s="102">
        <f t="shared" si="17"/>
        <v>16.98243652461726</v>
      </c>
      <c r="D83" s="102">
        <f t="shared" si="8"/>
        <v>1.6982436524617259E-2</v>
      </c>
      <c r="E83" s="102">
        <f t="shared" si="9"/>
        <v>50.359799875691337</v>
      </c>
      <c r="F83" s="102">
        <f t="shared" si="10"/>
        <v>-9.440106539705166</v>
      </c>
      <c r="G83" s="102">
        <f t="shared" si="11"/>
        <v>37.709699238438162</v>
      </c>
      <c r="H83" s="102">
        <f t="shared" si="12"/>
        <v>90.395044747067104</v>
      </c>
      <c r="I83" s="102">
        <f t="shared" si="13"/>
        <v>88.069499114129499</v>
      </c>
      <c r="J83" s="102">
        <f t="shared" si="14"/>
        <v>80.954938207361934</v>
      </c>
      <c r="K83" s="102" t="str">
        <f t="shared" si="0"/>
        <v>1+0.000125376959890613i</v>
      </c>
      <c r="L83" s="102" t="str">
        <f t="shared" si="1"/>
        <v>1-0.0000101916951595275i</v>
      </c>
      <c r="M83" s="102" t="str">
        <f t="shared" si="18"/>
        <v>1.0000000012778+0.000115185264731085i</v>
      </c>
      <c r="N83" s="102" t="str">
        <f t="shared" si="2"/>
        <v>1+0.166129203061095i</v>
      </c>
      <c r="O83" s="102" t="str">
        <f t="shared" si="3"/>
        <v>0.99999999277252+0.000250431805529646i</v>
      </c>
      <c r="P83" s="102" t="str">
        <f t="shared" si="19"/>
        <v>0.999958388736246+0.166379633665929i</v>
      </c>
      <c r="Q83" s="102" t="str">
        <f t="shared" si="4"/>
        <v>325.138512033182-54.0601903929099i</v>
      </c>
      <c r="R83" s="102" t="str">
        <f t="shared" si="5"/>
        <v>1400-199398.677570518i</v>
      </c>
      <c r="S83" s="102" t="str">
        <f t="shared" si="6"/>
        <v>-10897369.5881562i</v>
      </c>
      <c r="T83" s="102" t="str">
        <f t="shared" si="15"/>
        <v>1350.13860717824-195815.837821975i</v>
      </c>
      <c r="U83" s="102" t="str">
        <f t="shared" si="7"/>
        <v>-0.529669761277616+76.8200594532362i</v>
      </c>
      <c r="V83" s="102"/>
      <c r="W83" s="102"/>
      <c r="X83" s="102"/>
      <c r="Y83" s="102"/>
      <c r="Z83" s="102"/>
      <c r="AA83" s="102"/>
      <c r="AB83" s="102"/>
      <c r="AC83" s="102"/>
      <c r="AD83" s="102"/>
      <c r="AE83" s="102"/>
      <c r="AF83" s="102"/>
      <c r="AG83" s="102"/>
      <c r="AH83" s="102"/>
      <c r="AI83" s="102"/>
      <c r="AJ83" s="102"/>
      <c r="AK83" s="102"/>
      <c r="AL83" s="102"/>
    </row>
    <row r="84" spans="2:38" s="110" customFormat="1" x14ac:dyDescent="0.2">
      <c r="B84" s="102">
        <f t="shared" si="16"/>
        <v>1.234999999999995</v>
      </c>
      <c r="C84" s="102">
        <f t="shared" si="17"/>
        <v>17.179083871575685</v>
      </c>
      <c r="D84" s="102">
        <f t="shared" si="8"/>
        <v>1.7179083871575684E-2</v>
      </c>
      <c r="E84" s="102">
        <f t="shared" si="9"/>
        <v>50.357083795204581</v>
      </c>
      <c r="F84" s="102">
        <f t="shared" si="10"/>
        <v>-9.5474216311415887</v>
      </c>
      <c r="G84" s="102">
        <f t="shared" si="11"/>
        <v>37.609704223369761</v>
      </c>
      <c r="H84" s="102">
        <f t="shared" si="12"/>
        <v>90.399618993900901</v>
      </c>
      <c r="I84" s="102">
        <f t="shared" si="13"/>
        <v>87.966788018574334</v>
      </c>
      <c r="J84" s="102">
        <f t="shared" si="14"/>
        <v>80.852197362759313</v>
      </c>
      <c r="K84" s="102" t="str">
        <f t="shared" si="0"/>
        <v>1+0.000126828756662911i</v>
      </c>
      <c r="L84" s="102" t="str">
        <f t="shared" si="1"/>
        <v>1-0.0000103097094274581i</v>
      </c>
      <c r="M84" s="102" t="str">
        <f t="shared" si="18"/>
        <v>1.00000000130757+0.000116519047235453i</v>
      </c>
      <c r="N84" s="102" t="str">
        <f t="shared" si="2"/>
        <v>1+0.168052888569175i</v>
      </c>
      <c r="O84" s="102" t="str">
        <f t="shared" si="3"/>
        <v>0.99999999260417+0.000253331669167i</v>
      </c>
      <c r="P84" s="102" t="str">
        <f t="shared" si="19"/>
        <v>0.999957419485401+0.168306218995451i</v>
      </c>
      <c r="Q84" s="102" t="str">
        <f t="shared" si="4"/>
        <v>324.935063762991-54.6519878253238i</v>
      </c>
      <c r="R84" s="102" t="str">
        <f t="shared" si="5"/>
        <v>1400-197116.179782837i</v>
      </c>
      <c r="S84" s="102" t="str">
        <f t="shared" si="6"/>
        <v>-10772628.4299922i</v>
      </c>
      <c r="T84" s="102" t="str">
        <f t="shared" si="15"/>
        <v>1350.13860667767-193574.356384004i</v>
      </c>
      <c r="U84" s="102" t="str">
        <f t="shared" si="7"/>
        <v>-0.529669761081239+75.9407090429552i</v>
      </c>
      <c r="V84" s="102"/>
      <c r="W84" s="102"/>
      <c r="X84" s="102"/>
      <c r="Y84" s="102"/>
      <c r="Z84" s="102"/>
      <c r="AA84" s="102"/>
      <c r="AB84" s="102"/>
      <c r="AC84" s="102"/>
      <c r="AD84" s="102"/>
      <c r="AE84" s="102"/>
      <c r="AF84" s="102"/>
      <c r="AG84" s="102"/>
      <c r="AH84" s="102"/>
      <c r="AI84" s="102"/>
      <c r="AJ84" s="102"/>
      <c r="AK84" s="102"/>
      <c r="AL84" s="102"/>
    </row>
    <row r="85" spans="2:38" s="110" customFormat="1" x14ac:dyDescent="0.2">
      <c r="B85" s="102">
        <f t="shared" si="16"/>
        <v>1.2399999999999949</v>
      </c>
      <c r="C85" s="102">
        <f t="shared" si="17"/>
        <v>17.378008287493557</v>
      </c>
      <c r="D85" s="102">
        <f t="shared" si="8"/>
        <v>1.7378008287493557E-2</v>
      </c>
      <c r="E85" s="102">
        <f t="shared" si="9"/>
        <v>50.354306206404473</v>
      </c>
      <c r="F85" s="102">
        <f t="shared" si="10"/>
        <v>-9.6559107925226826</v>
      </c>
      <c r="G85" s="102">
        <f t="shared" si="11"/>
        <v>37.509709324409364</v>
      </c>
      <c r="H85" s="102">
        <f t="shared" si="12"/>
        <v>90.404246202543689</v>
      </c>
      <c r="I85" s="102">
        <f t="shared" si="13"/>
        <v>87.864015530813845</v>
      </c>
      <c r="J85" s="102">
        <f t="shared" si="14"/>
        <v>80.748335410021014</v>
      </c>
      <c r="K85" s="102" t="str">
        <f t="shared" si="0"/>
        <v>1+0.000128297364449529i</v>
      </c>
      <c r="L85" s="102" t="str">
        <f t="shared" si="1"/>
        <v>1-0.0000104290902362062i</v>
      </c>
      <c r="M85" s="102" t="str">
        <f t="shared" si="18"/>
        <v>1.00000000133802+0.000117868274213323i</v>
      </c>
      <c r="N85" s="102" t="str">
        <f t="shared" si="2"/>
        <v>1+0.169998849305605i</v>
      </c>
      <c r="O85" s="102" t="str">
        <f t="shared" si="3"/>
        <v>0.999999992431899+0.000256265111642703i</v>
      </c>
      <c r="P85" s="102" t="str">
        <f t="shared" si="19"/>
        <v>0.999956427657803+0.170255113130679i</v>
      </c>
      <c r="Q85" s="102" t="str">
        <f t="shared" si="4"/>
        <v>324.727139756318-55.2494811766384i</v>
      </c>
      <c r="R85" s="102" t="str">
        <f t="shared" si="5"/>
        <v>1400-194859.809531277i</v>
      </c>
      <c r="S85" s="102" t="str">
        <f t="shared" si="6"/>
        <v>-10649315.1720582i</v>
      </c>
      <c r="T85" s="102" t="str">
        <f t="shared" si="15"/>
        <v>1350.13860616543-191358.533017298i</v>
      </c>
      <c r="U85" s="102" t="str">
        <f t="shared" si="7"/>
        <v>-0.529669760880283+75.0714244914014i</v>
      </c>
      <c r="V85" s="102"/>
      <c r="W85" s="102"/>
      <c r="X85" s="102"/>
      <c r="Y85" s="102"/>
      <c r="Z85" s="102"/>
      <c r="AA85" s="102"/>
      <c r="AB85" s="102"/>
      <c r="AC85" s="102"/>
      <c r="AD85" s="102"/>
      <c r="AE85" s="102"/>
      <c r="AF85" s="102"/>
      <c r="AG85" s="102"/>
      <c r="AH85" s="102"/>
      <c r="AI85" s="102"/>
      <c r="AJ85" s="102"/>
      <c r="AK85" s="102"/>
      <c r="AL85" s="102"/>
    </row>
    <row r="86" spans="2:38" s="110" customFormat="1" x14ac:dyDescent="0.2">
      <c r="B86" s="102">
        <f t="shared" si="16"/>
        <v>1.2449999999999948</v>
      </c>
      <c r="C86" s="102">
        <f t="shared" si="17"/>
        <v>17.579236139586715</v>
      </c>
      <c r="D86" s="102">
        <f t="shared" si="8"/>
        <v>1.7579236139586715E-2</v>
      </c>
      <c r="E86" s="102">
        <f t="shared" si="9"/>
        <v>50.351465757046242</v>
      </c>
      <c r="F86" s="102">
        <f t="shared" si="10"/>
        <v>-9.7655852996396408</v>
      </c>
      <c r="G86" s="102">
        <f t="shared" si="11"/>
        <v>37.409714544261227</v>
      </c>
      <c r="H86" s="102">
        <f t="shared" si="12"/>
        <v>90.408926986071961</v>
      </c>
      <c r="I86" s="102">
        <f t="shared" si="13"/>
        <v>87.761180301307462</v>
      </c>
      <c r="J86" s="102">
        <f t="shared" si="14"/>
        <v>80.643341686432322</v>
      </c>
      <c r="K86" s="102" t="str">
        <f t="shared" si="0"/>
        <v>1+0.000129782977912838i</v>
      </c>
      <c r="L86" s="102" t="str">
        <f t="shared" si="1"/>
        <v>1-0.0000105498534095687i</v>
      </c>
      <c r="M86" s="102" t="str">
        <f t="shared" si="18"/>
        <v>1.00000000136919+0.000119233124503269i</v>
      </c>
      <c r="N86" s="102" t="str">
        <f t="shared" si="2"/>
        <v>1+0.171967343205375i</v>
      </c>
      <c r="O86" s="102" t="str">
        <f t="shared" si="3"/>
        <v>0.999999992255615+0.000259232521781377i</v>
      </c>
      <c r="P86" s="102" t="str">
        <f t="shared" si="19"/>
        <v>0.999955412727572+0.172226574395375i</v>
      </c>
      <c r="Q86" s="102" t="str">
        <f t="shared" si="4"/>
        <v>324.514647634944-55.8526983111963i</v>
      </c>
      <c r="R86" s="102" t="str">
        <f t="shared" si="5"/>
        <v>1400-192629.267736405i</v>
      </c>
      <c r="S86" s="102" t="str">
        <f t="shared" si="6"/>
        <v>-10527413.4693152i</v>
      </c>
      <c r="T86" s="102" t="str">
        <f t="shared" si="15"/>
        <v>1350.13860564127-189168.074016871i</v>
      </c>
      <c r="U86" s="102" t="str">
        <f t="shared" si="7"/>
        <v>-0.529669760674651+74.2120905758492i</v>
      </c>
      <c r="V86" s="102"/>
      <c r="W86" s="102"/>
      <c r="X86" s="102"/>
      <c r="Y86" s="102"/>
      <c r="Z86" s="102"/>
      <c r="AA86" s="102"/>
      <c r="AB86" s="102"/>
      <c r="AC86" s="102"/>
      <c r="AD86" s="102"/>
      <c r="AE86" s="102"/>
      <c r="AF86" s="102"/>
      <c r="AG86" s="102"/>
      <c r="AH86" s="102"/>
      <c r="AI86" s="102"/>
      <c r="AJ86" s="102"/>
      <c r="AK86" s="102"/>
      <c r="AL86" s="102"/>
    </row>
    <row r="87" spans="2:38" s="110" customFormat="1" x14ac:dyDescent="0.2">
      <c r="B87" s="102">
        <f t="shared" si="16"/>
        <v>1.2499999999999947</v>
      </c>
      <c r="C87" s="102">
        <f t="shared" si="17"/>
        <v>17.782794100389015</v>
      </c>
      <c r="D87" s="102">
        <f t="shared" si="8"/>
        <v>1.7782794100389014E-2</v>
      </c>
      <c r="E87" s="102">
        <f t="shared" si="9"/>
        <v>50.348561067015851</v>
      </c>
      <c r="F87" s="102">
        <f t="shared" si="10"/>
        <v>-9.876456482537483</v>
      </c>
      <c r="G87" s="102">
        <f t="shared" si="11"/>
        <v>37.309719885692651</v>
      </c>
      <c r="H87" s="102">
        <f t="shared" si="12"/>
        <v>90.413661964654594</v>
      </c>
      <c r="I87" s="102">
        <f t="shared" si="13"/>
        <v>87.658280952708509</v>
      </c>
      <c r="J87" s="102">
        <f t="shared" si="14"/>
        <v>80.537205482117116</v>
      </c>
      <c r="K87" s="102" t="str">
        <f t="shared" si="0"/>
        <v>1+0.000131285793969293i</v>
      </c>
      <c r="L87" s="102" t="str">
        <f t="shared" si="1"/>
        <v>1-0.0000106720149545734i</v>
      </c>
      <c r="M87" s="102" t="str">
        <f t="shared" si="18"/>
        <v>1.00000000140108+0.00012061377901472i</v>
      </c>
      <c r="N87" s="102" t="str">
        <f t="shared" si="2"/>
        <v>1+0.173958631190218i</v>
      </c>
      <c r="O87" s="102" t="str">
        <f t="shared" si="3"/>
        <v>0.999999992075225+0.000262234292910023i</v>
      </c>
      <c r="P87" s="102" t="str">
        <f t="shared" si="19"/>
        <v>0.999954374156579+0.174220864104545i</v>
      </c>
      <c r="Q87" s="102" t="str">
        <f t="shared" si="4"/>
        <v>324.2974933922-56.4616662217111i</v>
      </c>
      <c r="R87" s="102" t="str">
        <f t="shared" si="5"/>
        <v>1400-190424.258742324i</v>
      </c>
      <c r="S87" s="102" t="str">
        <f t="shared" si="6"/>
        <v>-10406907.1638247i</v>
      </c>
      <c r="T87" s="102" t="str">
        <f t="shared" si="15"/>
        <v>1350.1386051049-187002.689039757i</v>
      </c>
      <c r="U87" s="102" t="str">
        <f t="shared" si="7"/>
        <v>-0.529669760464229+73.3625933925199i</v>
      </c>
      <c r="V87" s="102"/>
      <c r="W87" s="102"/>
      <c r="X87" s="102"/>
      <c r="Y87" s="102"/>
      <c r="Z87" s="102"/>
      <c r="AA87" s="102"/>
      <c r="AB87" s="102"/>
      <c r="AC87" s="102"/>
      <c r="AD87" s="102"/>
      <c r="AE87" s="102"/>
      <c r="AF87" s="102"/>
      <c r="AG87" s="102"/>
      <c r="AH87" s="102"/>
      <c r="AI87" s="102"/>
      <c r="AJ87" s="102"/>
      <c r="AK87" s="102"/>
      <c r="AL87" s="102"/>
    </row>
    <row r="88" spans="2:38" s="110" customFormat="1" x14ac:dyDescent="0.2">
      <c r="B88" s="102">
        <f t="shared" si="16"/>
        <v>1.2549999999999946</v>
      </c>
      <c r="C88" s="102">
        <f t="shared" si="17"/>
        <v>17.988709151287654</v>
      </c>
      <c r="D88" s="102">
        <f t="shared" si="8"/>
        <v>1.7988709151287655E-2</v>
      </c>
      <c r="E88" s="102">
        <f t="shared" si="9"/>
        <v>50.345590727841341</v>
      </c>
      <c r="F88" s="102">
        <f t="shared" si="10"/>
        <v>-9.9885357237538006</v>
      </c>
      <c r="G88" s="102">
        <f t="shared" si="11"/>
        <v>37.209725351535099</v>
      </c>
      <c r="H88" s="102">
        <f t="shared" si="12"/>
        <v>90.418451765634686</v>
      </c>
      <c r="I88" s="102">
        <f t="shared" si="13"/>
        <v>87.555316079376439</v>
      </c>
      <c r="J88" s="102">
        <f t="shared" si="14"/>
        <v>80.429916041880887</v>
      </c>
      <c r="K88" s="102" t="str">
        <f t="shared" si="0"/>
        <v>1+0.000132806011815535i</v>
      </c>
      <c r="L88" s="102" t="str">
        <f t="shared" si="1"/>
        <v>1-0.0000107955910636008i</v>
      </c>
      <c r="M88" s="102" t="str">
        <f t="shared" si="18"/>
        <v>1.00000000143372+0.000122010420751934i</v>
      </c>
      <c r="N88" s="102" t="str">
        <f t="shared" si="2"/>
        <v>1+0.175972977203199i</v>
      </c>
      <c r="O88" s="102" t="str">
        <f t="shared" si="3"/>
        <v>0.999999991890634+0.000265270822910151i</v>
      </c>
      <c r="P88" s="102" t="str">
        <f t="shared" si="19"/>
        <v>0.999953311394161+0.17623824659908i</v>
      </c>
      <c r="Q88" s="102" t="str">
        <f t="shared" si="4"/>
        <v>324.075581377266-57.0764109851691i</v>
      </c>
      <c r="R88" s="102" t="str">
        <f t="shared" si="5"/>
        <v>1400-188244.490277478i</v>
      </c>
      <c r="S88" s="102" t="str">
        <f t="shared" si="6"/>
        <v>-10287780.2826063i</v>
      </c>
      <c r="T88" s="102" t="str">
        <f t="shared" si="15"/>
        <v>1350.13860455602-184862.091066519i</v>
      </c>
      <c r="U88" s="102" t="str">
        <f t="shared" si="7"/>
        <v>-0.529669760248899+72.5228203414804i</v>
      </c>
      <c r="V88" s="102"/>
      <c r="W88" s="102"/>
      <c r="X88" s="102"/>
      <c r="Y88" s="102"/>
      <c r="Z88" s="102"/>
      <c r="AA88" s="102"/>
      <c r="AB88" s="102"/>
      <c r="AC88" s="102"/>
      <c r="AD88" s="102"/>
      <c r="AE88" s="102"/>
      <c r="AF88" s="102"/>
      <c r="AG88" s="102"/>
      <c r="AH88" s="102"/>
      <c r="AI88" s="102"/>
      <c r="AJ88" s="102"/>
      <c r="AK88" s="102"/>
      <c r="AL88" s="102"/>
    </row>
    <row r="89" spans="2:38" s="110" customFormat="1" x14ac:dyDescent="0.2">
      <c r="B89" s="102">
        <f t="shared" si="16"/>
        <v>1.2599999999999945</v>
      </c>
      <c r="C89" s="102">
        <f t="shared" si="17"/>
        <v>18.197008586099606</v>
      </c>
      <c r="D89" s="102">
        <f t="shared" si="8"/>
        <v>1.8197008586099607E-2</v>
      </c>
      <c r="E89" s="102">
        <f t="shared" si="9"/>
        <v>50.342553302198311</v>
      </c>
      <c r="F89" s="102">
        <f t="shared" si="10"/>
        <v>-10.101834456469897</v>
      </c>
      <c r="G89" s="102">
        <f t="shared" si="11"/>
        <v>37.109730944686333</v>
      </c>
      <c r="H89" s="102">
        <f t="shared" si="12"/>
        <v>90.423297023612335</v>
      </c>
      <c r="I89" s="102">
        <f t="shared" si="13"/>
        <v>87.452284246884645</v>
      </c>
      <c r="J89" s="102">
        <f t="shared" si="14"/>
        <v>80.321462567142433</v>
      </c>
      <c r="K89" s="102" t="str">
        <f t="shared" si="0"/>
        <v>1+0.000134343832954792i</v>
      </c>
      <c r="L89" s="102" t="str">
        <f t="shared" si="1"/>
        <v>1-0.0000109205981165304i</v>
      </c>
      <c r="M89" s="102" t="str">
        <f t="shared" si="18"/>
        <v>1.00000000146712+0.000123423234838262i</v>
      </c>
      <c r="N89" s="102" t="str">
        <f t="shared" si="2"/>
        <v>1+0.178010648243702i</v>
      </c>
      <c r="O89" s="102" t="str">
        <f t="shared" si="3"/>
        <v>0.999999991701742+0.000268342514270525i</v>
      </c>
      <c r="P89" s="102" t="str">
        <f t="shared" si="19"/>
        <v>0.999952223876825+0.178278989280794i</v>
      </c>
      <c r="Q89" s="102" t="str">
        <f t="shared" si="4"/>
        <v>323.848814279937-57.6969577174451i</v>
      </c>
      <c r="R89" s="102" t="str">
        <f t="shared" si="5"/>
        <v>1400-186089.673415919i</v>
      </c>
      <c r="S89" s="102" t="str">
        <f t="shared" si="6"/>
        <v>-10170017.0355211i</v>
      </c>
      <c r="T89" s="102" t="str">
        <f t="shared" si="15"/>
        <v>1350.13860399438-182745.996363218i</v>
      </c>
      <c r="U89" s="102" t="str">
        <f t="shared" si="7"/>
        <v>-0.529669760028563+71.6926601117238i</v>
      </c>
      <c r="V89" s="102"/>
      <c r="W89" s="102"/>
      <c r="X89" s="102"/>
      <c r="Y89" s="102"/>
      <c r="Z89" s="102"/>
      <c r="AA89" s="102"/>
      <c r="AB89" s="102"/>
      <c r="AC89" s="102"/>
      <c r="AD89" s="102"/>
      <c r="AE89" s="102"/>
      <c r="AF89" s="102"/>
      <c r="AG89" s="102"/>
      <c r="AH89" s="102"/>
      <c r="AI89" s="102"/>
      <c r="AJ89" s="102"/>
      <c r="AK89" s="102"/>
      <c r="AL89" s="102"/>
    </row>
    <row r="90" spans="2:38" s="110" customFormat="1" x14ac:dyDescent="0.2">
      <c r="B90" s="102">
        <f t="shared" si="16"/>
        <v>1.2649999999999944</v>
      </c>
      <c r="C90" s="102">
        <f t="shared" si="17"/>
        <v>18.407720014689328</v>
      </c>
      <c r="D90" s="102">
        <f t="shared" si="8"/>
        <v>1.8407720014689329E-2</v>
      </c>
      <c r="E90" s="102">
        <f t="shared" si="9"/>
        <v>50.339447323411797</v>
      </c>
      <c r="F90" s="102">
        <f t="shared" si="10"/>
        <v>-10.216364162570025</v>
      </c>
      <c r="G90" s="102">
        <f t="shared" si="11"/>
        <v>37.00973666811133</v>
      </c>
      <c r="H90" s="102">
        <f t="shared" si="12"/>
        <v>90.428198380528499</v>
      </c>
      <c r="I90" s="102">
        <f t="shared" si="13"/>
        <v>87.34918399152312</v>
      </c>
      <c r="J90" s="102">
        <f t="shared" si="14"/>
        <v>80.211834217958469</v>
      </c>
      <c r="K90" s="102" t="str">
        <f t="shared" si="0"/>
        <v>1+0.000135899461223592i</v>
      </c>
      <c r="L90" s="102" t="str">
        <f t="shared" si="1"/>
        <v>1-0.0000110470526829115i</v>
      </c>
      <c r="M90" s="102" t="str">
        <f t="shared" si="18"/>
        <v>1.00000000150129+0.00012485240854068i</v>
      </c>
      <c r="N90" s="102" t="str">
        <f t="shared" si="2"/>
        <v>1+0.180071914402815i</v>
      </c>
      <c r="O90" s="102" t="str">
        <f t="shared" si="3"/>
        <v>0.999999991508451+0.000271449774140507i</v>
      </c>
      <c r="P90" s="102" t="str">
        <f t="shared" si="19"/>
        <v>0.999951111027957+0.180343362647866i</v>
      </c>
      <c r="Q90" s="102" t="str">
        <f t="shared" si="4"/>
        <v>323.617093115981-58.3233305266163i</v>
      </c>
      <c r="R90" s="102" t="str">
        <f t="shared" si="5"/>
        <v>1400-183959.522539006i</v>
      </c>
      <c r="S90" s="102" t="str">
        <f t="shared" si="6"/>
        <v>-10053601.8131782i</v>
      </c>
      <c r="T90" s="102" t="str">
        <f t="shared" si="15"/>
        <v>1350.13860341965-180654.124443791i</v>
      </c>
      <c r="U90" s="102" t="str">
        <f t="shared" si="7"/>
        <v>-0.529669759803092+70.8720026664102i</v>
      </c>
      <c r="V90" s="102"/>
      <c r="W90" s="102"/>
      <c r="X90" s="102"/>
      <c r="Y90" s="102"/>
      <c r="Z90" s="102"/>
      <c r="AA90" s="102"/>
      <c r="AB90" s="102"/>
      <c r="AC90" s="102"/>
      <c r="AD90" s="102"/>
      <c r="AE90" s="102"/>
      <c r="AF90" s="102"/>
      <c r="AG90" s="102"/>
      <c r="AH90" s="102"/>
      <c r="AI90" s="102"/>
      <c r="AJ90" s="102"/>
      <c r="AK90" s="102"/>
      <c r="AL90" s="102"/>
    </row>
    <row r="91" spans="2:38" s="110" customFormat="1" x14ac:dyDescent="0.2">
      <c r="B91" s="102">
        <f t="shared" si="16"/>
        <v>1.2699999999999942</v>
      </c>
      <c r="C91" s="102">
        <f t="shared" si="17"/>
        <v>18.620871366628432</v>
      </c>
      <c r="D91" s="102">
        <f t="shared" si="8"/>
        <v>1.8620871366628433E-2</v>
      </c>
      <c r="E91" s="102">
        <f t="shared" si="9"/>
        <v>50.336271294953541</v>
      </c>
      <c r="F91" s="102">
        <f t="shared" si="10"/>
        <v>-10.332136370608323</v>
      </c>
      <c r="G91" s="102">
        <f t="shared" si="11"/>
        <v>36.909742524844134</v>
      </c>
      <c r="H91" s="102">
        <f t="shared" si="12"/>
        <v>90.43315648574972</v>
      </c>
      <c r="I91" s="102">
        <f t="shared" si="13"/>
        <v>87.246013819797668</v>
      </c>
      <c r="J91" s="102">
        <f t="shared" si="14"/>
        <v>80.101020115141395</v>
      </c>
      <c r="K91" s="102" t="str">
        <f t="shared" si="0"/>
        <v>1+0.000137473102818775i</v>
      </c>
      <c r="L91" s="102" t="str">
        <f t="shared" si="1"/>
        <v>1-0.0000111749715241599i</v>
      </c>
      <c r="M91" s="102" t="str">
        <f t="shared" si="18"/>
        <v>1.00000000153626+0.000126298131294615i</v>
      </c>
      <c r="N91" s="102" t="str">
        <f t="shared" si="2"/>
        <v>1+0.182157048899134i</v>
      </c>
      <c r="O91" s="102" t="str">
        <f t="shared" si="3"/>
        <v>0.999999991310657+0.000274593014384026i</v>
      </c>
      <c r="P91" s="102" t="str">
        <f t="shared" si="19"/>
        <v>0.999949972257508+0.182431640330693i</v>
      </c>
      <c r="Q91" s="102" t="str">
        <f t="shared" si="4"/>
        <v>323.380317213092-58.9555524649593i</v>
      </c>
      <c r="R91" s="102" t="str">
        <f t="shared" si="5"/>
        <v>1400-181853.755297547i</v>
      </c>
      <c r="S91" s="102" t="str">
        <f t="shared" si="6"/>
        <v>-9938519.18486588i</v>
      </c>
      <c r="T91" s="102" t="str">
        <f t="shared" si="15"/>
        <v>1350.13860283152-178586.19803288i</v>
      </c>
      <c r="U91" s="102" t="str">
        <f t="shared" si="7"/>
        <v>-0.529669759572364+70.0607392282835i</v>
      </c>
      <c r="V91" s="102"/>
      <c r="W91" s="102"/>
      <c r="X91" s="102"/>
      <c r="Y91" s="102"/>
      <c r="Z91" s="102"/>
      <c r="AA91" s="102"/>
      <c r="AB91" s="102"/>
      <c r="AC91" s="102"/>
      <c r="AD91" s="102"/>
      <c r="AE91" s="102"/>
      <c r="AF91" s="102"/>
      <c r="AG91" s="102"/>
      <c r="AH91" s="102"/>
      <c r="AI91" s="102"/>
      <c r="AJ91" s="102"/>
      <c r="AK91" s="102"/>
      <c r="AL91" s="102"/>
    </row>
    <row r="92" spans="2:38" s="110" customFormat="1" x14ac:dyDescent="0.2">
      <c r="B92" s="102">
        <f t="shared" si="16"/>
        <v>1.2749999999999941</v>
      </c>
      <c r="C92" s="102">
        <f t="shared" si="17"/>
        <v>18.836490894897761</v>
      </c>
      <c r="D92" s="102">
        <f t="shared" si="8"/>
        <v>1.8836490894897761E-2</v>
      </c>
      <c r="E92" s="102">
        <f t="shared" si="9"/>
        <v>50.333023689934883</v>
      </c>
      <c r="F92" s="102">
        <f t="shared" si="10"/>
        <v>-10.44916265367937</v>
      </c>
      <c r="G92" s="102">
        <f t="shared" si="11"/>
        <v>36.809748517989583</v>
      </c>
      <c r="H92" s="102">
        <f t="shared" si="12"/>
        <v>90.438171996153798</v>
      </c>
      <c r="I92" s="102">
        <f t="shared" si="13"/>
        <v>87.142772207924466</v>
      </c>
      <c r="J92" s="102">
        <f t="shared" si="14"/>
        <v>79.989009342474432</v>
      </c>
      <c r="K92" s="102" t="str">
        <f t="shared" si="0"/>
        <v>1+0.000139064966324831i</v>
      </c>
      <c r="L92" s="102" t="str">
        <f t="shared" si="1"/>
        <v>1-0.0000113043715957796i</v>
      </c>
      <c r="M92" s="102" t="str">
        <f t="shared" si="18"/>
        <v>1.00000000157204+0.000127760594729051i</v>
      </c>
      <c r="N92" s="102" t="str">
        <f t="shared" si="2"/>
        <v>1+0.18426632811498i</v>
      </c>
      <c r="O92" s="102" t="str">
        <f t="shared" si="3"/>
        <v>0.999999991108257+0.000277772651634174i</v>
      </c>
      <c r="P92" s="102" t="str">
        <f t="shared" si="19"/>
        <v>0.99994880696169+0.184544099128165i</v>
      </c>
      <c r="Q92" s="102" t="str">
        <f t="shared" si="4"/>
        <v>323.13838419748-59.5936454796022i</v>
      </c>
      <c r="R92" s="102" t="str">
        <f t="shared" si="5"/>
        <v>1400-179772.092574376i</v>
      </c>
      <c r="S92" s="102" t="str">
        <f t="shared" si="6"/>
        <v>-9824753.89650653i</v>
      </c>
      <c r="T92" s="102" t="str">
        <f t="shared" si="15"/>
        <v>1350.1386022297-176541.94302908i</v>
      </c>
      <c r="U92" s="102" t="str">
        <f t="shared" si="7"/>
        <v>-0.529669759336266+69.2587622652543i</v>
      </c>
      <c r="V92" s="102"/>
      <c r="W92" s="102"/>
      <c r="X92" s="102"/>
      <c r="Y92" s="102"/>
      <c r="Z92" s="102"/>
      <c r="AA92" s="102"/>
      <c r="AB92" s="102"/>
      <c r="AC92" s="102"/>
      <c r="AD92" s="102"/>
      <c r="AE92" s="102"/>
      <c r="AF92" s="102"/>
      <c r="AG92" s="102"/>
      <c r="AH92" s="102"/>
      <c r="AI92" s="102"/>
      <c r="AJ92" s="102"/>
      <c r="AK92" s="102"/>
      <c r="AL92" s="102"/>
    </row>
    <row r="93" spans="2:38" s="110" customFormat="1" x14ac:dyDescent="0.2">
      <c r="B93" s="102">
        <f t="shared" si="16"/>
        <v>1.279999999999994</v>
      </c>
      <c r="C93" s="102">
        <f t="shared" si="17"/>
        <v>19.054607179632214</v>
      </c>
      <c r="D93" s="102">
        <f t="shared" si="8"/>
        <v>1.9054607179632213E-2</v>
      </c>
      <c r="E93" s="102">
        <f t="shared" si="9"/>
        <v>50.32970295059642</v>
      </c>
      <c r="F93" s="102">
        <f t="shared" si="10"/>
        <v>-10.56745462718958</v>
      </c>
      <c r="G93" s="102">
        <f t="shared" si="11"/>
        <v>36.709754650724804</v>
      </c>
      <c r="H93" s="102">
        <f t="shared" si="12"/>
        <v>90.443245576216512</v>
      </c>
      <c r="I93" s="102">
        <f t="shared" si="13"/>
        <v>87.039457601321232</v>
      </c>
      <c r="J93" s="102">
        <f t="shared" si="14"/>
        <v>79.875790949026936</v>
      </c>
      <c r="K93" s="102" t="str">
        <f t="shared" si="0"/>
        <v>1+0.000140675262741544i</v>
      </c>
      <c r="L93" s="102" t="str">
        <f t="shared" si="1"/>
        <v>1-0.0000114352700496098i</v>
      </c>
      <c r="M93" s="102" t="str">
        <f t="shared" si="18"/>
        <v>1.00000000160866+0.000129239992691934i</v>
      </c>
      <c r="N93" s="102" t="str">
        <f t="shared" si="2"/>
        <v>1+0.186400031633027i</v>
      </c>
      <c r="O93" s="102" t="str">
        <f t="shared" si="3"/>
        <v>0.999999990901141+0.000280989107348422i</v>
      </c>
      <c r="P93" s="102" t="str">
        <f t="shared" si="19"/>
        <v>0.999947614522643+0.186681019044348i</v>
      </c>
      <c r="Q93" s="102" t="str">
        <f t="shared" si="4"/>
        <v>322.89118998119-60.2376303618203i</v>
      </c>
      <c r="R93" s="102" t="str">
        <f t="shared" si="5"/>
        <v>1400-177714.258447353i</v>
      </c>
      <c r="S93" s="102" t="str">
        <f t="shared" si="6"/>
        <v>-9712290.86863436i</v>
      </c>
      <c r="T93" s="102" t="str">
        <f t="shared" si="15"/>
        <v>1350.13860161386-174521.088468606i</v>
      </c>
      <c r="U93" s="102" t="str">
        <f t="shared" si="7"/>
        <v>-0.529669759094667+68.4659654761453i</v>
      </c>
      <c r="V93" s="102"/>
      <c r="W93" s="102"/>
      <c r="X93" s="102"/>
      <c r="Y93" s="102"/>
      <c r="Z93" s="102"/>
      <c r="AA93" s="102"/>
      <c r="AB93" s="102"/>
      <c r="AC93" s="102"/>
      <c r="AD93" s="102"/>
      <c r="AE93" s="102"/>
      <c r="AF93" s="102"/>
      <c r="AG93" s="102"/>
      <c r="AH93" s="102"/>
      <c r="AI93" s="102"/>
      <c r="AJ93" s="102"/>
      <c r="AK93" s="102"/>
      <c r="AL93" s="102"/>
    </row>
    <row r="94" spans="2:38" s="110" customFormat="1" x14ac:dyDescent="0.2">
      <c r="B94" s="102">
        <f t="shared" si="16"/>
        <v>1.2849999999999939</v>
      </c>
      <c r="C94" s="102">
        <f t="shared" si="17"/>
        <v>19.275249131909099</v>
      </c>
      <c r="D94" s="102">
        <f t="shared" si="8"/>
        <v>1.9275249131909099E-2</v>
      </c>
      <c r="E94" s="102">
        <f t="shared" si="9"/>
        <v>50.32630748779313</v>
      </c>
      <c r="F94" s="102">
        <f t="shared" si="10"/>
        <v>-10.687023946528058</v>
      </c>
      <c r="G94" s="102">
        <f t="shared" si="11"/>
        <v>36.609760926300822</v>
      </c>
      <c r="H94" s="102">
        <f t="shared" si="12"/>
        <v>90.448377898099295</v>
      </c>
      <c r="I94" s="102">
        <f t="shared" si="13"/>
        <v>86.936068414093953</v>
      </c>
      <c r="J94" s="102">
        <f t="shared" si="14"/>
        <v>79.761353951571238</v>
      </c>
      <c r="K94" s="102" t="str">
        <f t="shared" si="0"/>
        <v>1+0.000142304205511959i</v>
      </c>
      <c r="L94" s="102" t="str">
        <f t="shared" si="1"/>
        <v>1-0.0000115676842360989i</v>
      </c>
      <c r="M94" s="102" t="str">
        <f t="shared" si="18"/>
        <v>1.00000000164613+0.00013073652127586i</v>
      </c>
      <c r="N94" s="102" t="str">
        <f t="shared" si="2"/>
        <v>1+0.188558442273365i</v>
      </c>
      <c r="O94" s="102" t="str">
        <f t="shared" si="3"/>
        <v>0.999999990689202+0.000284242807864493i</v>
      </c>
      <c r="P94" s="102" t="str">
        <f t="shared" si="19"/>
        <v>0.999946394308124+0.1888426833256i</v>
      </c>
      <c r="Q94" s="102" t="str">
        <f t="shared" si="4"/>
        <v>322.638628750136-60.8875266949536i</v>
      </c>
      <c r="R94" s="102" t="str">
        <f t="shared" si="5"/>
        <v>1400-175679.980152794i</v>
      </c>
      <c r="S94" s="102" t="str">
        <f t="shared" si="6"/>
        <v>-9601115.19439687i</v>
      </c>
      <c r="T94" s="102" t="str">
        <f t="shared" si="15"/>
        <v>1350.13860098368-172523.366489374i</v>
      </c>
      <c r="U94" s="102" t="str">
        <f t="shared" si="7"/>
        <v>-0.529669758847442+67.6822437766004i</v>
      </c>
      <c r="V94" s="102"/>
      <c r="W94" s="102"/>
      <c r="X94" s="102"/>
      <c r="Y94" s="102"/>
      <c r="Z94" s="102"/>
      <c r="AA94" s="102"/>
      <c r="AB94" s="102"/>
      <c r="AC94" s="102"/>
      <c r="AD94" s="102"/>
      <c r="AE94" s="102"/>
      <c r="AF94" s="102"/>
      <c r="AG94" s="102"/>
      <c r="AH94" s="102"/>
      <c r="AI94" s="102"/>
      <c r="AJ94" s="102"/>
      <c r="AK94" s="102"/>
      <c r="AL94" s="102"/>
    </row>
    <row r="95" spans="2:38" s="110" customFormat="1" x14ac:dyDescent="0.2">
      <c r="B95" s="102">
        <f t="shared" si="16"/>
        <v>1.2899999999999938</v>
      </c>
      <c r="C95" s="102">
        <f t="shared" si="17"/>
        <v>19.498445997580177</v>
      </c>
      <c r="D95" s="102">
        <f t="shared" si="8"/>
        <v>1.9498445997580178E-2</v>
      </c>
      <c r="E95" s="102">
        <f t="shared" si="9"/>
        <v>50.322835680476786</v>
      </c>
      <c r="F95" s="102">
        <f t="shared" si="10"/>
        <v>-10.807882304632979</v>
      </c>
      <c r="G95" s="102">
        <f t="shared" si="11"/>
        <v>36.509767348044313</v>
      </c>
      <c r="H95" s="102">
        <f t="shared" si="12"/>
        <v>90.453569641737928</v>
      </c>
      <c r="I95" s="102">
        <f t="shared" si="13"/>
        <v>86.832603028521106</v>
      </c>
      <c r="J95" s="102">
        <f t="shared" si="14"/>
        <v>79.645687337104945</v>
      </c>
      <c r="K95" s="102" t="str">
        <f t="shared" si="0"/>
        <v>1+0.000143952010550676i</v>
      </c>
      <c r="L95" s="102" t="str">
        <f t="shared" si="1"/>
        <v>1-0.0000117016317066037i</v>
      </c>
      <c r="M95" s="102" t="str">
        <f t="shared" si="18"/>
        <v>1.00000000168447+0.000132250378844072i</v>
      </c>
      <c r="N95" s="102" t="str">
        <f t="shared" si="2"/>
        <v>1+0.190741846130987i</v>
      </c>
      <c r="O95" s="102" t="str">
        <f t="shared" si="3"/>
        <v>0.999999990472325+0.000287534184456865i</v>
      </c>
      <c r="P95" s="102" t="str">
        <f t="shared" si="19"/>
        <v>0.999945145671156+0.191029378498118i</v>
      </c>
      <c r="Q95" s="102" t="str">
        <f t="shared" si="4"/>
        <v>322.380592952966-61.5433528009343i</v>
      </c>
      <c r="R95" s="102" t="str">
        <f t="shared" si="5"/>
        <v>1400-173668.988049314i</v>
      </c>
      <c r="S95" s="102" t="str">
        <f t="shared" si="6"/>
        <v>-9491212.13757879i</v>
      </c>
      <c r="T95" s="102" t="str">
        <f t="shared" si="15"/>
        <v>1350.13860033882-170548.512295498i</v>
      </c>
      <c r="U95" s="102" t="str">
        <f t="shared" si="7"/>
        <v>-0.529669758594459+66.9074932851567i</v>
      </c>
      <c r="V95" s="102"/>
      <c r="W95" s="102"/>
      <c r="X95" s="102"/>
      <c r="Y95" s="102"/>
      <c r="Z95" s="102"/>
      <c r="AA95" s="102"/>
      <c r="AB95" s="102"/>
      <c r="AC95" s="102"/>
      <c r="AD95" s="102"/>
      <c r="AE95" s="102"/>
      <c r="AF95" s="102"/>
      <c r="AG95" s="102"/>
      <c r="AH95" s="102"/>
      <c r="AI95" s="102"/>
      <c r="AJ95" s="102"/>
      <c r="AK95" s="102"/>
      <c r="AL95" s="102"/>
    </row>
    <row r="96" spans="2:38" s="110" customFormat="1" x14ac:dyDescent="0.2">
      <c r="B96" s="102">
        <f t="shared" si="16"/>
        <v>1.2949999999999937</v>
      </c>
      <c r="C96" s="102">
        <f t="shared" si="17"/>
        <v>19.724227361148259</v>
      </c>
      <c r="D96" s="102">
        <f t="shared" si="8"/>
        <v>1.9724227361148258E-2</v>
      </c>
      <c r="E96" s="102">
        <f t="shared" si="9"/>
        <v>50.319285875174806</v>
      </c>
      <c r="F96" s="102">
        <f t="shared" si="10"/>
        <v>-10.930041429450897</v>
      </c>
      <c r="G96" s="102">
        <f t="shared" si="11"/>
        <v>36.409773919359658</v>
      </c>
      <c r="H96" s="102">
        <f t="shared" si="12"/>
        <v>90.458821494932295</v>
      </c>
      <c r="I96" s="102">
        <f t="shared" si="13"/>
        <v>86.729059794534464</v>
      </c>
      <c r="J96" s="102">
        <f t="shared" si="14"/>
        <v>79.528780065481399</v>
      </c>
      <c r="K96" s="102" t="str">
        <f t="shared" si="0"/>
        <v>1+0.000145618896272468i</v>
      </c>
      <c r="L96" s="102" t="str">
        <f t="shared" si="1"/>
        <v>1-0.0000118371302157165i</v>
      </c>
      <c r="M96" s="102" t="str">
        <f t="shared" si="18"/>
        <v>1.00000000172371+0.000133781766056752i</v>
      </c>
      <c r="N96" s="102" t="str">
        <f t="shared" si="2"/>
        <v>1+0.192950532613709i</v>
      </c>
      <c r="O96" s="102" t="str">
        <f t="shared" si="3"/>
        <v>0.999999990250397+0.000290863673393941i</v>
      </c>
      <c r="P96" s="102" t="str">
        <f t="shared" si="19"/>
        <v>0.999943867949698+0.193241394405912i</v>
      </c>
      <c r="Q96" s="102" t="str">
        <f t="shared" si="4"/>
        <v>322.116973290776-62.2051256854023i</v>
      </c>
      <c r="R96" s="102" t="str">
        <f t="shared" si="5"/>
        <v>1400-171681.015582088i</v>
      </c>
      <c r="S96" s="102" t="str">
        <f t="shared" si="6"/>
        <v>-9382567.13064902i</v>
      </c>
      <c r="T96" s="102" t="str">
        <f t="shared" si="15"/>
        <v>1350.13859967893-168596.264122196i</v>
      </c>
      <c r="U96" s="102" t="str">
        <f t="shared" si="7"/>
        <v>-0.529669758335579+66.1416113094767i</v>
      </c>
      <c r="V96" s="102"/>
      <c r="W96" s="102"/>
      <c r="X96" s="102"/>
      <c r="Y96" s="102"/>
      <c r="Z96" s="102"/>
      <c r="AA96" s="102"/>
      <c r="AB96" s="102"/>
      <c r="AC96" s="102"/>
      <c r="AD96" s="102"/>
      <c r="AE96" s="102"/>
      <c r="AF96" s="102"/>
      <c r="AG96" s="102"/>
      <c r="AH96" s="102"/>
      <c r="AI96" s="102"/>
      <c r="AJ96" s="102"/>
      <c r="AK96" s="102"/>
      <c r="AL96" s="102"/>
    </row>
    <row r="97" spans="2:38" s="110" customFormat="1" x14ac:dyDescent="0.2">
      <c r="B97" s="102">
        <f t="shared" si="16"/>
        <v>1.2999999999999936</v>
      </c>
      <c r="C97" s="102">
        <f t="shared" si="17"/>
        <v>19.952623149688502</v>
      </c>
      <c r="D97" s="102">
        <f t="shared" si="8"/>
        <v>1.9952623149688504E-2</v>
      </c>
      <c r="E97" s="102">
        <f t="shared" si="9"/>
        <v>50.315656385466134</v>
      </c>
      <c r="F97" s="102">
        <f t="shared" si="10"/>
        <v>-11.053513081286923</v>
      </c>
      <c r="G97" s="102">
        <f t="shared" si="11"/>
        <v>36.309780643730342</v>
      </c>
      <c r="H97" s="102">
        <f t="shared" si="12"/>
        <v>90.46413415343703</v>
      </c>
      <c r="I97" s="102">
        <f t="shared" si="13"/>
        <v>86.625437029196476</v>
      </c>
      <c r="J97" s="102">
        <f t="shared" si="14"/>
        <v>79.410621072150107</v>
      </c>
      <c r="K97" s="102" t="str">
        <f t="shared" si="0"/>
        <v>1+0.000147305083621232i</v>
      </c>
      <c r="L97" s="102" t="str">
        <f t="shared" si="1"/>
        <v>1-0.0000119741977236179i</v>
      </c>
      <c r="M97" s="102" t="str">
        <f t="shared" si="18"/>
        <v>1.00000000176386+0.000135330885897614i</v>
      </c>
      <c r="N97" s="102" t="str">
        <f t="shared" si="2"/>
        <v>1+0.195184794480533i</v>
      </c>
      <c r="O97" s="102" t="str">
        <f t="shared" si="3"/>
        <v>0.9999999900233+0.000294231715995872i</v>
      </c>
      <c r="P97" s="102" t="str">
        <f t="shared" si="19"/>
        <v>0.999942560466284+0.195479024249229i</v>
      </c>
      <c r="Q97" s="102" t="str">
        <f t="shared" si="4"/>
        <v>321.847658707728-62.8728609813986i</v>
      </c>
      <c r="R97" s="102" t="str">
        <f t="shared" si="5"/>
        <v>1400-169715.79924752i</v>
      </c>
      <c r="S97" s="102" t="str">
        <f t="shared" si="6"/>
        <v>-9275165.77282956i</v>
      </c>
      <c r="T97" s="102" t="str">
        <f t="shared" si="15"/>
        <v>1350.13859900369-166666.363201087i</v>
      </c>
      <c r="U97" s="102" t="str">
        <f t="shared" si="7"/>
        <v>-0.529669758070677+65.384496332734i</v>
      </c>
      <c r="V97" s="102"/>
      <c r="W97" s="102"/>
      <c r="X97" s="102"/>
      <c r="Y97" s="102"/>
      <c r="Z97" s="102"/>
      <c r="AA97" s="102"/>
      <c r="AB97" s="102"/>
      <c r="AC97" s="102"/>
      <c r="AD97" s="102"/>
      <c r="AE97" s="102"/>
      <c r="AF97" s="102"/>
      <c r="AG97" s="102"/>
      <c r="AH97" s="102"/>
      <c r="AI97" s="102"/>
      <c r="AJ97" s="102"/>
      <c r="AK97" s="102"/>
      <c r="AL97" s="102"/>
    </row>
    <row r="98" spans="2:38" s="110" customFormat="1" x14ac:dyDescent="0.2">
      <c r="B98" s="102">
        <f t="shared" si="16"/>
        <v>1.3049999999999935</v>
      </c>
      <c r="C98" s="102">
        <f t="shared" si="17"/>
        <v>20.183663636815314</v>
      </c>
      <c r="D98" s="102">
        <f t="shared" si="8"/>
        <v>2.0183663636815313E-2</v>
      </c>
      <c r="E98" s="102">
        <f t="shared" si="9"/>
        <v>50.311945491454708</v>
      </c>
      <c r="F98" s="102">
        <f t="shared" si="10"/>
        <v>-11.178309050041884</v>
      </c>
      <c r="G98" s="102">
        <f t="shared" si="11"/>
        <v>36.209787524720866</v>
      </c>
      <c r="H98" s="102">
        <f t="shared" si="12"/>
        <v>90.469508321053382</v>
      </c>
      <c r="I98" s="102">
        <f t="shared" si="13"/>
        <v>86.521733016175574</v>
      </c>
      <c r="J98" s="102">
        <f t="shared" si="14"/>
        <v>79.291199271011493</v>
      </c>
      <c r="K98" s="102" t="str">
        <f t="shared" si="0"/>
        <v>1+0.000149010796099274i</v>
      </c>
      <c r="L98" s="102" t="str">
        <f t="shared" si="1"/>
        <v>1-0.0000121128523984575i</v>
      </c>
      <c r="M98" s="102" t="str">
        <f t="shared" si="18"/>
        <v>1.00000000180495+0.000136897943700816i</v>
      </c>
      <c r="N98" s="102" t="str">
        <f t="shared" si="2"/>
        <v>1+0.197444927880448i</v>
      </c>
      <c r="O98" s="102" t="str">
        <f t="shared" si="3"/>
        <v>0.999999989790913+0.000297638758693057i</v>
      </c>
      <c r="P98" s="102" t="str">
        <f t="shared" si="19"/>
        <v>0.999941222527668+0.197742564623409i</v>
      </c>
      <c r="Q98" s="102" t="str">
        <f t="shared" si="4"/>
        <v>321.572536382657-63.5465728916212i</v>
      </c>
      <c r="R98" s="102" t="str">
        <f t="shared" si="5"/>
        <v>1400-167773.078558311i</v>
      </c>
      <c r="S98" s="102" t="str">
        <f t="shared" si="6"/>
        <v>-9168993.82818676i</v>
      </c>
      <c r="T98" s="102" t="str">
        <f t="shared" si="15"/>
        <v>1350.13859831271-164758.553725892i</v>
      </c>
      <c r="U98" s="102" t="str">
        <f t="shared" si="7"/>
        <v>-0.5296697577996+64.6360480001575i</v>
      </c>
      <c r="V98" s="102"/>
      <c r="W98" s="102"/>
      <c r="X98" s="102"/>
      <c r="Y98" s="102"/>
      <c r="Z98" s="102"/>
      <c r="AA98" s="102"/>
      <c r="AB98" s="102"/>
      <c r="AC98" s="102"/>
      <c r="AD98" s="102"/>
      <c r="AE98" s="102"/>
      <c r="AF98" s="102"/>
      <c r="AG98" s="102"/>
      <c r="AH98" s="102"/>
      <c r="AI98" s="102"/>
      <c r="AJ98" s="102"/>
      <c r="AK98" s="102"/>
      <c r="AL98" s="102"/>
    </row>
    <row r="99" spans="2:38" s="110" customFormat="1" x14ac:dyDescent="0.2">
      <c r="B99" s="102">
        <f t="shared" si="16"/>
        <v>1.3099999999999934</v>
      </c>
      <c r="C99" s="102">
        <f t="shared" si="17"/>
        <v>20.417379446694991</v>
      </c>
      <c r="D99" s="102">
        <f t="shared" si="8"/>
        <v>2.0417379446694989E-2</v>
      </c>
      <c r="E99" s="102">
        <f t="shared" si="9"/>
        <v>50.308151439240085</v>
      </c>
      <c r="F99" s="102">
        <f t="shared" si="10"/>
        <v>-11.304441152334444</v>
      </c>
      <c r="G99" s="102">
        <f t="shared" si="11"/>
        <v>36.109794565978952</v>
      </c>
      <c r="H99" s="102">
        <f t="shared" si="12"/>
        <v>90.474944709721981</v>
      </c>
      <c r="I99" s="102">
        <f t="shared" si="13"/>
        <v>86.417946005219036</v>
      </c>
      <c r="J99" s="102">
        <f t="shared" si="14"/>
        <v>79.170503557387534</v>
      </c>
      <c r="K99" s="102" t="str">
        <f t="shared" si="0"/>
        <v>1+0.000150736259796937i</v>
      </c>
      <c r="L99" s="102" t="str">
        <f t="shared" si="1"/>
        <v>1-0.0000122531126187623i</v>
      </c>
      <c r="M99" s="102" t="str">
        <f t="shared" si="18"/>
        <v>1.00000000184699+0.000138483147178175i</v>
      </c>
      <c r="N99" s="102" t="str">
        <f t="shared" si="2"/>
        <v>1+0.199731232391688i</v>
      </c>
      <c r="O99" s="102" t="str">
        <f t="shared" si="3"/>
        <v>0.999999989553112+0.000301085253085316i</v>
      </c>
      <c r="P99" s="102" t="str">
        <f t="shared" si="19"/>
        <v>0.999939853424458+0.200032315558203i</v>
      </c>
      <c r="Q99" s="102" t="str">
        <f t="shared" si="4"/>
        <v>321.291491721693-64.2262741292299i</v>
      </c>
      <c r="R99" s="102" t="str">
        <f t="shared" si="5"/>
        <v>1400-165852.59600894i</v>
      </c>
      <c r="S99" s="102" t="str">
        <f t="shared" si="6"/>
        <v>-9064037.22374438i</v>
      </c>
      <c r="T99" s="102" t="str">
        <f t="shared" si="15"/>
        <v>1350.13859760562-162872.582818533i</v>
      </c>
      <c r="U99" s="102" t="str">
        <f t="shared" si="7"/>
        <v>-0.529669757522204+63.896167105732i</v>
      </c>
      <c r="V99" s="102"/>
      <c r="W99" s="102"/>
      <c r="X99" s="102"/>
      <c r="Y99" s="102"/>
      <c r="Z99" s="102"/>
      <c r="AA99" s="102"/>
      <c r="AB99" s="102"/>
      <c r="AC99" s="102"/>
      <c r="AD99" s="102"/>
      <c r="AE99" s="102"/>
      <c r="AF99" s="102"/>
      <c r="AG99" s="102"/>
      <c r="AH99" s="102"/>
      <c r="AI99" s="102"/>
      <c r="AJ99" s="102"/>
      <c r="AK99" s="102"/>
      <c r="AL99" s="102"/>
    </row>
    <row r="100" spans="2:38" s="110" customFormat="1" x14ac:dyDescent="0.2">
      <c r="B100" s="102">
        <f t="shared" si="16"/>
        <v>1.3149999999999933</v>
      </c>
      <c r="C100" s="102">
        <f t="shared" si="17"/>
        <v>20.653801558104981</v>
      </c>
      <c r="D100" s="102">
        <f t="shared" si="8"/>
        <v>2.0653801558104982E-2</v>
      </c>
      <c r="E100" s="102">
        <f t="shared" si="9"/>
        <v>50.304272440386796</v>
      </c>
      <c r="F100" s="102">
        <f t="shared" si="10"/>
        <v>-11.431921228505523</v>
      </c>
      <c r="G100" s="102">
        <f t="shared" si="11"/>
        <v>36.009801771237242</v>
      </c>
      <c r="H100" s="102">
        <f t="shared" si="12"/>
        <v>90.480444039616785</v>
      </c>
      <c r="I100" s="102">
        <f t="shared" si="13"/>
        <v>86.314074211624046</v>
      </c>
      <c r="J100" s="102">
        <f t="shared" si="14"/>
        <v>79.048522811111269</v>
      </c>
      <c r="K100" s="102" t="str">
        <f t="shared" si="0"/>
        <v>1+0.000152481703422563i</v>
      </c>
      <c r="L100" s="102" t="str">
        <f t="shared" si="1"/>
        <v>1-0.0000123949969758727i</v>
      </c>
      <c r="M100" s="102" t="str">
        <f t="shared" si="18"/>
        <v>1.00000000189001+0.00014008670644669i</v>
      </c>
      <c r="N100" s="102" t="str">
        <f t="shared" si="2"/>
        <v>1+0.202044011061441i</v>
      </c>
      <c r="O100" s="102" t="str">
        <f t="shared" si="3"/>
        <v>0.999999989309773+0.000304571656001748i</v>
      </c>
      <c r="P100" s="102" t="str">
        <f t="shared" si="19"/>
        <v>0.999938452430739+0.202348580557546i</v>
      </c>
      <c r="Q100" s="102" t="str">
        <f t="shared" si="4"/>
        <v>321.004408352001-64.9119758571981i</v>
      </c>
      <c r="R100" s="102" t="str">
        <f t="shared" si="5"/>
        <v>1400-163954.097041525i</v>
      </c>
      <c r="S100" s="102" t="str">
        <f t="shared" si="6"/>
        <v>-8960282.0476182i</v>
      </c>
      <c r="T100" s="102" t="str">
        <f t="shared" si="15"/>
        <v>1350.13859688208-161008.20049561i</v>
      </c>
      <c r="U100" s="102" t="str">
        <f t="shared" si="7"/>
        <v>-0.529669757238353+63.1647555790469i</v>
      </c>
      <c r="V100" s="102"/>
      <c r="W100" s="102"/>
      <c r="X100" s="102"/>
      <c r="Y100" s="102"/>
      <c r="Z100" s="102"/>
      <c r="AA100" s="102"/>
      <c r="AB100" s="102"/>
      <c r="AC100" s="102"/>
      <c r="AD100" s="102"/>
      <c r="AE100" s="102"/>
      <c r="AF100" s="102"/>
      <c r="AG100" s="102"/>
      <c r="AH100" s="102"/>
      <c r="AI100" s="102"/>
      <c r="AJ100" s="102"/>
      <c r="AK100" s="102"/>
      <c r="AL100" s="102"/>
    </row>
    <row r="101" spans="2:38" s="110" customFormat="1" x14ac:dyDescent="0.2">
      <c r="B101" s="102">
        <f t="shared" si="16"/>
        <v>1.3199999999999932</v>
      </c>
      <c r="C101" s="102">
        <f t="shared" si="17"/>
        <v>20.892961308540077</v>
      </c>
      <c r="D101" s="102">
        <f t="shared" si="8"/>
        <v>2.0892961308540077E-2</v>
      </c>
      <c r="E101" s="102">
        <f t="shared" si="9"/>
        <v>50.300306671391226</v>
      </c>
      <c r="F101" s="102">
        <f t="shared" si="10"/>
        <v>-11.560761139500316</v>
      </c>
      <c r="G101" s="102">
        <f t="shared" si="11"/>
        <v>35.909809144315126</v>
      </c>
      <c r="H101" s="102">
        <f t="shared" si="12"/>
        <v>90.486007039239993</v>
      </c>
      <c r="I101" s="102">
        <f t="shared" si="13"/>
        <v>86.210115815706359</v>
      </c>
      <c r="J101" s="102">
        <f t="shared" si="14"/>
        <v>78.925245899739679</v>
      </c>
      <c r="K101" s="102" t="str">
        <f t="shared" ref="K101:K164" si="20">COMPLEX(1,2*PI()*C101*esr*Cout*10^-6)</f>
        <v>1+0.000154247358332816i</v>
      </c>
      <c r="L101" s="102" t="str">
        <f t="shared" ref="L101:L164" si="21">COMPLEX(1,-2*PI()*C101*(1-Dmax)^2*Lout*10^-6/Req)</f>
        <v>1-0.0000125385242764064i</v>
      </c>
      <c r="M101" s="102" t="str">
        <f t="shared" si="18"/>
        <v>1.00000000193403+0.00014170883405641i</v>
      </c>
      <c r="N101" s="102" t="str">
        <f t="shared" ref="N101:N164" si="22">COMPLEX(1,2*PI()*C101*(Rd+Rs+esr)*Req*Cout*10^-6/(Req+Rd+Rs))</f>
        <v>1+0.204383570446013i</v>
      </c>
      <c r="O101" s="102" t="str">
        <f t="shared" ref="O101:O164" si="23">IMSUM(COMPLEX(1,2*PI()*C101/(Qd*ws)),IMPRODUCT(COMPLEX(0,2*PI()*C101/ws),COMPLEX(0,2*PI()*C101/ws)))</f>
        <v>0.999999989060766+0.000308098429561281i</v>
      </c>
      <c r="P101" s="102" t="str">
        <f t="shared" si="19"/>
        <v>0.999937018803683+0.204691666639775i</v>
      </c>
      <c r="Q101" s="102" t="str">
        <f t="shared" ref="Q101:Q164" si="24">IMPRODUCT(Ap,IMDIV(M101,P101))</f>
        <v>320.711168116664-65.6036876261836i</v>
      </c>
      <c r="R101" s="102" t="str">
        <f t="shared" ref="R101:R164" si="25">IMSUM(Rz*10^3,IMDIV(1,COMPLEX(0,(2*PI()*C101*Cz*10^-9))))</f>
        <v>1400-162077.330012084i</v>
      </c>
      <c r="S101" s="102" t="str">
        <f t="shared" ref="S101:S164" si="26">IMDIV(1,COMPLEX(0,(2*PI()*C101*Cp*10^-12)))</f>
        <v>-8857714.547172i</v>
      </c>
      <c r="T101" s="102" t="str">
        <f t="shared" si="15"/>
        <v>1350.13859614168-159165.159635264i</v>
      </c>
      <c r="U101" s="102" t="str">
        <f t="shared" ref="U101:U164" si="27">IMPRODUCT(-Rs*g/(Rs+Rd),T101)</f>
        <v>-0.529669756947889+62.4417164722957i</v>
      </c>
      <c r="V101" s="102"/>
      <c r="W101" s="102"/>
      <c r="X101" s="102"/>
      <c r="Y101" s="102"/>
      <c r="Z101" s="102"/>
      <c r="AA101" s="102"/>
      <c r="AB101" s="102"/>
      <c r="AC101" s="102"/>
      <c r="AD101" s="102"/>
      <c r="AE101" s="102"/>
      <c r="AF101" s="102"/>
      <c r="AG101" s="102"/>
      <c r="AH101" s="102"/>
      <c r="AI101" s="102"/>
      <c r="AJ101" s="102"/>
      <c r="AK101" s="102"/>
      <c r="AL101" s="102"/>
    </row>
    <row r="102" spans="2:38" s="110" customFormat="1" x14ac:dyDescent="0.2">
      <c r="B102" s="102">
        <f t="shared" si="16"/>
        <v>1.3249999999999931</v>
      </c>
      <c r="C102" s="102">
        <f t="shared" si="17"/>
        <v>21.134890398366135</v>
      </c>
      <c r="D102" s="102">
        <f t="shared" ref="D102:D165" si="28">C102/1000</f>
        <v>2.1134890398366135E-2</v>
      </c>
      <c r="E102" s="102">
        <f t="shared" ref="E102:E165" si="29">20*LOG(IMABS(Q102))</f>
        <v>50.29625227314763</v>
      </c>
      <c r="F102" s="102">
        <f t="shared" ref="F102:F165" si="30">IF(180/PI()*IMARGUMENT(Q102)&gt;0,180/PI()*IMARGUMENT(Q102)-360,180/PI()*IMARGUMENT(Q102))</f>
        <v>-11.690972763627713</v>
      </c>
      <c r="G102" s="102">
        <f t="shared" ref="G102:G165" si="31">20*LOG(IMABS(U102))</f>
        <v>35.809816689121163</v>
      </c>
      <c r="H102" s="102">
        <f t="shared" ref="H102:H165" si="32">180/PI()*IMARGUMENT(U102)</f>
        <v>90.49163444551813</v>
      </c>
      <c r="I102" s="102">
        <f t="shared" ref="I102:I165" si="33">E102+G102</f>
        <v>86.106068962268793</v>
      </c>
      <c r="J102" s="102">
        <f t="shared" ref="J102:J165" si="34">F102+H102</f>
        <v>78.800661681890418</v>
      </c>
      <c r="K102" s="102" t="str">
        <f t="shared" si="20"/>
        <v>1+0.000156033458563341i</v>
      </c>
      <c r="L102" s="102" t="str">
        <f t="shared" si="21"/>
        <v>1-0.0000126837135447516i</v>
      </c>
      <c r="M102" s="102" t="str">
        <f t="shared" si="18"/>
        <v>1.00000000197908+0.000143349745018589i</v>
      </c>
      <c r="N102" s="102" t="str">
        <f t="shared" si="22"/>
        <v>1+0.206750220651468i</v>
      </c>
      <c r="O102" s="102" t="str">
        <f t="shared" si="23"/>
        <v>0.999999988805958+0.000311666041233933i</v>
      </c>
      <c r="P102" s="102" t="str">
        <f t="shared" si="19"/>
        <v>0.999935551783163+0.207061884378331i</v>
      </c>
      <c r="Q102" s="102" t="str">
        <f t="shared" si="24"/>
        <v>320.411651070804-66.3014173109325i</v>
      </c>
      <c r="R102" s="102" t="str">
        <f t="shared" si="25"/>
        <v>1400-160222.046157179i</v>
      </c>
      <c r="S102" s="102" t="str">
        <f t="shared" si="26"/>
        <v>-8756321.12719467i</v>
      </c>
      <c r="T102" s="102" t="str">
        <f t="shared" ref="T102:T165" si="35">IMDIV(IMPRODUCT(R102,S102),IMSUM(R102,S102))</f>
        <v>1350.13859538403-157343.215944427i</v>
      </c>
      <c r="U102" s="102" t="str">
        <f t="shared" si="27"/>
        <v>-0.529669756650657+61.7269539474289i</v>
      </c>
      <c r="V102" s="102"/>
      <c r="W102" s="102"/>
      <c r="X102" s="102"/>
      <c r="Y102" s="102"/>
      <c r="Z102" s="102"/>
      <c r="AA102" s="102"/>
      <c r="AB102" s="102"/>
      <c r="AC102" s="102"/>
      <c r="AD102" s="102"/>
      <c r="AE102" s="102"/>
      <c r="AF102" s="102"/>
      <c r="AG102" s="102"/>
      <c r="AH102" s="102"/>
      <c r="AI102" s="102"/>
      <c r="AJ102" s="102"/>
      <c r="AK102" s="102"/>
      <c r="AL102" s="102"/>
    </row>
    <row r="103" spans="2:38" s="110" customFormat="1" x14ac:dyDescent="0.2">
      <c r="B103" s="102">
        <f t="shared" ref="B103:B166" si="36">B102+0.005</f>
        <v>1.329999999999993</v>
      </c>
      <c r="C103" s="102">
        <f t="shared" ref="C103:C166" si="37">10^B103</f>
        <v>21.379620895021983</v>
      </c>
      <c r="D103" s="102">
        <f t="shared" si="28"/>
        <v>2.1379620895021982E-2</v>
      </c>
      <c r="E103" s="102">
        <f t="shared" si="29"/>
        <v>50.292107350412856</v>
      </c>
      <c r="F103" s="102">
        <f t="shared" si="30"/>
        <v>-11.822567993192129</v>
      </c>
      <c r="G103" s="102">
        <f t="shared" si="31"/>
        <v>35.709824409654658</v>
      </c>
      <c r="H103" s="102">
        <f t="shared" si="32"/>
        <v>90.497327003899173</v>
      </c>
      <c r="I103" s="102">
        <f t="shared" si="33"/>
        <v>86.001931760067521</v>
      </c>
      <c r="J103" s="102">
        <f t="shared" si="34"/>
        <v>78.674759010707049</v>
      </c>
      <c r="K103" s="102" t="str">
        <f t="shared" si="20"/>
        <v>1+0.000157840240859789i</v>
      </c>
      <c r="L103" s="102" t="str">
        <f t="shared" si="21"/>
        <v>1-0.0000128305840255887i</v>
      </c>
      <c r="M103" s="102" t="str">
        <f t="shared" ref="M103:M166" si="38">IMPRODUCT(K103,L103)</f>
        <v>1.00000000202518+0.0001450096568342i</v>
      </c>
      <c r="N103" s="102" t="str">
        <f t="shared" si="22"/>
        <v>1+0.209144275374725i</v>
      </c>
      <c r="O103" s="102" t="str">
        <f t="shared" si="23"/>
        <v>0.999999988545216+0.000315274963902765i</v>
      </c>
      <c r="P103" s="102" t="str">
        <f t="shared" ref="P103:P166" si="39">IMPRODUCT(N103,O103)</f>
        <v>0.999934050591347+0.209459547942925i</v>
      </c>
      <c r="Q103" s="102" t="str">
        <f t="shared" si="24"/>
        <v>320.105735478994-67.0051710451943i</v>
      </c>
      <c r="R103" s="102" t="str">
        <f t="shared" si="25"/>
        <v>1400-158387.999560947i</v>
      </c>
      <c r="S103" s="102" t="str">
        <f t="shared" si="26"/>
        <v>-8656088.34809822i</v>
      </c>
      <c r="T103" s="102" t="str">
        <f t="shared" si="35"/>
        <v>1350.13859460874-155542.127926434i</v>
      </c>
      <c r="U103" s="102" t="str">
        <f t="shared" si="27"/>
        <v>-0.529669756346504+61.020373263447i</v>
      </c>
      <c r="V103" s="102"/>
      <c r="W103" s="102"/>
      <c r="X103" s="102"/>
      <c r="Y103" s="102"/>
      <c r="Z103" s="102"/>
      <c r="AA103" s="102"/>
      <c r="AB103" s="102"/>
      <c r="AC103" s="102"/>
      <c r="AD103" s="102"/>
      <c r="AE103" s="102"/>
      <c r="AF103" s="102"/>
      <c r="AG103" s="102"/>
      <c r="AH103" s="102"/>
      <c r="AI103" s="102"/>
      <c r="AJ103" s="102"/>
      <c r="AK103" s="102"/>
      <c r="AL103" s="102"/>
    </row>
    <row r="104" spans="2:38" s="110" customFormat="1" x14ac:dyDescent="0.2">
      <c r="B104" s="102">
        <f t="shared" si="36"/>
        <v>1.3349999999999929</v>
      </c>
      <c r="C104" s="102">
        <f t="shared" si="37"/>
        <v>21.627185237269849</v>
      </c>
      <c r="D104" s="102">
        <f t="shared" si="28"/>
        <v>2.162718523726985E-2</v>
      </c>
      <c r="E104" s="102">
        <f t="shared" si="29"/>
        <v>50.287869971270823</v>
      </c>
      <c r="F104" s="102">
        <f t="shared" si="30"/>
        <v>-11.955558730995634</v>
      </c>
      <c r="G104" s="102">
        <f t="shared" si="31"/>
        <v>35.609832310008322</v>
      </c>
      <c r="H104" s="102">
        <f t="shared" si="32"/>
        <v>90.503085468450834</v>
      </c>
      <c r="I104" s="102">
        <f t="shared" si="33"/>
        <v>85.897702281279152</v>
      </c>
      <c r="J104" s="102">
        <f t="shared" si="34"/>
        <v>78.5475267374552</v>
      </c>
      <c r="K104" s="102" t="str">
        <f t="shared" si="20"/>
        <v>1+0.000159667944709197i</v>
      </c>
      <c r="L104" s="102" t="str">
        <f t="shared" si="21"/>
        <v>1-0.0000129791551864408i</v>
      </c>
      <c r="M104" s="102" t="str">
        <f t="shared" si="38"/>
        <v>1.00000000207235+0.000146688789522756i</v>
      </c>
      <c r="N104" s="102" t="str">
        <f t="shared" si="22"/>
        <v>1+0.211566051945146i</v>
      </c>
      <c r="O104" s="102" t="str">
        <f t="shared" si="23"/>
        <v>0.999999988278399+0.000318925675926568i</v>
      </c>
      <c r="P104" s="102" t="str">
        <f t="shared" si="39"/>
        <v>0.999932514432279+0.21188497514118i</v>
      </c>
      <c r="Q104" s="102" t="str">
        <f t="shared" si="24"/>
        <v>319.793297814049-67.7149531551528i</v>
      </c>
      <c r="R104" s="102" t="str">
        <f t="shared" si="25"/>
        <v>1400-156574.947122496i</v>
      </c>
      <c r="S104" s="102" t="str">
        <f t="shared" si="26"/>
        <v>-8557002.92413639i</v>
      </c>
      <c r="T104" s="102" t="str">
        <f t="shared" si="35"/>
        <v>1350.13859381538-153761.656849021i</v>
      </c>
      <c r="U104" s="102" t="str">
        <f t="shared" si="27"/>
        <v>-0.529669756035263+60.3218807638466i</v>
      </c>
      <c r="V104" s="102"/>
      <c r="W104" s="102"/>
      <c r="X104" s="102"/>
      <c r="Y104" s="102"/>
      <c r="Z104" s="102"/>
      <c r="AA104" s="102"/>
      <c r="AB104" s="102"/>
      <c r="AC104" s="102"/>
      <c r="AD104" s="102"/>
      <c r="AE104" s="102"/>
      <c r="AF104" s="102"/>
      <c r="AG104" s="102"/>
      <c r="AH104" s="102"/>
      <c r="AI104" s="102"/>
      <c r="AJ104" s="102"/>
      <c r="AK104" s="102"/>
      <c r="AL104" s="102"/>
    </row>
    <row r="105" spans="2:38" s="110" customFormat="1" x14ac:dyDescent="0.2">
      <c r="B105" s="102">
        <f t="shared" si="36"/>
        <v>1.3399999999999928</v>
      </c>
      <c r="C105" s="102">
        <f t="shared" si="37"/>
        <v>21.877616239495168</v>
      </c>
      <c r="D105" s="102">
        <f t="shared" si="28"/>
        <v>2.1877616239495169E-2</v>
      </c>
      <c r="E105" s="102">
        <f t="shared" si="29"/>
        <v>50.283538166596678</v>
      </c>
      <c r="F105" s="102">
        <f t="shared" si="30"/>
        <v>-12.089956886707444</v>
      </c>
      <c r="G105" s="102">
        <f t="shared" si="31"/>
        <v>35.509840394369931</v>
      </c>
      <c r="H105" s="102">
        <f t="shared" si="32"/>
        <v>90.50891060195994</v>
      </c>
      <c r="I105" s="102">
        <f t="shared" si="33"/>
        <v>85.793378560966602</v>
      </c>
      <c r="J105" s="102">
        <f t="shared" si="34"/>
        <v>78.418953715252499</v>
      </c>
      <c r="K105" s="102" t="str">
        <f t="shared" si="20"/>
        <v>1+0.000161516812371729i</v>
      </c>
      <c r="L105" s="102" t="str">
        <f t="shared" si="21"/>
        <v>1-0.0000131294467202543i</v>
      </c>
      <c r="M105" s="102" t="str">
        <f t="shared" si="38"/>
        <v>1.00000000212063+0.000148387365651475i</v>
      </c>
      <c r="N105" s="102" t="str">
        <f t="shared" si="22"/>
        <v>1+0.214015871366593i</v>
      </c>
      <c r="O105" s="102" t="str">
        <f t="shared" si="23"/>
        <v>0.999999988005368+0.000322618661203267i</v>
      </c>
      <c r="P105" s="102" t="str">
        <f t="shared" si="39"/>
        <v>0.999930942491472+0.214338487460755i</v>
      </c>
      <c r="Q105" s="102" t="str">
        <f t="shared" si="24"/>
        <v>319.474212757257-68.4307660913677i</v>
      </c>
      <c r="R105" s="102" t="str">
        <f t="shared" si="25"/>
        <v>1400-154782.64852369i</v>
      </c>
      <c r="S105" s="102" t="str">
        <f t="shared" si="26"/>
        <v>-8459051.72164351i</v>
      </c>
      <c r="T105" s="102" t="str">
        <f t="shared" si="35"/>
        <v>1350.13859300355-152001.566712674i</v>
      </c>
      <c r="U105" s="102" t="str">
        <f t="shared" si="27"/>
        <v>-0.529669755716776+59.6313838642027i</v>
      </c>
      <c r="V105" s="102"/>
      <c r="W105" s="102"/>
      <c r="X105" s="102"/>
      <c r="Y105" s="102"/>
      <c r="Z105" s="102"/>
      <c r="AA105" s="102"/>
      <c r="AB105" s="102"/>
      <c r="AC105" s="102"/>
      <c r="AD105" s="102"/>
      <c r="AE105" s="102"/>
      <c r="AF105" s="102"/>
      <c r="AG105" s="102"/>
      <c r="AH105" s="102"/>
      <c r="AI105" s="102"/>
      <c r="AJ105" s="102"/>
      <c r="AK105" s="102"/>
      <c r="AL105" s="102"/>
    </row>
    <row r="106" spans="2:38" s="110" customFormat="1" x14ac:dyDescent="0.2">
      <c r="B106" s="102">
        <f t="shared" si="36"/>
        <v>1.3449999999999926</v>
      </c>
      <c r="C106" s="102">
        <f t="shared" si="37"/>
        <v>22.130947096056005</v>
      </c>
      <c r="D106" s="102">
        <f t="shared" si="28"/>
        <v>2.2130947096056005E-2</v>
      </c>
      <c r="E106" s="102">
        <f t="shared" si="29"/>
        <v>50.279109929521006</v>
      </c>
      <c r="F106" s="102">
        <f t="shared" si="30"/>
        <v>-12.22577437309708</v>
      </c>
      <c r="G106" s="102">
        <f t="shared" si="31"/>
        <v>35.409848667024917</v>
      </c>
      <c r="H106" s="102">
        <f t="shared" si="32"/>
        <v>90.514803176032942</v>
      </c>
      <c r="I106" s="102">
        <f t="shared" si="33"/>
        <v>85.688958596545916</v>
      </c>
      <c r="J106" s="102">
        <f t="shared" si="34"/>
        <v>78.28902880293586</v>
      </c>
      <c r="K106" s="102" t="str">
        <f t="shared" si="20"/>
        <v>1+0.000163387088912792i</v>
      </c>
      <c r="L106" s="102" t="str">
        <f t="shared" si="21"/>
        <v>1-0.0000132814785480093i</v>
      </c>
      <c r="M106" s="102" t="str">
        <f t="shared" si="38"/>
        <v>1.00000000217002+0.000150105610364783i</v>
      </c>
      <c r="N106" s="102" t="str">
        <f t="shared" si="22"/>
        <v>1+0.216494058359974i</v>
      </c>
      <c r="O106" s="102" t="str">
        <f t="shared" si="23"/>
        <v>0.999999987725977+0.000326354409234059i</v>
      </c>
      <c r="P106" s="102" t="str">
        <f t="shared" si="39"/>
        <v>0.999929333935458+0.216820410111955i</v>
      </c>
      <c r="Q106" s="102" t="str">
        <f t="shared" si="24"/>
        <v>319.148353200119-69.1526103592216i</v>
      </c>
      <c r="R106" s="102" t="str">
        <f t="shared" si="25"/>
        <v>1400-153010.866197291i</v>
      </c>
      <c r="S106" s="102" t="str">
        <f t="shared" si="26"/>
        <v>-8362221.75729377i</v>
      </c>
      <c r="T106" s="102" t="str">
        <f t="shared" si="35"/>
        <v>1350.13859217281-150261.624219352i</v>
      </c>
      <c r="U106" s="102" t="str">
        <f t="shared" si="27"/>
        <v>-0.52966975539087+58.9487910398995i</v>
      </c>
      <c r="V106" s="102"/>
      <c r="W106" s="102"/>
      <c r="X106" s="102"/>
      <c r="Y106" s="102"/>
      <c r="Z106" s="102"/>
      <c r="AA106" s="102"/>
      <c r="AB106" s="102"/>
      <c r="AC106" s="102"/>
      <c r="AD106" s="102"/>
      <c r="AE106" s="102"/>
      <c r="AF106" s="102"/>
      <c r="AG106" s="102"/>
      <c r="AH106" s="102"/>
      <c r="AI106" s="102"/>
      <c r="AJ106" s="102"/>
      <c r="AK106" s="102"/>
      <c r="AL106" s="102"/>
    </row>
    <row r="107" spans="2:38" s="110" customFormat="1" x14ac:dyDescent="0.2">
      <c r="B107" s="102">
        <f t="shared" si="36"/>
        <v>1.3499999999999925</v>
      </c>
      <c r="C107" s="102">
        <f t="shared" si="37"/>
        <v>22.387211385683017</v>
      </c>
      <c r="D107" s="102">
        <f t="shared" si="28"/>
        <v>2.2387211385683017E-2</v>
      </c>
      <c r="E107" s="102">
        <f t="shared" si="29"/>
        <v>50.27458321489555</v>
      </c>
      <c r="F107" s="102">
        <f t="shared" si="30"/>
        <v>-12.36302310213008</v>
      </c>
      <c r="G107" s="102">
        <f t="shared" si="31"/>
        <v>35.309857132358559</v>
      </c>
      <c r="H107" s="102">
        <f t="shared" si="32"/>
        <v>90.520763971197567</v>
      </c>
      <c r="I107" s="102">
        <f t="shared" si="33"/>
        <v>85.584440347254116</v>
      </c>
      <c r="J107" s="102">
        <f t="shared" si="34"/>
        <v>78.157740869067482</v>
      </c>
      <c r="K107" s="102" t="str">
        <f t="shared" si="20"/>
        <v>1+0.000165279022235515i</v>
      </c>
      <c r="L107" s="102" t="str">
        <f t="shared" si="21"/>
        <v>1-0.0000134352708213598i</v>
      </c>
      <c r="M107" s="102" t="str">
        <f t="shared" si="38"/>
        <v>1.00000000222057+0.000151843751414155i</v>
      </c>
      <c r="N107" s="102" t="str">
        <f t="shared" si="22"/>
        <v>1+0.219000941406293i</v>
      </c>
      <c r="O107" s="102" t="str">
        <f t="shared" si="23"/>
        <v>0.999999987440079+0.000330133415188301i</v>
      </c>
      <c r="P107" s="102" t="str">
        <f t="shared" si="39"/>
        <v>0.999927687911363+0.219331072070847i</v>
      </c>
      <c r="Q107" s="102" t="str">
        <f t="shared" si="24"/>
        <v>318.815590247716-69.8804844478934i</v>
      </c>
      <c r="R107" s="102" t="str">
        <f t="shared" si="25"/>
        <v>1400-151259.365295471i</v>
      </c>
      <c r="S107" s="102" t="str">
        <f t="shared" si="26"/>
        <v>-8266500.1963804i</v>
      </c>
      <c r="T107" s="102" t="str">
        <f t="shared" si="35"/>
        <v>1350.13859132272-148541.598741564i</v>
      </c>
      <c r="U107" s="102" t="str">
        <f t="shared" si="27"/>
        <v>-0.529669755057374+58.2740118139981i</v>
      </c>
      <c r="V107" s="102"/>
      <c r="W107" s="102"/>
      <c r="X107" s="102"/>
      <c r="Y107" s="102"/>
      <c r="Z107" s="102"/>
      <c r="AA107" s="102"/>
      <c r="AB107" s="102"/>
      <c r="AC107" s="102"/>
      <c r="AD107" s="102"/>
      <c r="AE107" s="102"/>
      <c r="AF107" s="102"/>
      <c r="AG107" s="102"/>
      <c r="AH107" s="102"/>
      <c r="AI107" s="102"/>
      <c r="AJ107" s="102"/>
      <c r="AK107" s="102"/>
      <c r="AL107" s="102"/>
    </row>
    <row r="108" spans="2:38" s="110" customFormat="1" x14ac:dyDescent="0.2">
      <c r="B108" s="102">
        <f t="shared" si="36"/>
        <v>1.3549999999999924</v>
      </c>
      <c r="C108" s="102">
        <f t="shared" si="37"/>
        <v>22.646443075930211</v>
      </c>
      <c r="D108" s="102">
        <f t="shared" si="28"/>
        <v>2.2646443075930212E-2</v>
      </c>
      <c r="E108" s="102">
        <f t="shared" si="29"/>
        <v>50.269955938759168</v>
      </c>
      <c r="F108" s="102">
        <f t="shared" si="30"/>
        <v>-12.501714980921118</v>
      </c>
      <c r="G108" s="102">
        <f t="shared" si="31"/>
        <v>35.20986579485789</v>
      </c>
      <c r="H108" s="102">
        <f t="shared" si="32"/>
        <v>90.526793777005736</v>
      </c>
      <c r="I108" s="102">
        <f t="shared" si="33"/>
        <v>85.479821733617058</v>
      </c>
      <c r="J108" s="102">
        <f t="shared" si="34"/>
        <v>78.025078796084614</v>
      </c>
      <c r="K108" s="102" t="str">
        <f t="shared" si="20"/>
        <v>1+0.000167192863113612i</v>
      </c>
      <c r="L108" s="102" t="str">
        <f t="shared" si="21"/>
        <v>1-0.0000135908439253051i</v>
      </c>
      <c r="M108" s="102" t="str">
        <f t="shared" si="38"/>
        <v>1.00000000227229+0.000153602019188307i</v>
      </c>
      <c r="N108" s="102" t="str">
        <f t="shared" si="22"/>
        <v>1+0.221536852790182i</v>
      </c>
      <c r="O108" s="102" t="str">
        <f t="shared" si="23"/>
        <v>0.99999998714752+0.000333956179969138i</v>
      </c>
      <c r="P108" s="102" t="str">
        <f t="shared" si="39"/>
        <v>0.99992600354644+0.221870806122853i</v>
      </c>
      <c r="Q108" s="102" t="str">
        <f t="shared" si="24"/>
        <v>318.475793223715-70.6143847578358i</v>
      </c>
      <c r="R108" s="102" t="str">
        <f t="shared" si="25"/>
        <v>1400-149527.913658682i</v>
      </c>
      <c r="S108" s="102" t="str">
        <f t="shared" si="26"/>
        <v>-8171874.35111398i</v>
      </c>
      <c r="T108" s="102" t="str">
        <f t="shared" si="35"/>
        <v>1350.13859045282-146841.262291792i</v>
      </c>
      <c r="U108" s="102" t="str">
        <f t="shared" si="27"/>
        <v>-0.529669754716105+57.6069567452413i</v>
      </c>
      <c r="V108" s="102"/>
      <c r="W108" s="102"/>
      <c r="X108" s="102"/>
      <c r="Y108" s="102"/>
      <c r="Z108" s="102"/>
      <c r="AA108" s="102"/>
      <c r="AB108" s="102"/>
      <c r="AC108" s="102"/>
      <c r="AD108" s="102"/>
      <c r="AE108" s="102"/>
      <c r="AF108" s="102"/>
      <c r="AG108" s="102"/>
      <c r="AH108" s="102"/>
      <c r="AI108" s="102"/>
      <c r="AJ108" s="102"/>
      <c r="AK108" s="102"/>
      <c r="AL108" s="102"/>
    </row>
    <row r="109" spans="2:38" s="110" customFormat="1" x14ac:dyDescent="0.2">
      <c r="B109" s="102">
        <f t="shared" si="36"/>
        <v>1.3599999999999923</v>
      </c>
      <c r="C109" s="102">
        <f t="shared" si="37"/>
        <v>22.908676527677333</v>
      </c>
      <c r="D109" s="102">
        <f t="shared" si="28"/>
        <v>2.2908676527677332E-2</v>
      </c>
      <c r="E109" s="102">
        <f t="shared" si="29"/>
        <v>50.265225977806466</v>
      </c>
      <c r="F109" s="102">
        <f t="shared" si="30"/>
        <v>-12.641861907542872</v>
      </c>
      <c r="G109" s="102">
        <f t="shared" si="31"/>
        <v>35.109874659114894</v>
      </c>
      <c r="H109" s="102">
        <f t="shared" si="32"/>
        <v>90.532893392137467</v>
      </c>
      <c r="I109" s="102">
        <f t="shared" si="33"/>
        <v>85.37510063692136</v>
      </c>
      <c r="J109" s="102">
        <f t="shared" si="34"/>
        <v>77.891031484594592</v>
      </c>
      <c r="K109" s="102" t="str">
        <f t="shared" si="20"/>
        <v>1+0.000169128865224618i</v>
      </c>
      <c r="L109" s="102" t="str">
        <f t="shared" si="21"/>
        <v>1-0.0000137482184808915i</v>
      </c>
      <c r="M109" s="102" t="str">
        <f t="shared" si="38"/>
        <v>1.00000000232522+0.000155380646743726i</v>
      </c>
      <c r="N109" s="102" t="str">
        <f t="shared" si="22"/>
        <v>1+0.224102128643948i</v>
      </c>
      <c r="O109" s="102" t="str">
        <f t="shared" si="23"/>
        <v>0.999999986848148+0.000337823210279901i</v>
      </c>
      <c r="P109" s="102" t="str">
        <f t="shared" si="39"/>
        <v>0.999924279947619+0.22443994890687i</v>
      </c>
      <c r="Q109" s="102" t="str">
        <f t="shared" si="24"/>
        <v>318.128829677176-71.3543055267887i</v>
      </c>
      <c r="R109" s="102" t="str">
        <f t="shared" si="25"/>
        <v>1400-147816.281784885i</v>
      </c>
      <c r="S109" s="102" t="str">
        <f t="shared" si="26"/>
        <v>-8078331.67894139i</v>
      </c>
      <c r="T109" s="102" t="str">
        <f t="shared" si="35"/>
        <v>1350.13858956266-145160.389492284i</v>
      </c>
      <c r="U109" s="102" t="str">
        <f t="shared" si="27"/>
        <v>-0.529669754366888+56.9475374162036i</v>
      </c>
      <c r="V109" s="102"/>
      <c r="W109" s="102"/>
      <c r="X109" s="102"/>
      <c r="Y109" s="102"/>
      <c r="Z109" s="102"/>
      <c r="AA109" s="102"/>
      <c r="AB109" s="102"/>
      <c r="AC109" s="102"/>
      <c r="AD109" s="102"/>
      <c r="AE109" s="102"/>
      <c r="AF109" s="102"/>
      <c r="AG109" s="102"/>
      <c r="AH109" s="102"/>
      <c r="AI109" s="102"/>
      <c r="AJ109" s="102"/>
      <c r="AK109" s="102"/>
      <c r="AL109" s="102"/>
    </row>
    <row r="110" spans="2:38" s="110" customFormat="1" x14ac:dyDescent="0.2">
      <c r="B110" s="102">
        <f t="shared" si="36"/>
        <v>1.3649999999999922</v>
      </c>
      <c r="C110" s="102">
        <f t="shared" si="37"/>
        <v>23.17394649968438</v>
      </c>
      <c r="D110" s="102">
        <f t="shared" si="28"/>
        <v>2.3173946499684382E-2</v>
      </c>
      <c r="E110" s="102">
        <f t="shared" si="29"/>
        <v>50.260391168858064</v>
      </c>
      <c r="F110" s="102">
        <f t="shared" si="30"/>
        <v>-12.783475766687703</v>
      </c>
      <c r="G110" s="102">
        <f t="shared" si="31"/>
        <v>35.009883729828331</v>
      </c>
      <c r="H110" s="102">
        <f t="shared" si="32"/>
        <v>90.539063624506056</v>
      </c>
      <c r="I110" s="102">
        <f t="shared" si="33"/>
        <v>85.270274898686395</v>
      </c>
      <c r="J110" s="102">
        <f t="shared" si="34"/>
        <v>77.755587857818355</v>
      </c>
      <c r="K110" s="102" t="str">
        <f t="shared" si="20"/>
        <v>1+0.000171087285183515i</v>
      </c>
      <c r="L110" s="102" t="str">
        <f t="shared" si="21"/>
        <v>1-0.0000139074153479461i</v>
      </c>
      <c r="M110" s="102" t="str">
        <f t="shared" si="38"/>
        <v>1.00000000237938+0.000157179869835569i</v>
      </c>
      <c r="N110" s="102" t="str">
        <f t="shared" si="22"/>
        <v>1+0.226697108992126i</v>
      </c>
      <c r="O110" s="102" t="str">
        <f t="shared" si="23"/>
        <v>0.999999986541802+0.00034173501869127i</v>
      </c>
      <c r="P110" s="102" t="str">
        <f t="shared" si="39"/>
        <v>0.999922516201023+0.227038840959883i</v>
      </c>
      <c r="Q110" s="102" t="str">
        <f t="shared" si="24"/>
        <v>317.774565391175-72.1002387543237i</v>
      </c>
      <c r="R110" s="102" t="str">
        <f t="shared" si="25"/>
        <v>1400-146124.242799131i</v>
      </c>
      <c r="S110" s="102" t="str">
        <f t="shared" si="26"/>
        <v>-7985859.78088273i</v>
      </c>
      <c r="T110" s="102" t="str">
        <f t="shared" si="35"/>
        <v>1350.13858865177-143498.757545173i</v>
      </c>
      <c r="U110" s="102" t="str">
        <f t="shared" si="27"/>
        <v>-0.529669754009539+56.2956664215677i</v>
      </c>
      <c r="V110" s="102"/>
      <c r="W110" s="102"/>
      <c r="X110" s="102"/>
      <c r="Y110" s="102"/>
      <c r="Z110" s="102"/>
      <c r="AA110" s="102"/>
      <c r="AB110" s="102"/>
      <c r="AC110" s="102"/>
      <c r="AD110" s="102"/>
      <c r="AE110" s="102"/>
      <c r="AF110" s="102"/>
      <c r="AG110" s="102"/>
      <c r="AH110" s="102"/>
      <c r="AI110" s="102"/>
      <c r="AJ110" s="102"/>
      <c r="AK110" s="102"/>
      <c r="AL110" s="102"/>
    </row>
    <row r="111" spans="2:38" s="110" customFormat="1" x14ac:dyDescent="0.2">
      <c r="B111" s="102">
        <f t="shared" si="36"/>
        <v>1.3699999999999921</v>
      </c>
      <c r="C111" s="102">
        <f t="shared" si="37"/>
        <v>23.442288153198799</v>
      </c>
      <c r="D111" s="102">
        <f t="shared" si="28"/>
        <v>2.3442288153198799E-2</v>
      </c>
      <c r="E111" s="102">
        <f t="shared" si="29"/>
        <v>50.255449308334164</v>
      </c>
      <c r="F111" s="102">
        <f t="shared" si="30"/>
        <v>-12.926568425179052</v>
      </c>
      <c r="G111" s="102">
        <f t="shared" si="31"/>
        <v>34.909893011806219</v>
      </c>
      <c r="H111" s="102">
        <f t="shared" si="32"/>
        <v>90.545305291364613</v>
      </c>
      <c r="I111" s="102">
        <f t="shared" si="33"/>
        <v>85.165342320140383</v>
      </c>
      <c r="J111" s="102">
        <f t="shared" si="34"/>
        <v>77.618736866185557</v>
      </c>
      <c r="K111" s="102" t="str">
        <f t="shared" si="20"/>
        <v>1+0.000173068382576747i</v>
      </c>
      <c r="L111" s="102" t="str">
        <f t="shared" si="21"/>
        <v>1-0.0000140684556278411i</v>
      </c>
      <c r="M111" s="102" t="str">
        <f t="shared" si="38"/>
        <v>1.0000000024348+0.000158999926948906i</v>
      </c>
      <c r="N111" s="102" t="str">
        <f t="shared" si="22"/>
        <v>1+0.229322137796552i</v>
      </c>
      <c r="O111" s="102" t="str">
        <f t="shared" si="23"/>
        <v>0.99999998622832+0.00034569212370921i</v>
      </c>
      <c r="P111" s="102" t="str">
        <f t="shared" si="39"/>
        <v>0.999920711371492+0.22966782676211i</v>
      </c>
      <c r="Q111" s="102" t="str">
        <f t="shared" si="24"/>
        <v>317.412864393378-72.8521741249416i</v>
      </c>
      <c r="R111" s="102" t="str">
        <f t="shared" si="25"/>
        <v>1400-144451.572423483i</v>
      </c>
      <c r="S111" s="102" t="str">
        <f t="shared" si="26"/>
        <v>-7894446.399888i</v>
      </c>
      <c r="T111" s="102" t="str">
        <f t="shared" si="35"/>
        <v>1350.13858771966-141856.146202942i</v>
      </c>
      <c r="U111" s="102" t="str">
        <f t="shared" si="27"/>
        <v>-0.529669753643865+55.6512573565387i</v>
      </c>
      <c r="V111" s="102"/>
      <c r="W111" s="102"/>
      <c r="X111" s="102"/>
      <c r="Y111" s="102"/>
      <c r="Z111" s="102"/>
      <c r="AA111" s="102"/>
      <c r="AB111" s="102"/>
      <c r="AC111" s="102"/>
      <c r="AD111" s="102"/>
      <c r="AE111" s="102"/>
      <c r="AF111" s="102"/>
      <c r="AG111" s="102"/>
      <c r="AH111" s="102"/>
      <c r="AI111" s="102"/>
      <c r="AJ111" s="102"/>
      <c r="AK111" s="102"/>
      <c r="AL111" s="102"/>
    </row>
    <row r="112" spans="2:38" s="110" customFormat="1" x14ac:dyDescent="0.2">
      <c r="B112" s="102">
        <f t="shared" si="36"/>
        <v>1.374999999999992</v>
      </c>
      <c r="C112" s="102">
        <f t="shared" si="37"/>
        <v>23.713737056616125</v>
      </c>
      <c r="D112" s="102">
        <f t="shared" si="28"/>
        <v>2.3713737056616124E-2</v>
      </c>
      <c r="E112" s="102">
        <f t="shared" si="29"/>
        <v>50.250398151731481</v>
      </c>
      <c r="F112" s="102">
        <f t="shared" si="30"/>
        <v>-13.071151727329697</v>
      </c>
      <c r="G112" s="102">
        <f t="shared" si="31"/>
        <v>34.80990250996846</v>
      </c>
      <c r="H112" s="102">
        <f t="shared" si="32"/>
        <v>90.55161921941351</v>
      </c>
      <c r="I112" s="102">
        <f t="shared" si="33"/>
        <v>85.060300661699941</v>
      </c>
      <c r="J112" s="102">
        <f t="shared" si="34"/>
        <v>77.480467492083818</v>
      </c>
      <c r="K112" s="102" t="str">
        <f t="shared" si="20"/>
        <v>1+0.000175072419996629i</v>
      </c>
      <c r="L112" s="102" t="str">
        <f t="shared" si="21"/>
        <v>1-0.0000142313606662911i</v>
      </c>
      <c r="M112" s="102" t="str">
        <f t="shared" si="38"/>
        <v>1.00000000249152+0.000160841059330338i</v>
      </c>
      <c r="N112" s="102" t="str">
        <f t="shared" si="22"/>
        <v>1+0.231977563001949i</v>
      </c>
      <c r="O112" s="102" t="str">
        <f t="shared" si="23"/>
        <v>0.999999985907536+0.000349695049843708i</v>
      </c>
      <c r="P112" s="102" t="str">
        <f t="shared" si="39"/>
        <v>0.999918864502079+0.232327254782657i</v>
      </c>
      <c r="Q112" s="102" t="str">
        <f t="shared" si="24"/>
        <v>317.043588968639-73.6100989297364i</v>
      </c>
      <c r="R112" s="102" t="str">
        <f t="shared" si="25"/>
        <v>1400-142798.048947295i</v>
      </c>
      <c r="S112" s="102" t="str">
        <f t="shared" si="26"/>
        <v>-7804079.41921264i</v>
      </c>
      <c r="T112" s="102" t="str">
        <f t="shared" si="35"/>
        <v>1350.13858676584-140232.337739235i</v>
      </c>
      <c r="U112" s="102" t="str">
        <f t="shared" si="27"/>
        <v>-0.529669753269674+55.0142248053921i</v>
      </c>
      <c r="V112" s="102"/>
      <c r="W112" s="102"/>
      <c r="X112" s="102"/>
      <c r="Y112" s="102"/>
      <c r="Z112" s="102"/>
      <c r="AA112" s="102"/>
      <c r="AB112" s="102"/>
      <c r="AC112" s="102"/>
      <c r="AD112" s="102"/>
      <c r="AE112" s="102"/>
      <c r="AF112" s="102"/>
      <c r="AG112" s="102"/>
      <c r="AH112" s="102"/>
      <c r="AI112" s="102"/>
      <c r="AJ112" s="102"/>
      <c r="AK112" s="102"/>
      <c r="AL112" s="102"/>
    </row>
    <row r="113" spans="2:38" s="110" customFormat="1" x14ac:dyDescent="0.2">
      <c r="B113" s="102">
        <f t="shared" si="36"/>
        <v>1.3799999999999919</v>
      </c>
      <c r="C113" s="102">
        <f t="shared" si="37"/>
        <v>23.98832919019446</v>
      </c>
      <c r="D113" s="102">
        <f t="shared" si="28"/>
        <v>2.398832919019446E-2</v>
      </c>
      <c r="E113" s="102">
        <f t="shared" si="29"/>
        <v>50.245235413103792</v>
      </c>
      <c r="F113" s="102">
        <f t="shared" si="30"/>
        <v>-13.217237490144203</v>
      </c>
      <c r="G113" s="102">
        <f t="shared" si="31"/>
        <v>34.709912229349868</v>
      </c>
      <c r="H113" s="102">
        <f t="shared" si="32"/>
        <v>90.558006244909279</v>
      </c>
      <c r="I113" s="102">
        <f t="shared" si="33"/>
        <v>84.955147642453653</v>
      </c>
      <c r="J113" s="102">
        <f t="shared" si="34"/>
        <v>77.34076875476508</v>
      </c>
      <c r="K113" s="102" t="str">
        <f t="shared" si="20"/>
        <v>1+0.00017709966307615i</v>
      </c>
      <c r="L113" s="102" t="str">
        <f t="shared" si="21"/>
        <v>1-0.0000143961520561825i</v>
      </c>
      <c r="M113" s="102" t="str">
        <f t="shared" si="38"/>
        <v>1.00000000254955+0.000162703511019968i</v>
      </c>
      <c r="N113" s="102" t="str">
        <f t="shared" si="22"/>
        <v>1+0.234663736582053i</v>
      </c>
      <c r="O113" s="102" t="str">
        <f t="shared" si="23"/>
        <v>0.999999985579281+0.000353744327678286i</v>
      </c>
      <c r="P113" s="102" t="str">
        <f t="shared" si="39"/>
        <v>0.999916974613553+0.235017477525712i</v>
      </c>
      <c r="Q113" s="102" t="str">
        <f t="shared" si="24"/>
        <v>316.66659967369-74.3739979866408i</v>
      </c>
      <c r="R113" s="102" t="str">
        <f t="shared" si="25"/>
        <v>1400-141163.453197821i</v>
      </c>
      <c r="S113" s="102" t="str">
        <f t="shared" si="26"/>
        <v>-7714746.86081114i</v>
      </c>
      <c r="T113" s="102" t="str">
        <f t="shared" si="35"/>
        <v>1350.1385857898-138627.116920002i</v>
      </c>
      <c r="U113" s="102" t="str">
        <f t="shared" si="27"/>
        <v>-0.529669752886766+54.3844843301545i</v>
      </c>
      <c r="V113" s="102"/>
      <c r="W113" s="102"/>
      <c r="X113" s="102"/>
      <c r="Y113" s="102"/>
      <c r="Z113" s="102"/>
      <c r="AA113" s="102"/>
      <c r="AB113" s="102"/>
      <c r="AC113" s="102"/>
      <c r="AD113" s="102"/>
      <c r="AE113" s="102"/>
      <c r="AF113" s="102"/>
      <c r="AG113" s="102"/>
      <c r="AH113" s="102"/>
      <c r="AI113" s="102"/>
      <c r="AJ113" s="102"/>
      <c r="AK113" s="102"/>
      <c r="AL113" s="102"/>
    </row>
    <row r="114" spans="2:38" s="110" customFormat="1" x14ac:dyDescent="0.2">
      <c r="B114" s="102">
        <f t="shared" si="36"/>
        <v>1.3849999999999918</v>
      </c>
      <c r="C114" s="102">
        <f t="shared" si="37"/>
        <v>24.266100950823706</v>
      </c>
      <c r="D114" s="102">
        <f t="shared" si="28"/>
        <v>2.4266100950823707E-2</v>
      </c>
      <c r="E114" s="102">
        <f t="shared" si="29"/>
        <v>50.239958764548305</v>
      </c>
      <c r="F114" s="102">
        <f t="shared" si="30"/>
        <v>-13.364837498362121</v>
      </c>
      <c r="G114" s="102">
        <f t="shared" si="31"/>
        <v>34.609922175102234</v>
      </c>
      <c r="H114" s="102">
        <f t="shared" si="32"/>
        <v>90.564467213774705</v>
      </c>
      <c r="I114" s="102">
        <f t="shared" si="33"/>
        <v>84.849880939650546</v>
      </c>
      <c r="J114" s="102">
        <f t="shared" si="34"/>
        <v>77.199629715412584</v>
      </c>
      <c r="K114" s="102" t="str">
        <f t="shared" si="20"/>
        <v>1+0.000179150380524184i</v>
      </c>
      <c r="L114" s="102" t="str">
        <f t="shared" si="21"/>
        <v>1-0.0000145628516404356i</v>
      </c>
      <c r="M114" s="102" t="str">
        <f t="shared" si="38"/>
        <v>1.00000000260894+0.000164587528883748i</v>
      </c>
      <c r="N114" s="102" t="str">
        <f t="shared" si="22"/>
        <v>1+0.237381014586262i</v>
      </c>
      <c r="O114" s="102" t="str">
        <f t="shared" si="23"/>
        <v>0.999999985243379+0.000357840493940336i</v>
      </c>
      <c r="P114" s="102" t="str">
        <f t="shared" si="39"/>
        <v>0.999915040703867+0.237738851577261i</v>
      </c>
      <c r="Q114" s="102" t="str">
        <f t="shared" si="24"/>
        <v>316.281755354083-75.1438535592876i</v>
      </c>
      <c r="R114" s="102" t="str">
        <f t="shared" si="25"/>
        <v>1400-139547.568511166i</v>
      </c>
      <c r="S114" s="102" t="str">
        <f t="shared" si="26"/>
        <v>-7626436.88374976i</v>
      </c>
      <c r="T114" s="102" t="str">
        <f t="shared" si="35"/>
        <v>1350.13858479104-137040.270974961i</v>
      </c>
      <c r="U114" s="102" t="str">
        <f t="shared" si="27"/>
        <v>-0.529669752494945+53.7619524594077i</v>
      </c>
      <c r="V114" s="102"/>
      <c r="W114" s="102"/>
      <c r="X114" s="102"/>
      <c r="Y114" s="102"/>
      <c r="Z114" s="102"/>
      <c r="AA114" s="102"/>
      <c r="AB114" s="102"/>
      <c r="AC114" s="102"/>
      <c r="AD114" s="102"/>
      <c r="AE114" s="102"/>
      <c r="AF114" s="102"/>
      <c r="AG114" s="102"/>
      <c r="AH114" s="102"/>
      <c r="AI114" s="102"/>
      <c r="AJ114" s="102"/>
      <c r="AK114" s="102"/>
      <c r="AL114" s="102"/>
    </row>
    <row r="115" spans="2:38" s="110" customFormat="1" x14ac:dyDescent="0.2">
      <c r="B115" s="102">
        <f t="shared" si="36"/>
        <v>1.3899999999999917</v>
      </c>
      <c r="C115" s="102">
        <f t="shared" si="37"/>
        <v>24.547089156849836</v>
      </c>
      <c r="D115" s="102">
        <f t="shared" si="28"/>
        <v>2.4547089156849836E-2</v>
      </c>
      <c r="E115" s="102">
        <f t="shared" si="29"/>
        <v>50.23456583569606</v>
      </c>
      <c r="F115" s="102">
        <f t="shared" si="30"/>
        <v>-13.513963499340738</v>
      </c>
      <c r="G115" s="102">
        <f t="shared" si="31"/>
        <v>34.50993235249733</v>
      </c>
      <c r="H115" s="102">
        <f t="shared" si="32"/>
        <v>90.571002981710095</v>
      </c>
      <c r="I115" s="102">
        <f t="shared" si="33"/>
        <v>84.74449818819339</v>
      </c>
      <c r="J115" s="102">
        <f t="shared" si="34"/>
        <v>77.057039482369362</v>
      </c>
      <c r="K115" s="102" t="str">
        <f t="shared" si="20"/>
        <v>1+0.000181224844161107i</v>
      </c>
      <c r="L115" s="102" t="str">
        <f t="shared" si="21"/>
        <v>1-0.0000147314815148997i</v>
      </c>
      <c r="M115" s="102" t="str">
        <f t="shared" si="38"/>
        <v>1.00000000266971+0.000166493362646207i</v>
      </c>
      <c r="N115" s="102" t="str">
        <f t="shared" si="22"/>
        <v>1+0.240129757186831i</v>
      </c>
      <c r="O115" s="102" t="str">
        <f t="shared" si="23"/>
        <v>0.999999984899653+0.000361984091572257i</v>
      </c>
      <c r="P115" s="102" t="str">
        <f t="shared" si="39"/>
        <v>0.999913061747638+0.240491737652361i</v>
      </c>
      <c r="Q115" s="102" t="str">
        <f t="shared" si="24"/>
        <v>315.888913163383-75.9196452745007i</v>
      </c>
      <c r="R115" s="102" t="str">
        <f t="shared" si="25"/>
        <v>1400-137950.180703565i</v>
      </c>
      <c r="S115" s="102" t="str">
        <f t="shared" si="26"/>
        <v>-7539137.78263665i</v>
      </c>
      <c r="T115" s="102" t="str">
        <f t="shared" si="35"/>
        <v>1350.13858376899-135471.589569401i</v>
      </c>
      <c r="U115" s="102" t="str">
        <f t="shared" si="27"/>
        <v>-0.529669752093987+53.1465466772264i</v>
      </c>
      <c r="V115" s="102"/>
      <c r="W115" s="102"/>
      <c r="X115" s="102"/>
      <c r="Y115" s="102"/>
      <c r="Z115" s="102"/>
      <c r="AA115" s="102"/>
      <c r="AB115" s="102"/>
      <c r="AC115" s="102"/>
      <c r="AD115" s="102"/>
      <c r="AE115" s="102"/>
      <c r="AF115" s="102"/>
      <c r="AG115" s="102"/>
      <c r="AH115" s="102"/>
      <c r="AI115" s="102"/>
      <c r="AJ115" s="102"/>
      <c r="AK115" s="102"/>
      <c r="AL115" s="102"/>
    </row>
    <row r="116" spans="2:38" s="110" customFormat="1" x14ac:dyDescent="0.2">
      <c r="B116" s="102">
        <f t="shared" si="36"/>
        <v>1.3949999999999916</v>
      </c>
      <c r="C116" s="102">
        <f t="shared" si="37"/>
        <v>24.831331052955228</v>
      </c>
      <c r="D116" s="102">
        <f t="shared" si="28"/>
        <v>2.4831331052955229E-2</v>
      </c>
      <c r="E116" s="102">
        <f t="shared" si="29"/>
        <v>50.229054213209608</v>
      </c>
      <c r="F116" s="102">
        <f t="shared" si="30"/>
        <v>-13.664627197773225</v>
      </c>
      <c r="G116" s="102">
        <f t="shared" si="31"/>
        <v>34.409942766929738</v>
      </c>
      <c r="H116" s="102">
        <f t="shared" si="32"/>
        <v>90.577614414305899</v>
      </c>
      <c r="I116" s="102">
        <f t="shared" si="33"/>
        <v>84.638996980139353</v>
      </c>
      <c r="J116" s="102">
        <f t="shared" si="34"/>
        <v>76.91298721653267</v>
      </c>
      <c r="K116" s="102" t="str">
        <f t="shared" si="20"/>
        <v>1+0.000183323328954828i</v>
      </c>
      <c r="L116" s="102" t="str">
        <f t="shared" si="21"/>
        <v>1-0.000014902064031282i</v>
      </c>
      <c r="M116" s="102" t="str">
        <f t="shared" si="38"/>
        <v>1.0000000027319+0.000168421264923546i</v>
      </c>
      <c r="N116" s="102" t="str">
        <f t="shared" si="22"/>
        <v>1+0.242910328726617i</v>
      </c>
      <c r="O116" s="102" t="str">
        <f t="shared" si="23"/>
        <v>0.999999984547921+0.000366175669803429i</v>
      </c>
      <c r="P116" s="102" t="str">
        <f t="shared" si="39"/>
        <v>0.999911036695597+0.243276500642951i</v>
      </c>
      <c r="Q116" s="102" t="str">
        <f t="shared" si="24"/>
        <v>315.487928584806-76.7013500384603i</v>
      </c>
      <c r="R116" s="102" t="str">
        <f t="shared" si="25"/>
        <v>1400-136371.078042993i</v>
      </c>
      <c r="S116" s="102" t="str">
        <f t="shared" si="26"/>
        <v>-7452837.98607052i</v>
      </c>
      <c r="T116" s="102" t="str">
        <f t="shared" si="35"/>
        <v>1350.13858272315-133920.864776301i</v>
      </c>
      <c r="U116" s="102" t="str">
        <f t="shared" si="27"/>
        <v>-0.529669751683696+52.538185412241i</v>
      </c>
      <c r="V116" s="102"/>
      <c r="W116" s="102"/>
      <c r="X116" s="102"/>
      <c r="Y116" s="102"/>
      <c r="Z116" s="102"/>
      <c r="AA116" s="102"/>
      <c r="AB116" s="102"/>
      <c r="AC116" s="102"/>
      <c r="AD116" s="102"/>
      <c r="AE116" s="102"/>
      <c r="AF116" s="102"/>
      <c r="AG116" s="102"/>
      <c r="AH116" s="102"/>
      <c r="AI116" s="102"/>
      <c r="AJ116" s="102"/>
      <c r="AK116" s="102"/>
      <c r="AL116" s="102"/>
    </row>
    <row r="117" spans="2:38" s="110" customFormat="1" x14ac:dyDescent="0.2">
      <c r="B117" s="102">
        <f t="shared" si="36"/>
        <v>1.3999999999999915</v>
      </c>
      <c r="C117" s="102">
        <f t="shared" si="37"/>
        <v>25.118864315095319</v>
      </c>
      <c r="D117" s="102">
        <f t="shared" si="28"/>
        <v>2.5118864315095319E-2</v>
      </c>
      <c r="E117" s="102">
        <f t="shared" si="29"/>
        <v>50.223421440286593</v>
      </c>
      <c r="F117" s="102">
        <f t="shared" si="30"/>
        <v>-13.816840250240002</v>
      </c>
      <c r="G117" s="102">
        <f t="shared" si="31"/>
        <v>34.309953423919524</v>
      </c>
      <c r="H117" s="102">
        <f t="shared" si="32"/>
        <v>90.584302387156654</v>
      </c>
      <c r="I117" s="102">
        <f t="shared" si="33"/>
        <v>84.53337486420611</v>
      </c>
      <c r="J117" s="102">
        <f t="shared" si="34"/>
        <v>76.767462136916649</v>
      </c>
      <c r="K117" s="102" t="str">
        <f t="shared" si="20"/>
        <v>1+0.000185446113057232i</v>
      </c>
      <c r="L117" s="102" t="str">
        <f t="shared" si="21"/>
        <v>1-0.0000150746218001103i</v>
      </c>
      <c r="M117" s="102" t="str">
        <f t="shared" si="38"/>
        <v>1.00000000279553+0.000170371491257122i</v>
      </c>
      <c r="N117" s="102" t="str">
        <f t="shared" si="22"/>
        <v>1+0.245723097767364i</v>
      </c>
      <c r="O117" s="102" t="str">
        <f t="shared" si="23"/>
        <v>0.999999984187996+0.000370415784223005i</v>
      </c>
      <c r="P117" s="102" t="str">
        <f t="shared" si="39"/>
        <v>0.999908964474035+0.246093509666212i</v>
      </c>
      <c r="Q117" s="102" t="str">
        <f t="shared" si="24"/>
        <v>315.078655455325-77.4889419515619i</v>
      </c>
      <c r="R117" s="102" t="str">
        <f t="shared" si="25"/>
        <v>1400-134810.051221103i</v>
      </c>
      <c r="S117" s="102" t="str">
        <f t="shared" si="26"/>
        <v>-7367526.05510682i</v>
      </c>
      <c r="T117" s="102" t="str">
        <f t="shared" si="35"/>
        <v>1350.13858165294-132387.891048768i</v>
      </c>
      <c r="U117" s="102" t="str">
        <f t="shared" si="27"/>
        <v>-0.529669751263845+51.9367880268243i</v>
      </c>
      <c r="V117" s="102"/>
      <c r="W117" s="102"/>
      <c r="X117" s="102"/>
      <c r="Y117" s="102"/>
      <c r="Z117" s="102"/>
      <c r="AA117" s="102"/>
      <c r="AB117" s="102"/>
      <c r="AC117" s="102"/>
      <c r="AD117" s="102"/>
      <c r="AE117" s="102"/>
      <c r="AF117" s="102"/>
      <c r="AG117" s="102"/>
      <c r="AH117" s="102"/>
      <c r="AI117" s="102"/>
      <c r="AJ117" s="102"/>
      <c r="AK117" s="102"/>
      <c r="AL117" s="102"/>
    </row>
    <row r="118" spans="2:38" s="110" customFormat="1" x14ac:dyDescent="0.2">
      <c r="B118" s="102">
        <f t="shared" si="36"/>
        <v>1.4049999999999914</v>
      </c>
      <c r="C118" s="102">
        <f t="shared" si="37"/>
        <v>25.409727055492553</v>
      </c>
      <c r="D118" s="102">
        <f t="shared" si="28"/>
        <v>2.5409727055492552E-2</v>
      </c>
      <c r="E118" s="102">
        <f t="shared" si="29"/>
        <v>50.217665016171921</v>
      </c>
      <c r="F118" s="102">
        <f t="shared" si="30"/>
        <v>-13.970614259591239</v>
      </c>
      <c r="G118" s="102">
        <f t="shared" si="31"/>
        <v>34.209964329115387</v>
      </c>
      <c r="H118" s="102">
        <f t="shared" si="32"/>
        <v>90.591067785976037</v>
      </c>
      <c r="I118" s="102">
        <f t="shared" si="33"/>
        <v>84.427629345287301</v>
      </c>
      <c r="J118" s="102">
        <f t="shared" si="34"/>
        <v>76.620453526384793</v>
      </c>
      <c r="K118" s="102" t="str">
        <f t="shared" si="20"/>
        <v>1+0.000187593477841054i</v>
      </c>
      <c r="L118" s="102" t="str">
        <f t="shared" si="21"/>
        <v>1-0.00001524917769373i</v>
      </c>
      <c r="M118" s="102" t="str">
        <f t="shared" si="38"/>
        <v>1.00000000286065+0.000172344300147324i</v>
      </c>
      <c r="N118" s="102" t="str">
        <f t="shared" si="22"/>
        <v>1+0.248568437138561i</v>
      </c>
      <c r="O118" s="102" t="str">
        <f t="shared" si="23"/>
        <v>0.999999983819687+0.00037470499685356i</v>
      </c>
      <c r="P118" s="102" t="str">
        <f t="shared" si="39"/>
        <v>0.999906843984231+0.248943138113499i</v>
      </c>
      <c r="Q118" s="102" t="str">
        <f t="shared" si="24"/>
        <v>314.660945992408-78.2823922220254i</v>
      </c>
      <c r="R118" s="102" t="str">
        <f t="shared" si="25"/>
        <v>1400-133266.893325482i</v>
      </c>
      <c r="S118" s="102" t="str">
        <f t="shared" si="26"/>
        <v>-7283190.68174149i</v>
      </c>
      <c r="T118" s="102" t="str">
        <f t="shared" si="35"/>
        <v>1350.13858055782-130872.465192796i</v>
      </c>
      <c r="U118" s="102" t="str">
        <f t="shared" si="27"/>
        <v>-0.529669750834221+51.3422748064045i</v>
      </c>
      <c r="V118" s="102"/>
      <c r="W118" s="102"/>
      <c r="X118" s="102"/>
      <c r="Y118" s="102"/>
      <c r="Z118" s="102"/>
      <c r="AA118" s="102"/>
      <c r="AB118" s="102"/>
      <c r="AC118" s="102"/>
      <c r="AD118" s="102"/>
      <c r="AE118" s="102"/>
      <c r="AF118" s="102"/>
      <c r="AG118" s="102"/>
      <c r="AH118" s="102"/>
      <c r="AI118" s="102"/>
      <c r="AJ118" s="102"/>
      <c r="AK118" s="102"/>
      <c r="AL118" s="102"/>
    </row>
    <row r="119" spans="2:38" s="110" customFormat="1" x14ac:dyDescent="0.2">
      <c r="B119" s="102">
        <f t="shared" si="36"/>
        <v>1.4099999999999913</v>
      </c>
      <c r="C119" s="102">
        <f t="shared" si="37"/>
        <v>25.703957827688132</v>
      </c>
      <c r="D119" s="102">
        <f t="shared" si="28"/>
        <v>2.5703957827688133E-2</v>
      </c>
      <c r="E119" s="102">
        <f t="shared" si="29"/>
        <v>50.211782395677169</v>
      </c>
      <c r="F119" s="102">
        <f t="shared" si="30"/>
        <v>-14.125960769158004</v>
      </c>
      <c r="G119" s="102">
        <f t="shared" si="31"/>
        <v>34.109975488297522</v>
      </c>
      <c r="H119" s="102">
        <f t="shared" si="32"/>
        <v>90.597911506713402</v>
      </c>
      <c r="I119" s="102">
        <f t="shared" si="33"/>
        <v>84.321757883974698</v>
      </c>
      <c r="J119" s="102">
        <f t="shared" si="34"/>
        <v>76.471950737555403</v>
      </c>
      <c r="K119" s="102" t="str">
        <f t="shared" si="20"/>
        <v>1+0.00018976570793717i</v>
      </c>
      <c r="L119" s="102" t="str">
        <f t="shared" si="21"/>
        <v>1-0.0000154257548493356i</v>
      </c>
      <c r="M119" s="102" t="str">
        <f t="shared" si="38"/>
        <v>1.00000000292728+0.000174339953087834i</v>
      </c>
      <c r="N119" s="102" t="str">
        <f t="shared" si="22"/>
        <v>1+0.251446723986862i</v>
      </c>
      <c r="O119" s="102" t="str">
        <f t="shared" si="23"/>
        <v>0.999999983442799+0.000379043876225581i</v>
      </c>
      <c r="P119" s="102" t="str">
        <f t="shared" si="39"/>
        <v>0.999904674101875+0.251825763699834i</v>
      </c>
      <c r="Q119" s="102" t="str">
        <f t="shared" si="24"/>
        <v>314.234650823423-79.0816690782819i</v>
      </c>
      <c r="R119" s="102" t="str">
        <f t="shared" si="25"/>
        <v>1400-131741.399812221i</v>
      </c>
      <c r="S119" s="102" t="str">
        <f t="shared" si="26"/>
        <v>-7199820.68741209i</v>
      </c>
      <c r="T119" s="102" t="str">
        <f t="shared" si="35"/>
        <v>1350.13857943717-129374.386340329i</v>
      </c>
      <c r="U119" s="102" t="str">
        <f t="shared" si="27"/>
        <v>-0.529669750394581+50.7545669488982i</v>
      </c>
      <c r="V119" s="102"/>
      <c r="W119" s="102"/>
      <c r="X119" s="102"/>
      <c r="Y119" s="102"/>
      <c r="Z119" s="102"/>
      <c r="AA119" s="102"/>
      <c r="AB119" s="102"/>
      <c r="AC119" s="102"/>
      <c r="AD119" s="102"/>
      <c r="AE119" s="102"/>
      <c r="AF119" s="102"/>
      <c r="AG119" s="102"/>
      <c r="AH119" s="102"/>
      <c r="AI119" s="102"/>
      <c r="AJ119" s="102"/>
      <c r="AK119" s="102"/>
      <c r="AL119" s="102"/>
    </row>
    <row r="120" spans="2:38" s="110" customFormat="1" x14ac:dyDescent="0.2">
      <c r="B120" s="102">
        <f t="shared" si="36"/>
        <v>1.4149999999999912</v>
      </c>
      <c r="C120" s="102">
        <f t="shared" si="37"/>
        <v>26.001595631652194</v>
      </c>
      <c r="D120" s="102">
        <f t="shared" si="28"/>
        <v>2.6001595631652195E-2</v>
      </c>
      <c r="E120" s="102">
        <f t="shared" si="29"/>
        <v>50.205770988710235</v>
      </c>
      <c r="F120" s="102">
        <f t="shared" si="30"/>
        <v>-14.282891256788272</v>
      </c>
      <c r="G120" s="102">
        <f t="shared" si="31"/>
        <v>34.009986907380771</v>
      </c>
      <c r="H120" s="102">
        <f t="shared" si="32"/>
        <v>90.604834455671607</v>
      </c>
      <c r="I120" s="102">
        <f t="shared" si="33"/>
        <v>84.215757896091006</v>
      </c>
      <c r="J120" s="102">
        <f t="shared" si="34"/>
        <v>76.321943198883332</v>
      </c>
      <c r="K120" s="102" t="str">
        <f t="shared" si="20"/>
        <v>1+0.000191963091272326i</v>
      </c>
      <c r="L120" s="102" t="str">
        <f t="shared" si="21"/>
        <v>1-0.0000156043766720379i</v>
      </c>
      <c r="M120" s="102" t="str">
        <f t="shared" si="38"/>
        <v>1.00000000299546+0.000176358714600288i</v>
      </c>
      <c r="N120" s="102" t="str">
        <f t="shared" si="22"/>
        <v>1+0.254358339826069i</v>
      </c>
      <c r="O120" s="102" t="str">
        <f t="shared" si="23"/>
        <v>0.999999983057132+0.00038343299745283i</v>
      </c>
      <c r="P120" s="102" t="str">
        <f t="shared" si="39"/>
        <v>0.999902453676465+0.254741768513962i</v>
      </c>
      <c r="Q120" s="102" t="str">
        <f t="shared" si="24"/>
        <v>313.799619017885-79.8867376801952i</v>
      </c>
      <c r="R120" s="102" t="str">
        <f t="shared" si="25"/>
        <v>1400-130233.368478809i</v>
      </c>
      <c r="S120" s="102" t="str">
        <f t="shared" si="26"/>
        <v>-7117405.02151628i</v>
      </c>
      <c r="T120" s="102" t="str">
        <f t="shared" si="35"/>
        <v>1350.13857829043-127893.455922639i</v>
      </c>
      <c r="U120" s="102" t="str">
        <f t="shared" si="27"/>
        <v>-0.529669749944706+50.173586554266i</v>
      </c>
      <c r="V120" s="102"/>
      <c r="W120" s="102"/>
      <c r="X120" s="102"/>
      <c r="Y120" s="102"/>
      <c r="Z120" s="102"/>
      <c r="AA120" s="102"/>
      <c r="AB120" s="102"/>
      <c r="AC120" s="102"/>
      <c r="AD120" s="102"/>
      <c r="AE120" s="102"/>
      <c r="AF120" s="102"/>
      <c r="AG120" s="102"/>
      <c r="AH120" s="102"/>
      <c r="AI120" s="102"/>
      <c r="AJ120" s="102"/>
      <c r="AK120" s="102"/>
      <c r="AL120" s="102"/>
    </row>
    <row r="121" spans="2:38" s="110" customFormat="1" x14ac:dyDescent="0.2">
      <c r="B121" s="102">
        <f t="shared" si="36"/>
        <v>1.419999999999991</v>
      </c>
      <c r="C121" s="102">
        <f t="shared" si="37"/>
        <v>26.302679918953288</v>
      </c>
      <c r="D121" s="102">
        <f t="shared" si="28"/>
        <v>2.6302679918953287E-2</v>
      </c>
      <c r="E121" s="102">
        <f t="shared" si="29"/>
        <v>50.199628159814651</v>
      </c>
      <c r="F121" s="102">
        <f t="shared" si="30"/>
        <v>-14.441417128708556</v>
      </c>
      <c r="G121" s="102">
        <f t="shared" si="31"/>
        <v>33.90999859241753</v>
      </c>
      <c r="H121" s="102">
        <f t="shared" si="32"/>
        <v>90.611837549626159</v>
      </c>
      <c r="I121" s="102">
        <f t="shared" si="33"/>
        <v>84.109626752232174</v>
      </c>
      <c r="J121" s="102">
        <f t="shared" si="34"/>
        <v>76.170420420917608</v>
      </c>
      <c r="K121" s="102" t="str">
        <f t="shared" si="20"/>
        <v>1+0.000194185919107302i</v>
      </c>
      <c r="L121" s="102" t="str">
        <f t="shared" si="21"/>
        <v>1-0.000015785066837966i</v>
      </c>
      <c r="M121" s="102" t="str">
        <f t="shared" si="38"/>
        <v>1.00000000306524+0.000178400852269336i</v>
      </c>
      <c r="N121" s="102" t="str">
        <f t="shared" si="22"/>
        <v>1+0.257303670587708i</v>
      </c>
      <c r="O121" s="102" t="str">
        <f t="shared" si="23"/>
        <v>0.999999982662482+0.000387872942308571i</v>
      </c>
      <c r="P121" s="102" t="str">
        <f t="shared" si="39"/>
        <v>0.999900181530704+0.25769153906901i</v>
      </c>
      <c r="Q121" s="102" t="str">
        <f t="shared" si="24"/>
        <v>313.355698122601-80.6975600291766i</v>
      </c>
      <c r="R121" s="102" t="str">
        <f t="shared" si="25"/>
        <v>1400-128742.599437324i</v>
      </c>
      <c r="S121" s="102" t="str">
        <f t="shared" si="26"/>
        <v>-7035932.75994675i</v>
      </c>
      <c r="T121" s="102" t="str">
        <f t="shared" si="35"/>
        <v>1350.13857711697-126429.477644002i</v>
      </c>
      <c r="U121" s="102" t="str">
        <f t="shared" si="27"/>
        <v>-0.529669749484349+49.5992566141853i</v>
      </c>
      <c r="V121" s="102"/>
      <c r="W121" s="102"/>
      <c r="X121" s="102"/>
      <c r="Y121" s="102"/>
      <c r="Z121" s="102"/>
      <c r="AA121" s="102"/>
      <c r="AB121" s="102"/>
      <c r="AC121" s="102"/>
      <c r="AD121" s="102"/>
      <c r="AE121" s="102"/>
      <c r="AF121" s="102"/>
      <c r="AG121" s="102"/>
      <c r="AH121" s="102"/>
      <c r="AI121" s="102"/>
      <c r="AJ121" s="102"/>
      <c r="AK121" s="102"/>
      <c r="AL121" s="102"/>
    </row>
    <row r="122" spans="2:38" s="110" customFormat="1" x14ac:dyDescent="0.2">
      <c r="B122" s="102">
        <f t="shared" si="36"/>
        <v>1.4249999999999909</v>
      </c>
      <c r="C122" s="102">
        <f t="shared" si="37"/>
        <v>26.607250597987544</v>
      </c>
      <c r="D122" s="102">
        <f t="shared" si="28"/>
        <v>2.6607250597987544E-2</v>
      </c>
      <c r="E122" s="102">
        <f t="shared" si="29"/>
        <v>50.193351227719411</v>
      </c>
      <c r="F122" s="102">
        <f t="shared" si="30"/>
        <v>-14.601549713205426</v>
      </c>
      <c r="G122" s="102">
        <f t="shared" si="31"/>
        <v>33.810010549601124</v>
      </c>
      <c r="H122" s="102">
        <f t="shared" si="32"/>
        <v>90.618921715945675</v>
      </c>
      <c r="I122" s="102">
        <f t="shared" si="33"/>
        <v>84.003361777320535</v>
      </c>
      <c r="J122" s="102">
        <f t="shared" si="34"/>
        <v>76.017372002740245</v>
      </c>
      <c r="K122" s="102" t="str">
        <f t="shared" si="20"/>
        <v>1+0.000196434486075522i</v>
      </c>
      <c r="L122" s="102" t="str">
        <f t="shared" si="21"/>
        <v>1-0.0000159678492974056i</v>
      </c>
      <c r="M122" s="102" t="str">
        <f t="shared" si="38"/>
        <v>1.00000000313664+0.000180466636778116i</v>
      </c>
      <c r="N122" s="102" t="str">
        <f t="shared" si="22"/>
        <v>1+0.260283106672183i</v>
      </c>
      <c r="O122" s="102" t="str">
        <f t="shared" si="23"/>
        <v>0.999999982258639+0.000392364299302685i</v>
      </c>
      <c r="P122" s="102" t="str">
        <f t="shared" si="39"/>
        <v>0.999897856459869+0.260675466353709i</v>
      </c>
      <c r="Q122" s="102" t="str">
        <f t="shared" si="24"/>
        <v>312.902734199823-81.5140948772313i</v>
      </c>
      <c r="R122" s="102" t="str">
        <f t="shared" si="25"/>
        <v>1400-127268.895087945i</v>
      </c>
      <c r="S122" s="102" t="str">
        <f t="shared" si="26"/>
        <v>-6955393.1036435i</v>
      </c>
      <c r="T122" s="102" t="str">
        <f t="shared" si="35"/>
        <v>1350.13857591618-124982.257455682i</v>
      </c>
      <c r="U122" s="102" t="str">
        <f t="shared" si="27"/>
        <v>-0.529669749013269+49.0315010018444i</v>
      </c>
      <c r="V122" s="102"/>
      <c r="W122" s="102"/>
      <c r="X122" s="102"/>
      <c r="Y122" s="102"/>
      <c r="Z122" s="102"/>
      <c r="AA122" s="102"/>
      <c r="AB122" s="102"/>
      <c r="AC122" s="102"/>
      <c r="AD122" s="102"/>
      <c r="AE122" s="102"/>
      <c r="AF122" s="102"/>
      <c r="AG122" s="102"/>
      <c r="AH122" s="102"/>
      <c r="AI122" s="102"/>
      <c r="AJ122" s="102"/>
      <c r="AK122" s="102"/>
      <c r="AL122" s="102"/>
    </row>
    <row r="123" spans="2:38" s="110" customFormat="1" x14ac:dyDescent="0.2">
      <c r="B123" s="102">
        <f t="shared" si="36"/>
        <v>1.4299999999999908</v>
      </c>
      <c r="C123" s="102">
        <f t="shared" si="37"/>
        <v>26.915348039268597</v>
      </c>
      <c r="D123" s="102">
        <f t="shared" si="28"/>
        <v>2.6915348039268597E-2</v>
      </c>
      <c r="E123" s="102">
        <f t="shared" si="29"/>
        <v>50.186937464901561</v>
      </c>
      <c r="F123" s="102">
        <f t="shared" si="30"/>
        <v>-14.763300254127918</v>
      </c>
      <c r="G123" s="102">
        <f t="shared" si="31"/>
        <v>33.710022785269153</v>
      </c>
      <c r="H123" s="102">
        <f t="shared" si="32"/>
        <v>90.62608789271377</v>
      </c>
      <c r="I123" s="102">
        <f t="shared" si="33"/>
        <v>83.896960250170707</v>
      </c>
      <c r="J123" s="102">
        <f t="shared" si="34"/>
        <v>75.862787638585857</v>
      </c>
      <c r="K123" s="102" t="str">
        <f t="shared" si="20"/>
        <v>1+0.0001987090902221i</v>
      </c>
      <c r="L123" s="102" t="str">
        <f t="shared" si="21"/>
        <v>1-0.0000161527482779739i</v>
      </c>
      <c r="M123" s="102" t="str">
        <f t="shared" si="38"/>
        <v>1.0000000032097+0.000182556341944126i</v>
      </c>
      <c r="N123" s="102" t="str">
        <f t="shared" si="22"/>
        <v>1+0.263297043000517i</v>
      </c>
      <c r="O123" s="102" t="str">
        <f t="shared" si="23"/>
        <v>0.99999998184539+0.000396907663759677i</v>
      </c>
      <c r="P123" s="102" t="str">
        <f t="shared" si="39"/>
        <v>0.999895477231178+0.263693945884222i</v>
      </c>
      <c r="Q123" s="102" t="str">
        <f t="shared" si="24"/>
        <v>312.440571868555-82.3362976350272i</v>
      </c>
      <c r="R123" s="102" t="str">
        <f t="shared" si="25"/>
        <v>1400-125812.060092757i</v>
      </c>
      <c r="S123" s="102" t="str">
        <f t="shared" si="26"/>
        <v>-6875775.37716234i</v>
      </c>
      <c r="T123" s="102" t="str">
        <f t="shared" si="35"/>
        <v>1350.13857468743-123551.603530211i</v>
      </c>
      <c r="U123" s="102" t="str">
        <f t="shared" si="27"/>
        <v>-0.529669748531221+48.4702444618519i</v>
      </c>
      <c r="V123" s="102"/>
      <c r="W123" s="102"/>
      <c r="X123" s="102"/>
      <c r="Y123" s="102"/>
      <c r="Z123" s="102"/>
      <c r="AA123" s="102"/>
      <c r="AB123" s="102"/>
      <c r="AC123" s="102"/>
      <c r="AD123" s="102"/>
      <c r="AE123" s="102"/>
      <c r="AF123" s="102"/>
      <c r="AG123" s="102"/>
      <c r="AH123" s="102"/>
      <c r="AI123" s="102"/>
      <c r="AJ123" s="102"/>
      <c r="AK123" s="102"/>
      <c r="AL123" s="102"/>
    </row>
    <row r="124" spans="2:38" s="110" customFormat="1" x14ac:dyDescent="0.2">
      <c r="B124" s="102">
        <f t="shared" si="36"/>
        <v>1.4349999999999907</v>
      </c>
      <c r="C124" s="102">
        <f t="shared" si="37"/>
        <v>27.227013080778544</v>
      </c>
      <c r="D124" s="102">
        <f t="shared" si="28"/>
        <v>2.7227013080778545E-2</v>
      </c>
      <c r="E124" s="102">
        <f t="shared" si="29"/>
        <v>50.180384097160989</v>
      </c>
      <c r="F124" s="102">
        <f t="shared" si="30"/>
        <v>-14.926679904206974</v>
      </c>
      <c r="G124" s="102">
        <f t="shared" si="31"/>
        <v>33.610035305906905</v>
      </c>
      <c r="H124" s="102">
        <f t="shared" si="32"/>
        <v>90.633337028852324</v>
      </c>
      <c r="I124" s="102">
        <f t="shared" si="33"/>
        <v>83.790419403067887</v>
      </c>
      <c r="J124" s="102">
        <f t="shared" si="34"/>
        <v>75.706657124645346</v>
      </c>
      <c r="K124" s="102" t="str">
        <f t="shared" si="20"/>
        <v>1+0.000201010033043353i</v>
      </c>
      <c r="L124" s="102" t="str">
        <f t="shared" si="21"/>
        <v>1-0.0000163397882878303i</v>
      </c>
      <c r="M124" s="102" t="str">
        <f t="shared" si="38"/>
        <v>1.00000000328446+0.000184670244755523i</v>
      </c>
      <c r="N124" s="102" t="str">
        <f t="shared" si="22"/>
        <v>1+0.266345879066708i</v>
      </c>
      <c r="O124" s="102" t="str">
        <f t="shared" si="23"/>
        <v>0.999999981422515+0.000401503637897585i</v>
      </c>
      <c r="P124" s="102" t="str">
        <f t="shared" si="39"/>
        <v>0.999893042583131+0.266747377756569i</v>
      </c>
      <c r="Q124" s="102" t="str">
        <f t="shared" si="24"/>
        <v>311.96905434908-83.1641202790331i</v>
      </c>
      <c r="R124" s="102" t="str">
        <f t="shared" si="25"/>
        <v>1400-124371.90134986i</v>
      </c>
      <c r="S124" s="102" t="str">
        <f t="shared" si="26"/>
        <v>-6797069.02725982i</v>
      </c>
      <c r="T124" s="102" t="str">
        <f t="shared" si="35"/>
        <v>1350.13857343005-122137.326235963i</v>
      </c>
      <c r="U124" s="102" t="str">
        <f t="shared" si="27"/>
        <v>-0.529669748037942+47.9154126002623i</v>
      </c>
      <c r="V124" s="102"/>
      <c r="W124" s="102"/>
      <c r="X124" s="102"/>
      <c r="Y124" s="102"/>
      <c r="Z124" s="102"/>
      <c r="AA124" s="102"/>
      <c r="AB124" s="102"/>
      <c r="AC124" s="102"/>
      <c r="AD124" s="102"/>
      <c r="AE124" s="102"/>
      <c r="AF124" s="102"/>
      <c r="AG124" s="102"/>
      <c r="AH124" s="102"/>
      <c r="AI124" s="102"/>
      <c r="AJ124" s="102"/>
      <c r="AK124" s="102"/>
      <c r="AL124" s="102"/>
    </row>
    <row r="125" spans="2:38" s="110" customFormat="1" x14ac:dyDescent="0.2">
      <c r="B125" s="102">
        <f t="shared" si="36"/>
        <v>1.4399999999999906</v>
      </c>
      <c r="C125" s="102">
        <f t="shared" si="37"/>
        <v>27.542287033381079</v>
      </c>
      <c r="D125" s="102">
        <f t="shared" si="28"/>
        <v>2.7542287033381078E-2</v>
      </c>
      <c r="E125" s="102">
        <f t="shared" si="29"/>
        <v>50.173688303209332</v>
      </c>
      <c r="F125" s="102">
        <f t="shared" si="30"/>
        <v>-15.09169971819111</v>
      </c>
      <c r="G125" s="102">
        <f t="shared" si="31"/>
        <v>33.510048118150387</v>
      </c>
      <c r="H125" s="102">
        <f t="shared" si="32"/>
        <v>90.640670084246082</v>
      </c>
      <c r="I125" s="102">
        <f t="shared" si="33"/>
        <v>83.683736421359725</v>
      </c>
      <c r="J125" s="102">
        <f t="shared" si="34"/>
        <v>75.548970366054974</v>
      </c>
      <c r="K125" s="102" t="str">
        <f t="shared" si="20"/>
        <v>1+0.000203337619526759i</v>
      </c>
      <c r="L125" s="102" t="str">
        <f t="shared" si="21"/>
        <v>1-0.0000165289941189257i</v>
      </c>
      <c r="M125" s="102" t="str">
        <f t="shared" si="38"/>
        <v>1.00000000336097+0.000186808625407833i</v>
      </c>
      <c r="N125" s="102" t="str">
        <f t="shared" si="22"/>
        <v>1+0.269430018990674i</v>
      </c>
      <c r="O125" s="102" t="str">
        <f t="shared" si="23"/>
        <v>0.99999998098979+0.000406152830907803i</v>
      </c>
      <c r="P125" s="102" t="str">
        <f t="shared" si="39"/>
        <v>0.999890551224845+0.269836166699661i</v>
      </c>
      <c r="Q125" s="102" t="str">
        <f t="shared" si="24"/>
        <v>311.48802351084-83.9975112578128i</v>
      </c>
      <c r="R125" s="102" t="str">
        <f t="shared" si="25"/>
        <v>1400-122948.227967772i</v>
      </c>
      <c r="S125" s="102" t="str">
        <f t="shared" si="26"/>
        <v>-6719263.62149451i</v>
      </c>
      <c r="T125" s="102" t="str">
        <f t="shared" si="35"/>
        <v>1350.13857214338-120739.238112013i</v>
      </c>
      <c r="U125" s="102" t="str">
        <f t="shared" si="27"/>
        <v>-0.529669747533171+47.3669318747127i</v>
      </c>
      <c r="V125" s="102"/>
      <c r="W125" s="102"/>
      <c r="X125" s="102"/>
      <c r="Y125" s="102"/>
      <c r="Z125" s="102"/>
      <c r="AA125" s="102"/>
      <c r="AB125" s="102"/>
      <c r="AC125" s="102"/>
      <c r="AD125" s="102"/>
      <c r="AE125" s="102"/>
      <c r="AF125" s="102"/>
      <c r="AG125" s="102"/>
      <c r="AH125" s="102"/>
      <c r="AI125" s="102"/>
      <c r="AJ125" s="102"/>
      <c r="AK125" s="102"/>
      <c r="AL125" s="102"/>
    </row>
    <row r="126" spans="2:38" s="110" customFormat="1" x14ac:dyDescent="0.2">
      <c r="B126" s="102">
        <f t="shared" si="36"/>
        <v>1.4449999999999905</v>
      </c>
      <c r="C126" s="102">
        <f t="shared" si="37"/>
        <v>27.861211686297107</v>
      </c>
      <c r="D126" s="102">
        <f t="shared" si="28"/>
        <v>2.7861211686297106E-2</v>
      </c>
      <c r="E126" s="102">
        <f t="shared" si="29"/>
        <v>50.166847214273211</v>
      </c>
      <c r="F126" s="102">
        <f t="shared" si="30"/>
        <v>-15.258370645796358</v>
      </c>
      <c r="G126" s="102">
        <f t="shared" si="31"/>
        <v>33.41006122879017</v>
      </c>
      <c r="H126" s="102">
        <f t="shared" si="32"/>
        <v>90.648088029868816</v>
      </c>
      <c r="I126" s="102">
        <f t="shared" si="33"/>
        <v>83.576908443063388</v>
      </c>
      <c r="J126" s="102">
        <f t="shared" si="34"/>
        <v>75.389717384072455</v>
      </c>
      <c r="K126" s="102" t="str">
        <f t="shared" si="20"/>
        <v>1+0.000205692158191386i</v>
      </c>
      <c r="L126" s="102" t="str">
        <f t="shared" si="21"/>
        <v>1-0.0000167203908502879i</v>
      </c>
      <c r="M126" s="102" t="str">
        <f t="shared" si="38"/>
        <v>1.00000000343925+0.000188971767341098i</v>
      </c>
      <c r="N126" s="102" t="str">
        <f t="shared" si="22"/>
        <v>1+0.27254987157182i</v>
      </c>
      <c r="O126" s="102" t="str">
        <f t="shared" si="23"/>
        <v>0.999999980546985+0.000410855859035829i</v>
      </c>
      <c r="P126" s="102" t="str">
        <f t="shared" si="39"/>
        <v>0.99988800183537+0.272960722128939i</v>
      </c>
      <c r="Q126" s="102" t="str">
        <f t="shared" si="24"/>
        <v>310.997319923757-84.836415397548i</v>
      </c>
      <c r="R126" s="102" t="str">
        <f t="shared" si="25"/>
        <v>1400-121540.851240128i</v>
      </c>
      <c r="S126" s="102" t="str">
        <f t="shared" si="26"/>
        <v>-6642348.84684421i</v>
      </c>
      <c r="T126" s="102" t="str">
        <f t="shared" si="35"/>
        <v>1350.13857082674-119357.153843294i</v>
      </c>
      <c r="U126" s="102" t="str">
        <f t="shared" si="27"/>
        <v>-0.529669747016643+46.8247295846768i</v>
      </c>
      <c r="V126" s="102"/>
      <c r="W126" s="102"/>
      <c r="X126" s="102"/>
      <c r="Y126" s="102"/>
      <c r="Z126" s="102"/>
      <c r="AA126" s="102"/>
      <c r="AB126" s="102"/>
      <c r="AC126" s="102"/>
      <c r="AD126" s="102"/>
      <c r="AE126" s="102"/>
      <c r="AF126" s="102"/>
      <c r="AG126" s="102"/>
      <c r="AH126" s="102"/>
      <c r="AI126" s="102"/>
      <c r="AJ126" s="102"/>
      <c r="AK126" s="102"/>
      <c r="AL126" s="102"/>
    </row>
    <row r="127" spans="2:38" s="110" customFormat="1" x14ac:dyDescent="0.2">
      <c r="B127" s="102">
        <f t="shared" si="36"/>
        <v>1.4499999999999904</v>
      </c>
      <c r="C127" s="102">
        <f t="shared" si="37"/>
        <v>28.183829312643923</v>
      </c>
      <c r="D127" s="102">
        <f t="shared" si="28"/>
        <v>2.8183829312643922E-2</v>
      </c>
      <c r="E127" s="102">
        <f t="shared" si="29"/>
        <v>50.15985791371434</v>
      </c>
      <c r="F127" s="102">
        <f t="shared" si="30"/>
        <v>-15.426703524469668</v>
      </c>
      <c r="G127" s="102">
        <f t="shared" si="31"/>
        <v>33.310074644775</v>
      </c>
      <c r="H127" s="102">
        <f t="shared" si="32"/>
        <v>90.655591847910685</v>
      </c>
      <c r="I127" s="102">
        <f t="shared" si="33"/>
        <v>83.469932558489347</v>
      </c>
      <c r="J127" s="102">
        <f t="shared" si="34"/>
        <v>75.228888323441012</v>
      </c>
      <c r="K127" s="102" t="str">
        <f t="shared" si="20"/>
        <v>1+0.000208073961128782i</v>
      </c>
      <c r="L127" s="102" t="str">
        <f t="shared" si="21"/>
        <v>1-0.0000169140038513464i</v>
      </c>
      <c r="M127" s="102" t="str">
        <f t="shared" si="38"/>
        <v>1.00000000351936+0.000191159957277436i</v>
      </c>
      <c r="N127" s="102" t="str">
        <f t="shared" si="22"/>
        <v>1+0.275705850343227i</v>
      </c>
      <c r="O127" s="102" t="str">
        <f t="shared" si="23"/>
        <v>0.999999980093866+0.000415613345662945i</v>
      </c>
      <c r="P127" s="102" t="str">
        <f t="shared" si="39"/>
        <v>0.999885393062986+0.276121458200652i</v>
      </c>
      <c r="Q127" s="102" t="str">
        <f t="shared" si="24"/>
        <v>310.496782913155-85.680773806894i</v>
      </c>
      <c r="R127" s="102" t="str">
        <f t="shared" si="25"/>
        <v>1400-120149.584620667i</v>
      </c>
      <c r="S127" s="102" t="str">
        <f t="shared" si="26"/>
        <v>-6566314.50833877i</v>
      </c>
      <c r="T127" s="102" t="str">
        <f t="shared" si="35"/>
        <v>1350.13856947943-117990.890236034i</v>
      </c>
      <c r="U127" s="102" t="str">
        <f t="shared" si="27"/>
        <v>-0.529669746488083+46.2887338618286i</v>
      </c>
      <c r="V127" s="102"/>
      <c r="W127" s="102"/>
      <c r="X127" s="102"/>
      <c r="Y127" s="102"/>
      <c r="Z127" s="102"/>
      <c r="AA127" s="102"/>
      <c r="AB127" s="102"/>
      <c r="AC127" s="102"/>
      <c r="AD127" s="102"/>
      <c r="AE127" s="102"/>
      <c r="AF127" s="102"/>
      <c r="AG127" s="102"/>
      <c r="AH127" s="102"/>
      <c r="AI127" s="102"/>
      <c r="AJ127" s="102"/>
      <c r="AK127" s="102"/>
      <c r="AL127" s="102"/>
    </row>
    <row r="128" spans="2:38" s="110" customFormat="1" x14ac:dyDescent="0.2">
      <c r="B128" s="102">
        <f t="shared" si="36"/>
        <v>1.4549999999999903</v>
      </c>
      <c r="C128" s="102">
        <f t="shared" si="37"/>
        <v>28.510182675038468</v>
      </c>
      <c r="D128" s="102">
        <f t="shared" si="28"/>
        <v>2.8510182675038468E-2</v>
      </c>
      <c r="E128" s="102">
        <f t="shared" si="29"/>
        <v>50.152717436665455</v>
      </c>
      <c r="F128" s="102">
        <f t="shared" si="30"/>
        <v>-15.596709071963772</v>
      </c>
      <c r="G128" s="102">
        <f t="shared" si="31"/>
        <v>33.210088373215292</v>
      </c>
      <c r="H128" s="102">
        <f t="shared" si="32"/>
        <v>90.663182531907268</v>
      </c>
      <c r="I128" s="102">
        <f t="shared" si="33"/>
        <v>83.36280580988074</v>
      </c>
      <c r="J128" s="102">
        <f t="shared" si="34"/>
        <v>75.066473459943495</v>
      </c>
      <c r="K128" s="102" t="str">
        <f t="shared" si="20"/>
        <v>1+0.000210483344044349i</v>
      </c>
      <c r="L128" s="102" t="str">
        <f t="shared" si="21"/>
        <v>1-0.0000171098587852948i</v>
      </c>
      <c r="M128" s="102" t="str">
        <f t="shared" si="38"/>
        <v>1.00000000360134+0.000193373485259054i</v>
      </c>
      <c r="N128" s="102" t="str">
        <f t="shared" si="22"/>
        <v>1+0.278898373626463i</v>
      </c>
      <c r="O128" s="102" t="str">
        <f t="shared" si="23"/>
        <v>0.999999979630193+0.000420425921388853i</v>
      </c>
      <c r="P128" s="102" t="str">
        <f t="shared" si="39"/>
        <v>0.999882723524487+0.279318793866746i</v>
      </c>
      <c r="Q128" s="102" t="str">
        <f t="shared" si="24"/>
        <v>309.98625061832-86.5305237812377i</v>
      </c>
      <c r="R128" s="102" t="str">
        <f t="shared" si="25"/>
        <v>1400-118774.243698506i</v>
      </c>
      <c r="S128" s="102" t="str">
        <f t="shared" si="26"/>
        <v>-6491150.52770903i</v>
      </c>
      <c r="T128" s="102" t="str">
        <f t="shared" si="35"/>
        <v>1350.13856810074-116640.266193471i</v>
      </c>
      <c r="U128" s="102" t="str">
        <f t="shared" si="27"/>
        <v>-0.529669745947212+45.7588736605154i</v>
      </c>
      <c r="V128" s="102"/>
      <c r="W128" s="102"/>
      <c r="X128" s="102"/>
      <c r="Y128" s="102"/>
      <c r="Z128" s="102"/>
      <c r="AA128" s="102"/>
      <c r="AB128" s="102"/>
      <c r="AC128" s="102"/>
      <c r="AD128" s="102"/>
      <c r="AE128" s="102"/>
      <c r="AF128" s="102"/>
      <c r="AG128" s="102"/>
      <c r="AH128" s="102"/>
      <c r="AI128" s="102"/>
      <c r="AJ128" s="102"/>
      <c r="AK128" s="102"/>
      <c r="AL128" s="102"/>
    </row>
    <row r="129" spans="2:38" s="110" customFormat="1" x14ac:dyDescent="0.2">
      <c r="B129" s="102">
        <f t="shared" si="36"/>
        <v>1.4599999999999902</v>
      </c>
      <c r="C129" s="102">
        <f t="shared" si="37"/>
        <v>28.840315031265416</v>
      </c>
      <c r="D129" s="102">
        <f t="shared" si="28"/>
        <v>2.8840315031265416E-2</v>
      </c>
      <c r="E129" s="102">
        <f t="shared" si="29"/>
        <v>50.145422769685112</v>
      </c>
      <c r="F129" s="102">
        <f t="shared" si="30"/>
        <v>-15.768397878721636</v>
      </c>
      <c r="G129" s="102">
        <f t="shared" si="31"/>
        <v>33.110102421387133</v>
      </c>
      <c r="H129" s="102">
        <f t="shared" si="32"/>
        <v>90.670861086869976</v>
      </c>
      <c r="I129" s="102">
        <f t="shared" si="33"/>
        <v>83.255525191072252</v>
      </c>
      <c r="J129" s="102">
        <f t="shared" si="34"/>
        <v>74.902463208148333</v>
      </c>
      <c r="K129" s="102" t="str">
        <f t="shared" si="20"/>
        <v>1+0.000212920626299181i</v>
      </c>
      <c r="L129" s="102" t="str">
        <f t="shared" si="21"/>
        <v>1-0.0000173079816124925i</v>
      </c>
      <c r="M129" s="102" t="str">
        <f t="shared" si="38"/>
        <v>1.00000000368523+0.000195612644686688i</v>
      </c>
      <c r="N129" s="102" t="str">
        <f t="shared" si="22"/>
        <v>1+0.28212786458703i</v>
      </c>
      <c r="O129" s="102" t="str">
        <f t="shared" si="23"/>
        <v>0.999999979155719+0.00042529422411525i</v>
      </c>
      <c r="P129" s="102" t="str">
        <f t="shared" si="39"/>
        <v>0.999879991804448+0.282553152930393i</v>
      </c>
      <c r="Q129" s="102" t="str">
        <f t="shared" si="24"/>
        <v>309.465560054877-87.3855987064719i</v>
      </c>
      <c r="R129" s="102" t="str">
        <f t="shared" si="25"/>
        <v>1400-117414.646173696i</v>
      </c>
      <c r="S129" s="102" t="str">
        <f t="shared" si="26"/>
        <v>-6416846.94205079i</v>
      </c>
      <c r="T129" s="102" t="str">
        <f t="shared" si="35"/>
        <v>1350.13856668994-115305.102691852i</v>
      </c>
      <c r="U129" s="102" t="str">
        <f t="shared" si="27"/>
        <v>-0.529669745393745+45.2350787483418i</v>
      </c>
      <c r="V129" s="102"/>
      <c r="W129" s="102"/>
      <c r="X129" s="102"/>
      <c r="Y129" s="102"/>
      <c r="Z129" s="102"/>
      <c r="AA129" s="102"/>
      <c r="AB129" s="102"/>
      <c r="AC129" s="102"/>
      <c r="AD129" s="102"/>
      <c r="AE129" s="102"/>
      <c r="AF129" s="102"/>
      <c r="AG129" s="102"/>
      <c r="AH129" s="102"/>
      <c r="AI129" s="102"/>
      <c r="AJ129" s="102"/>
      <c r="AK129" s="102"/>
      <c r="AL129" s="102"/>
    </row>
    <row r="130" spans="2:38" s="110" customFormat="1" x14ac:dyDescent="0.2">
      <c r="B130" s="102">
        <f t="shared" si="36"/>
        <v>1.4649999999999901</v>
      </c>
      <c r="C130" s="102">
        <f t="shared" si="37"/>
        <v>29.174270140011014</v>
      </c>
      <c r="D130" s="102">
        <f t="shared" si="28"/>
        <v>2.9174270140011015E-2</v>
      </c>
      <c r="E130" s="102">
        <f t="shared" si="29"/>
        <v>50.137970850431273</v>
      </c>
      <c r="F130" s="102">
        <f t="shared" si="30"/>
        <v>-15.941780400073345</v>
      </c>
      <c r="G130" s="102">
        <f t="shared" si="31"/>
        <v>33.010116796735808</v>
      </c>
      <c r="H130" s="102">
        <f t="shared" si="32"/>
        <v>90.678628529417765</v>
      </c>
      <c r="I130" s="102">
        <f t="shared" si="33"/>
        <v>83.148087647167074</v>
      </c>
      <c r="J130" s="102">
        <f t="shared" si="34"/>
        <v>74.736848129344423</v>
      </c>
      <c r="K130" s="102" t="str">
        <f t="shared" si="20"/>
        <v>1+0.000215386130952401i</v>
      </c>
      <c r="L130" s="102" t="str">
        <f t="shared" si="21"/>
        <v>1-0.0000175083985939055i</v>
      </c>
      <c r="M130" s="102" t="str">
        <f t="shared" si="38"/>
        <v>1.00000000377107+0.000197877732358495i</v>
      </c>
      <c r="N130" s="102" t="str">
        <f t="shared" si="22"/>
        <v>1+0.285394751290458i</v>
      </c>
      <c r="O130" s="102" t="str">
        <f t="shared" si="23"/>
        <v>0.999999978670193+0.000430218899130392i</v>
      </c>
      <c r="P130" s="102" t="str">
        <f t="shared" si="39"/>
        <v>0.999877196454475+0.285824964102173i</v>
      </c>
      <c r="Q130" s="102" t="str">
        <f t="shared" si="24"/>
        <v>308.934547181046-88.2459279624012i</v>
      </c>
      <c r="R130" s="102" t="str">
        <f t="shared" si="25"/>
        <v>1400-116070.611833056i</v>
      </c>
      <c r="S130" s="102" t="str">
        <f t="shared" si="26"/>
        <v>-6343393.90250422i</v>
      </c>
      <c r="T130" s="102" t="str">
        <f t="shared" si="35"/>
        <v>1350.13856524627-113985.2227567i</v>
      </c>
      <c r="U130" s="102" t="str">
        <f t="shared" si="27"/>
        <v>-0.529669744827382+44.7172796968591i</v>
      </c>
      <c r="V130" s="102"/>
      <c r="W130" s="102"/>
      <c r="X130" s="102"/>
      <c r="Y130" s="102"/>
      <c r="Z130" s="102"/>
      <c r="AA130" s="102"/>
      <c r="AB130" s="102"/>
      <c r="AC130" s="102"/>
      <c r="AD130" s="102"/>
      <c r="AE130" s="102"/>
      <c r="AF130" s="102"/>
      <c r="AG130" s="102"/>
      <c r="AH130" s="102"/>
      <c r="AI130" s="102"/>
      <c r="AJ130" s="102"/>
      <c r="AK130" s="102"/>
      <c r="AL130" s="102"/>
    </row>
    <row r="131" spans="2:38" s="110" customFormat="1" x14ac:dyDescent="0.2">
      <c r="B131" s="102">
        <f t="shared" si="36"/>
        <v>1.46999999999999</v>
      </c>
      <c r="C131" s="102">
        <f t="shared" si="37"/>
        <v>29.512092266663181</v>
      </c>
      <c r="D131" s="102">
        <f t="shared" si="28"/>
        <v>2.9512092266663181E-2</v>
      </c>
      <c r="E131" s="102">
        <f t="shared" si="29"/>
        <v>50.130358567355835</v>
      </c>
      <c r="F131" s="102">
        <f t="shared" si="30"/>
        <v>-16.116866948239206</v>
      </c>
      <c r="G131" s="102">
        <f t="shared" si="31"/>
        <v>32.910131506880091</v>
      </c>
      <c r="H131" s="102">
        <f t="shared" si="32"/>
        <v>90.686485887910735</v>
      </c>
      <c r="I131" s="102">
        <f t="shared" si="33"/>
        <v>83.040490074235919</v>
      </c>
      <c r="J131" s="102">
        <f t="shared" si="34"/>
        <v>74.569618939671528</v>
      </c>
      <c r="K131" s="102" t="str">
        <f t="shared" si="20"/>
        <v>1+0.000217880184803981i</v>
      </c>
      <c r="L131" s="102" t="str">
        <f t="shared" si="21"/>
        <v>1-0.0000177111362945877i</v>
      </c>
      <c r="M131" s="102" t="str">
        <f t="shared" si="38"/>
        <v>1.00000000385891+0.000200169048509393i</v>
      </c>
      <c r="N131" s="102" t="str">
        <f t="shared" si="22"/>
        <v>1+0.288699466759041i</v>
      </c>
      <c r="O131" s="102" t="str">
        <f t="shared" si="23"/>
        <v>0.999999978173358+0.000435200599194616i</v>
      </c>
      <c r="P131" s="102" t="str">
        <f t="shared" si="39"/>
        <v>0.999874335992437+0.289134661056896i</v>
      </c>
      <c r="Q131" s="102" t="str">
        <f t="shared" si="24"/>
        <v>308.393046967927-89.1114368258723i</v>
      </c>
      <c r="R131" s="102" t="str">
        <f t="shared" si="25"/>
        <v>1400-114741.962526292i</v>
      </c>
      <c r="S131" s="102" t="str">
        <f t="shared" si="26"/>
        <v>-6270781.67294851i</v>
      </c>
      <c r="T131" s="102" t="str">
        <f t="shared" si="35"/>
        <v>1350.13856376898-112680.45143936i</v>
      </c>
      <c r="U131" s="102" t="str">
        <f t="shared" si="27"/>
        <v>-0.529669744247829+44.2054078723642i</v>
      </c>
      <c r="V131" s="102"/>
      <c r="W131" s="102"/>
      <c r="X131" s="102"/>
      <c r="Y131" s="102"/>
      <c r="Z131" s="102"/>
      <c r="AA131" s="102"/>
      <c r="AB131" s="102"/>
      <c r="AC131" s="102"/>
      <c r="AD131" s="102"/>
      <c r="AE131" s="102"/>
      <c r="AF131" s="102"/>
      <c r="AG131" s="102"/>
      <c r="AH131" s="102"/>
      <c r="AI131" s="102"/>
      <c r="AJ131" s="102"/>
      <c r="AK131" s="102"/>
      <c r="AL131" s="102"/>
    </row>
    <row r="132" spans="2:38" s="110" customFormat="1" x14ac:dyDescent="0.2">
      <c r="B132" s="102">
        <f t="shared" si="36"/>
        <v>1.4749999999999899</v>
      </c>
      <c r="C132" s="102">
        <f t="shared" si="37"/>
        <v>29.853826189178911</v>
      </c>
      <c r="D132" s="102">
        <f t="shared" si="28"/>
        <v>2.9853826189178912E-2</v>
      </c>
      <c r="E132" s="102">
        <f t="shared" si="29"/>
        <v>50.122582759420091</v>
      </c>
      <c r="F132" s="102">
        <f t="shared" si="30"/>
        <v>-16.293667684143678</v>
      </c>
      <c r="G132" s="102">
        <f t="shared" si="31"/>
        <v>32.810146559616115</v>
      </c>
      <c r="H132" s="102">
        <f t="shared" si="32"/>
        <v>90.694434202584759</v>
      </c>
      <c r="I132" s="102">
        <f t="shared" si="33"/>
        <v>82.932729319036213</v>
      </c>
      <c r="J132" s="102">
        <f t="shared" si="34"/>
        <v>74.400766518441088</v>
      </c>
      <c r="K132" s="102" t="str">
        <f t="shared" si="20"/>
        <v>1+0.000220403118438057i</v>
      </c>
      <c r="L132" s="102" t="str">
        <f t="shared" si="21"/>
        <v>1-0.0000179162215872017i</v>
      </c>
      <c r="M132" s="102" t="str">
        <f t="shared" si="38"/>
        <v>1.00000000394879+0.000202486896850855i</v>
      </c>
      <c r="N132" s="102" t="str">
        <f t="shared" si="22"/>
        <v>1+0.292042449029235i</v>
      </c>
      <c r="O132" s="102" t="str">
        <f t="shared" si="23"/>
        <v>0.99999997766495+0.00044023998462687i</v>
      </c>
      <c r="P132" s="102" t="str">
        <f t="shared" si="39"/>
        <v>0.999871408901679+0.292482682491079i</v>
      </c>
      <c r="Q132" s="102" t="str">
        <f t="shared" si="24"/>
        <v>307.840893473877-89.9820463737668i</v>
      </c>
      <c r="R132" s="102" t="str">
        <f t="shared" si="25"/>
        <v>1400-113428.522142377i</v>
      </c>
      <c r="S132" s="102" t="str">
        <f t="shared" si="26"/>
        <v>-6199000.62871129i</v>
      </c>
      <c r="T132" s="102" t="str">
        <f t="shared" si="35"/>
        <v>1350.13856225727-111390.615793808i</v>
      </c>
      <c r="U132" s="102" t="str">
        <f t="shared" si="27"/>
        <v>-0.529669743654774+43.6993954268015i</v>
      </c>
      <c r="V132" s="102"/>
      <c r="W132" s="102"/>
      <c r="X132" s="102"/>
      <c r="Y132" s="102"/>
      <c r="Z132" s="102"/>
      <c r="AA132" s="102"/>
      <c r="AB132" s="102"/>
      <c r="AC132" s="102"/>
      <c r="AD132" s="102"/>
      <c r="AE132" s="102"/>
      <c r="AF132" s="102"/>
      <c r="AG132" s="102"/>
      <c r="AH132" s="102"/>
      <c r="AI132" s="102"/>
      <c r="AJ132" s="102"/>
      <c r="AK132" s="102"/>
      <c r="AL132" s="102"/>
    </row>
    <row r="133" spans="2:38" s="110" customFormat="1" x14ac:dyDescent="0.2">
      <c r="B133" s="102">
        <f t="shared" si="36"/>
        <v>1.4799999999999898</v>
      </c>
      <c r="C133" s="102">
        <f t="shared" si="37"/>
        <v>30.199517204019468</v>
      </c>
      <c r="D133" s="102">
        <f t="shared" si="28"/>
        <v>3.0199517204019467E-2</v>
      </c>
      <c r="E133" s="102">
        <f t="shared" si="29"/>
        <v>50.11464021583371</v>
      </c>
      <c r="F133" s="102">
        <f t="shared" si="30"/>
        <v>-16.472192609037208</v>
      </c>
      <c r="G133" s="102">
        <f t="shared" si="31"/>
        <v>32.710161962921262</v>
      </c>
      <c r="H133" s="102">
        <f t="shared" si="32"/>
        <v>90.702474525688132</v>
      </c>
      <c r="I133" s="102">
        <f t="shared" si="33"/>
        <v>82.824802178754965</v>
      </c>
      <c r="J133" s="102">
        <f t="shared" si="34"/>
        <v>74.230281916650924</v>
      </c>
      <c r="K133" s="102" t="str">
        <f t="shared" si="20"/>
        <v>1+0.000222955266266749i</v>
      </c>
      <c r="L133" s="102" t="str">
        <f t="shared" si="21"/>
        <v>1-0.0000181236816555809i</v>
      </c>
      <c r="M133" s="102" t="str">
        <f t="shared" si="38"/>
        <v>1.00000000404077+0.000204831584611168i</v>
      </c>
      <c r="N133" s="102" t="str">
        <f t="shared" si="22"/>
        <v>1+0.295424141209718i</v>
      </c>
      <c r="O133" s="102" t="str">
        <f t="shared" si="23"/>
        <v>0.9999999771447+0.000445337723392236i</v>
      </c>
      <c r="P133" s="102" t="str">
        <f t="shared" si="39"/>
        <v>0.999868413630219+0.295869472181103i</v>
      </c>
      <c r="Q133" s="102" t="str">
        <f t="shared" si="24"/>
        <v>307.277919923129-90.8576733859808i</v>
      </c>
      <c r="R133" s="102" t="str">
        <f t="shared" si="25"/>
        <v>1400-112130.116586209i</v>
      </c>
      <c r="S133" s="102" t="str">
        <f t="shared" si="26"/>
        <v>-6128041.25529283i</v>
      </c>
      <c r="T133" s="102" t="str">
        <f t="shared" si="35"/>
        <v>1350.13856071036-110115.544853724i</v>
      </c>
      <c r="U133" s="102" t="str">
        <f t="shared" si="27"/>
        <v>-0.529669743047909+43.1991752887686i</v>
      </c>
      <c r="V133" s="102"/>
      <c r="W133" s="102"/>
      <c r="X133" s="102"/>
      <c r="Y133" s="102"/>
      <c r="Z133" s="102"/>
      <c r="AA133" s="102"/>
      <c r="AB133" s="102"/>
      <c r="AC133" s="102"/>
      <c r="AD133" s="102"/>
      <c r="AE133" s="102"/>
      <c r="AF133" s="102"/>
      <c r="AG133" s="102"/>
      <c r="AH133" s="102"/>
      <c r="AI133" s="102"/>
      <c r="AJ133" s="102"/>
      <c r="AK133" s="102"/>
      <c r="AL133" s="102"/>
    </row>
    <row r="134" spans="2:38" s="110" customFormat="1" x14ac:dyDescent="0.2">
      <c r="B134" s="102">
        <f t="shared" si="36"/>
        <v>1.4849999999999897</v>
      </c>
      <c r="C134" s="102">
        <f t="shared" si="37"/>
        <v>30.549211132154415</v>
      </c>
      <c r="D134" s="102">
        <f t="shared" si="28"/>
        <v>3.0549211132154416E-2</v>
      </c>
      <c r="E134" s="102">
        <f t="shared" si="29"/>
        <v>50.10652767581729</v>
      </c>
      <c r="F134" s="102">
        <f t="shared" si="30"/>
        <v>-16.65245155592654</v>
      </c>
      <c r="G134" s="102">
        <f t="shared" si="31"/>
        <v>32.610177724958938</v>
      </c>
      <c r="H134" s="102">
        <f t="shared" si="32"/>
        <v>90.710607921619214</v>
      </c>
      <c r="I134" s="102">
        <f t="shared" si="33"/>
        <v>82.71670540077622</v>
      </c>
      <c r="J134" s="102">
        <f t="shared" si="34"/>
        <v>74.058156365692668</v>
      </c>
      <c r="K134" s="102" t="str">
        <f t="shared" si="20"/>
        <v>1+0.000225536966574489i</v>
      </c>
      <c r="L134" s="102" t="str">
        <f t="shared" si="21"/>
        <v>1-0.0000183335439983327i</v>
      </c>
      <c r="M134" s="102" t="str">
        <f t="shared" si="38"/>
        <v>1.00000000413489+0.000207203422576156i</v>
      </c>
      <c r="N134" s="102" t="str">
        <f t="shared" si="22"/>
        <v>1+0.298844991540125i</v>
      </c>
      <c r="O134" s="102" t="str">
        <f t="shared" si="23"/>
        <v>0.999999976612332+0.000450494491190463i</v>
      </c>
      <c r="P134" s="102" t="str">
        <f t="shared" si="39"/>
        <v>0.999865348589923+0.299295479042028i</v>
      </c>
      <c r="Q134" s="102" t="str">
        <f t="shared" si="24"/>
        <v>306.703958788722-91.7382302485199i</v>
      </c>
      <c r="R134" s="102" t="str">
        <f t="shared" si="25"/>
        <v>1400-110846.573755541i</v>
      </c>
      <c r="S134" s="102" t="str">
        <f t="shared" si="26"/>
        <v>-6057894.14710512i</v>
      </c>
      <c r="T134" s="102" t="str">
        <f t="shared" si="35"/>
        <v>1350.13855912741-108855.069609838i</v>
      </c>
      <c r="U134" s="102" t="str">
        <f t="shared" si="27"/>
        <v>-0.529669742426906+42.7046811546287i</v>
      </c>
      <c r="V134" s="102"/>
      <c r="W134" s="102"/>
      <c r="X134" s="102"/>
      <c r="Y134" s="102"/>
      <c r="Z134" s="102"/>
      <c r="AA134" s="102"/>
      <c r="AB134" s="102"/>
      <c r="AC134" s="102"/>
      <c r="AD134" s="102"/>
      <c r="AE134" s="102"/>
      <c r="AF134" s="102"/>
      <c r="AG134" s="102"/>
      <c r="AH134" s="102"/>
      <c r="AI134" s="102"/>
      <c r="AJ134" s="102"/>
      <c r="AK134" s="102"/>
      <c r="AL134" s="102"/>
    </row>
    <row r="135" spans="2:38" s="110" customFormat="1" x14ac:dyDescent="0.2">
      <c r="B135" s="102">
        <f t="shared" si="36"/>
        <v>1.4899999999999896</v>
      </c>
      <c r="C135" s="102">
        <f t="shared" si="37"/>
        <v>30.902954325135177</v>
      </c>
      <c r="D135" s="102">
        <f t="shared" si="28"/>
        <v>3.0902954325135176E-2</v>
      </c>
      <c r="E135" s="102">
        <f t="shared" si="29"/>
        <v>50.098241828390904</v>
      </c>
      <c r="F135" s="102">
        <f t="shared" si="30"/>
        <v>-16.834454180815136</v>
      </c>
      <c r="G135" s="102">
        <f t="shared" si="31"/>
        <v>32.510193854082281</v>
      </c>
      <c r="H135" s="102">
        <f t="shared" si="32"/>
        <v>90.718835467066199</v>
      </c>
      <c r="I135" s="102">
        <f t="shared" si="33"/>
        <v>82.608435682473186</v>
      </c>
      <c r="J135" s="102">
        <f t="shared" si="34"/>
        <v>73.884381286251056</v>
      </c>
      <c r="K135" s="102" t="str">
        <f t="shared" si="20"/>
        <v>1+0.000228148561562854i</v>
      </c>
      <c r="L135" s="102" t="str">
        <f t="shared" si="21"/>
        <v>1-0.0000185458364324832i</v>
      </c>
      <c r="M135" s="102" t="str">
        <f t="shared" si="38"/>
        <v>1.00000000423121+0.000209602725130371i</v>
      </c>
      <c r="N135" s="102" t="str">
        <f t="shared" si="22"/>
        <v>1+0.302305453450464i</v>
      </c>
      <c r="O135" s="102" t="str">
        <f t="shared" si="23"/>
        <v>0.999999976067563+0.000455710971545539i</v>
      </c>
      <c r="P135" s="102" t="str">
        <f t="shared" si="39"/>
        <v>0.999862212155668+0.302761157187103i</v>
      </c>
      <c r="Q135" s="102" t="str">
        <f t="shared" si="24"/>
        <v>306.118841879877-92.6236248568706i</v>
      </c>
      <c r="R135" s="102" t="str">
        <f t="shared" si="25"/>
        <v>1400-109577.723518158i</v>
      </c>
      <c r="S135" s="102" t="str">
        <f t="shared" si="26"/>
        <v>-5988550.00622494i</v>
      </c>
      <c r="T135" s="102" t="str">
        <f t="shared" si="35"/>
        <v>1350.13855750759-107609.02298752i</v>
      </c>
      <c r="U135" s="102" t="str">
        <f t="shared" si="27"/>
        <v>-0.529669741791438+42.2158474797193i</v>
      </c>
      <c r="V135" s="102"/>
      <c r="W135" s="102"/>
      <c r="X135" s="102"/>
      <c r="Y135" s="102"/>
      <c r="Z135" s="102"/>
      <c r="AA135" s="102"/>
      <c r="AB135" s="102"/>
      <c r="AC135" s="102"/>
      <c r="AD135" s="102"/>
      <c r="AE135" s="102"/>
      <c r="AF135" s="102"/>
      <c r="AG135" s="102"/>
      <c r="AH135" s="102"/>
      <c r="AI135" s="102"/>
      <c r="AJ135" s="102"/>
      <c r="AK135" s="102"/>
      <c r="AL135" s="102"/>
    </row>
    <row r="136" spans="2:38" s="110" customFormat="1" x14ac:dyDescent="0.2">
      <c r="B136" s="102">
        <f t="shared" si="36"/>
        <v>1.4949999999999894</v>
      </c>
      <c r="C136" s="102">
        <f t="shared" si="37"/>
        <v>31.260793671238797</v>
      </c>
      <c r="D136" s="102">
        <f t="shared" si="28"/>
        <v>3.1260793671238796E-2</v>
      </c>
      <c r="E136" s="102">
        <f t="shared" si="29"/>
        <v>50.089779312188973</v>
      </c>
      <c r="F136" s="102">
        <f t="shared" si="30"/>
        <v>-17.01820995375185</v>
      </c>
      <c r="G136" s="102">
        <f t="shared" si="31"/>
        <v>32.41021035883923</v>
      </c>
      <c r="H136" s="102">
        <f t="shared" si="32"/>
        <v>90.727158251147983</v>
      </c>
      <c r="I136" s="102">
        <f t="shared" si="33"/>
        <v>82.499989671028203</v>
      </c>
      <c r="J136" s="102">
        <f t="shared" si="34"/>
        <v>73.708948297396134</v>
      </c>
      <c r="K136" s="102" t="str">
        <f t="shared" si="20"/>
        <v>1+0.000230790397395933i</v>
      </c>
      <c r="L136" s="102" t="str">
        <f t="shared" si="21"/>
        <v>1-0.0000187605870971647i</v>
      </c>
      <c r="M136" s="102" t="str">
        <f t="shared" si="38"/>
        <v>1.00000000432976+0.000212029810298768i</v>
      </c>
      <c r="N136" s="102" t="str">
        <f t="shared" si="22"/>
        <v>1+0.305805985621211i</v>
      </c>
      <c r="O136" s="102" t="str">
        <f t="shared" si="23"/>
        <v>0.999999975510105+0.000460987855896285i</v>
      </c>
      <c r="P136" s="102" t="str">
        <f t="shared" si="39"/>
        <v>0.999859002664473+0.306266965987951i</v>
      </c>
      <c r="Q136" s="102" t="str">
        <f t="shared" si="24"/>
        <v>305.522400433892-93.5137605197768i</v>
      </c>
      <c r="R136" s="102" t="str">
        <f t="shared" si="25"/>
        <v>1400-108323.397689338i</v>
      </c>
      <c r="S136" s="102" t="str">
        <f t="shared" si="26"/>
        <v>-5919999.64116151i</v>
      </c>
      <c r="T136" s="102" t="str">
        <f t="shared" si="35"/>
        <v>1350.13855585004-106377.239824642i</v>
      </c>
      <c r="U136" s="102" t="str">
        <f t="shared" si="27"/>
        <v>-0.529669741141168+41.7326094696672i</v>
      </c>
      <c r="V136" s="102"/>
      <c r="W136" s="102"/>
      <c r="X136" s="102"/>
      <c r="Y136" s="102"/>
      <c r="Z136" s="102"/>
      <c r="AA136" s="102"/>
      <c r="AB136" s="102"/>
      <c r="AC136" s="102"/>
      <c r="AD136" s="102"/>
      <c r="AE136" s="102"/>
      <c r="AF136" s="102"/>
      <c r="AG136" s="102"/>
      <c r="AH136" s="102"/>
      <c r="AI136" s="102"/>
      <c r="AJ136" s="102"/>
      <c r="AK136" s="102"/>
      <c r="AL136" s="102"/>
    </row>
    <row r="137" spans="2:38" s="110" customFormat="1" x14ac:dyDescent="0.2">
      <c r="B137" s="102">
        <f t="shared" si="36"/>
        <v>1.4999999999999893</v>
      </c>
      <c r="C137" s="102">
        <f t="shared" si="37"/>
        <v>31.622776601683032</v>
      </c>
      <c r="D137" s="102">
        <f t="shared" si="28"/>
        <v>3.1622776601683035E-2</v>
      </c>
      <c r="E137" s="102">
        <f t="shared" si="29"/>
        <v>50.081136715303984</v>
      </c>
      <c r="F137" s="102">
        <f t="shared" si="30"/>
        <v>-17.203728149692022</v>
      </c>
      <c r="G137" s="102">
        <f t="shared" si="31"/>
        <v>32.310227247976371</v>
      </c>
      <c r="H137" s="102">
        <f t="shared" si="32"/>
        <v>90.7355773755569</v>
      </c>
      <c r="I137" s="102">
        <f t="shared" si="33"/>
        <v>82.391363963280355</v>
      </c>
      <c r="J137" s="102">
        <f t="shared" si="34"/>
        <v>73.531849225864875</v>
      </c>
      <c r="K137" s="102" t="str">
        <f t="shared" si="20"/>
        <v>1+0.000233462824246203i</v>
      </c>
      <c r="L137" s="102" t="str">
        <f t="shared" si="21"/>
        <v>1-0.0000189778244573451i</v>
      </c>
      <c r="M137" s="102" t="str">
        <f t="shared" si="38"/>
        <v>1.00000000443062+0.000214484999788858i</v>
      </c>
      <c r="N137" s="102" t="str">
        <f t="shared" si="22"/>
        <v>1+0.309347052044115i</v>
      </c>
      <c r="O137" s="102" t="str">
        <f t="shared" si="23"/>
        <v>0.999999974939662+0.000466325843688004i</v>
      </c>
      <c r="P137" s="102" t="str">
        <f t="shared" si="39"/>
        <v>0.999855718414625+0.309813370135461i</v>
      </c>
      <c r="Q137" s="102" t="str">
        <f t="shared" si="24"/>
        <v>304.914465212687-94.4085358636094i</v>
      </c>
      <c r="R137" s="102" t="str">
        <f t="shared" si="25"/>
        <v>1400-107083.430009549i</v>
      </c>
      <c r="S137" s="102" t="str">
        <f t="shared" si="26"/>
        <v>-5852233.96563816i</v>
      </c>
      <c r="T137" s="102" t="str">
        <f t="shared" si="35"/>
        <v>1350.13855415388-105159.556849679i</v>
      </c>
      <c r="U137" s="102" t="str">
        <f t="shared" si="27"/>
        <v>-0.529669740475752+41.2549030717971i</v>
      </c>
      <c r="V137" s="102"/>
      <c r="W137" s="102"/>
      <c r="X137" s="102"/>
      <c r="Y137" s="102"/>
      <c r="Z137" s="102"/>
      <c r="AA137" s="102"/>
      <c r="AB137" s="102"/>
      <c r="AC137" s="102"/>
      <c r="AD137" s="102"/>
      <c r="AE137" s="102"/>
      <c r="AF137" s="102"/>
      <c r="AG137" s="102"/>
      <c r="AH137" s="102"/>
      <c r="AI137" s="102"/>
      <c r="AJ137" s="102"/>
      <c r="AK137" s="102"/>
      <c r="AL137" s="102"/>
    </row>
    <row r="138" spans="2:38" s="110" customFormat="1" x14ac:dyDescent="0.2">
      <c r="B138" s="102">
        <f t="shared" si="36"/>
        <v>1.5049999999999892</v>
      </c>
      <c r="C138" s="102">
        <f t="shared" si="37"/>
        <v>31.988951096913194</v>
      </c>
      <c r="D138" s="102">
        <f t="shared" si="28"/>
        <v>3.1988951096913194E-2</v>
      </c>
      <c r="E138" s="102">
        <f t="shared" si="29"/>
        <v>50.072310575158703</v>
      </c>
      <c r="F138" s="102">
        <f t="shared" si="30"/>
        <v>-17.391017839169198</v>
      </c>
      <c r="G138" s="102">
        <f t="shared" si="31"/>
        <v>32.210244530444051</v>
      </c>
      <c r="H138" s="102">
        <f t="shared" si="32"/>
        <v>90.74409395470299</v>
      </c>
      <c r="I138" s="102">
        <f t="shared" si="33"/>
        <v>82.282555105602754</v>
      </c>
      <c r="J138" s="102">
        <f t="shared" si="34"/>
        <v>73.353076115533796</v>
      </c>
      <c r="K138" s="102" t="str">
        <f t="shared" si="20"/>
        <v>1+0.000236166196340948i</v>
      </c>
      <c r="L138" s="102" t="str">
        <f t="shared" si="21"/>
        <v>1-0.0000191975773076013i</v>
      </c>
      <c r="M138" s="102" t="str">
        <f t="shared" si="38"/>
        <v>1.00000000453382+0.000216968619033347i</v>
      </c>
      <c r="N138" s="102" t="str">
        <f t="shared" si="22"/>
        <v>1+0.312929122083694i</v>
      </c>
      <c r="O138" s="102" t="str">
        <f t="shared" si="23"/>
        <v>0.999999974355932+0.000471725642465198i</v>
      </c>
      <c r="P138" s="102" t="str">
        <f t="shared" si="39"/>
        <v>0.999852357664771+0.313400839701383i</v>
      </c>
      <c r="Q138" s="102" t="str">
        <f t="shared" si="24"/>
        <v>304.294866604037-95.3078447374634i</v>
      </c>
      <c r="R138" s="102" t="str">
        <f t="shared" si="25"/>
        <v>1400-105857.65612242i</v>
      </c>
      <c r="S138" s="102" t="str">
        <f t="shared" si="26"/>
        <v>-5785243.99738805i</v>
      </c>
      <c r="T138" s="102" t="str">
        <f t="shared" si="35"/>
        <v>1350.13855241821-103955.812660072i</v>
      </c>
      <c r="U138" s="102" t="str">
        <f t="shared" si="27"/>
        <v>-0.529669739794835+40.7826649666435i</v>
      </c>
      <c r="V138" s="102"/>
      <c r="W138" s="102"/>
      <c r="X138" s="102"/>
      <c r="Y138" s="102"/>
      <c r="Z138" s="102"/>
      <c r="AA138" s="102"/>
      <c r="AB138" s="102"/>
      <c r="AC138" s="102"/>
      <c r="AD138" s="102"/>
      <c r="AE138" s="102"/>
      <c r="AF138" s="102"/>
      <c r="AG138" s="102"/>
      <c r="AH138" s="102"/>
      <c r="AI138" s="102"/>
      <c r="AJ138" s="102"/>
      <c r="AK138" s="102"/>
      <c r="AL138" s="102"/>
    </row>
    <row r="139" spans="2:38" s="110" customFormat="1" x14ac:dyDescent="0.2">
      <c r="B139" s="102">
        <f t="shared" si="36"/>
        <v>1.5099999999999891</v>
      </c>
      <c r="C139" s="102">
        <f t="shared" si="37"/>
        <v>32.359365692962029</v>
      </c>
      <c r="D139" s="102">
        <f t="shared" si="28"/>
        <v>3.2359365692962029E-2</v>
      </c>
      <c r="E139" s="102">
        <f t="shared" si="29"/>
        <v>50.063297378410624</v>
      </c>
      <c r="F139" s="102">
        <f t="shared" si="30"/>
        <v>-17.580087878782017</v>
      </c>
      <c r="G139" s="102">
        <f t="shared" si="31"/>
        <v>32.110262215400731</v>
      </c>
      <c r="H139" s="102">
        <f t="shared" si="32"/>
        <v>90.752709115859844</v>
      </c>
      <c r="I139" s="102">
        <f t="shared" si="33"/>
        <v>82.173559593811348</v>
      </c>
      <c r="J139" s="102">
        <f t="shared" si="34"/>
        <v>73.172621237077834</v>
      </c>
      <c r="K139" s="102" t="str">
        <f t="shared" si="20"/>
        <v>1+0.000238900872009212i</v>
      </c>
      <c r="L139" s="102" t="str">
        <f t="shared" si="21"/>
        <v>1-0.0000194198747759356i</v>
      </c>
      <c r="M139" s="102" t="str">
        <f t="shared" si="38"/>
        <v>1.00000000463943+0.000219480997233276i</v>
      </c>
      <c r="N139" s="102" t="str">
        <f t="shared" si="22"/>
        <v>1+0.316552670539453i</v>
      </c>
      <c r="O139" s="102" t="str">
        <f t="shared" si="23"/>
        <v>0.999999973758605+0.000477187967965345i</v>
      </c>
      <c r="P139" s="102" t="str">
        <f t="shared" si="39"/>
        <v>0.999848918632996+0.317029850200635i</v>
      </c>
      <c r="Q139" s="102" t="str">
        <f t="shared" si="24"/>
        <v>303.663434727661-96.2115761191976i</v>
      </c>
      <c r="R139" s="102" t="str">
        <f t="shared" si="25"/>
        <v>1400-104645.913552948i</v>
      </c>
      <c r="S139" s="102" t="str">
        <f t="shared" si="26"/>
        <v>-5719020.85696346i</v>
      </c>
      <c r="T139" s="102" t="str">
        <f t="shared" si="35"/>
        <v>1350.13855064212-102765.84770083i</v>
      </c>
      <c r="U139" s="102" t="str">
        <f t="shared" si="27"/>
        <v>-0.529669739098061+40.3158325595563i</v>
      </c>
      <c r="V139" s="102"/>
      <c r="W139" s="102"/>
      <c r="X139" s="102"/>
      <c r="Y139" s="102"/>
      <c r="Z139" s="102"/>
      <c r="AA139" s="102"/>
      <c r="AB139" s="102"/>
      <c r="AC139" s="102"/>
      <c r="AD139" s="102"/>
      <c r="AE139" s="102"/>
      <c r="AF139" s="102"/>
      <c r="AG139" s="102"/>
      <c r="AH139" s="102"/>
      <c r="AI139" s="102"/>
      <c r="AJ139" s="102"/>
      <c r="AK139" s="102"/>
      <c r="AL139" s="102"/>
    </row>
    <row r="140" spans="2:38" s="110" customFormat="1" x14ac:dyDescent="0.2">
      <c r="B140" s="102">
        <f t="shared" si="36"/>
        <v>1.514999999999989</v>
      </c>
      <c r="C140" s="102">
        <f t="shared" si="37"/>
        <v>32.734069487882998</v>
      </c>
      <c r="D140" s="102">
        <f t="shared" si="28"/>
        <v>3.2734069487882995E-2</v>
      </c>
      <c r="E140" s="102">
        <f t="shared" si="29"/>
        <v>50.054093560887836</v>
      </c>
      <c r="F140" s="102">
        <f t="shared" si="30"/>
        <v>-17.770946901495059</v>
      </c>
      <c r="G140" s="102">
        <f t="shared" si="31"/>
        <v>32.010280312218484</v>
      </c>
      <c r="H140" s="102">
        <f t="shared" si="32"/>
        <v>90.761423999312115</v>
      </c>
      <c r="I140" s="102">
        <f t="shared" si="33"/>
        <v>82.064373873106319</v>
      </c>
      <c r="J140" s="102">
        <f t="shared" si="34"/>
        <v>72.990477097817063</v>
      </c>
      <c r="K140" s="102" t="str">
        <f t="shared" si="20"/>
        <v>1+0.000241667213729293i</v>
      </c>
      <c r="L140" s="102" t="str">
        <f t="shared" si="21"/>
        <v>1-0.0000196447463276365i</v>
      </c>
      <c r="M140" s="102" t="str">
        <f t="shared" si="38"/>
        <v>1.00000000474749+0.000222022467401656i</v>
      </c>
      <c r="N140" s="102" t="str">
        <f t="shared" si="22"/>
        <v>1+0.320218177708813i</v>
      </c>
      <c r="O140" s="102" t="str">
        <f t="shared" si="23"/>
        <v>0.999999973147364+0.000482713544213773i</v>
      </c>
      <c r="P140" s="102" t="str">
        <f t="shared" si="39"/>
        <v>0.99984539949588+0.320700882654325i</v>
      </c>
      <c r="Q140" s="102" t="str">
        <f t="shared" si="24"/>
        <v>303.01999954618-97.1196140225622i</v>
      </c>
      <c r="R140" s="102" t="str">
        <f t="shared" si="25"/>
        <v>1400-103448.041685969i</v>
      </c>
      <c r="S140" s="102" t="str">
        <f t="shared" si="26"/>
        <v>-5653555.76655881i</v>
      </c>
      <c r="T140" s="102" t="str">
        <f t="shared" si="35"/>
        <v>1350.13854882465-101589.50424339i</v>
      </c>
      <c r="U140" s="102" t="str">
        <f t="shared" si="27"/>
        <v>-0.529669738385054+39.8543439724068i</v>
      </c>
      <c r="V140" s="102"/>
      <c r="W140" s="102"/>
      <c r="X140" s="102"/>
      <c r="Y140" s="102"/>
      <c r="Z140" s="102"/>
      <c r="AA140" s="102"/>
      <c r="AB140" s="102"/>
      <c r="AC140" s="102"/>
      <c r="AD140" s="102"/>
      <c r="AE140" s="102"/>
      <c r="AF140" s="102"/>
      <c r="AG140" s="102"/>
      <c r="AH140" s="102"/>
      <c r="AI140" s="102"/>
      <c r="AJ140" s="102"/>
      <c r="AK140" s="102"/>
      <c r="AL140" s="102"/>
    </row>
    <row r="141" spans="2:38" s="110" customFormat="1" x14ac:dyDescent="0.2">
      <c r="B141" s="102">
        <f t="shared" si="36"/>
        <v>1.5199999999999889</v>
      </c>
      <c r="C141" s="102">
        <f t="shared" si="37"/>
        <v>33.113112148258274</v>
      </c>
      <c r="D141" s="102">
        <f t="shared" si="28"/>
        <v>3.3113112148258274E-2</v>
      </c>
      <c r="E141" s="102">
        <f t="shared" si="29"/>
        <v>50.044695507559595</v>
      </c>
      <c r="F141" s="102">
        <f t="shared" si="30"/>
        <v>-17.963603306759641</v>
      </c>
      <c r="G141" s="102">
        <f t="shared" si="31"/>
        <v>31.9102988304871</v>
      </c>
      <c r="H141" s="102">
        <f t="shared" si="32"/>
        <v>90.7702397585048</v>
      </c>
      <c r="I141" s="102">
        <f t="shared" si="33"/>
        <v>81.954994338046703</v>
      </c>
      <c r="J141" s="102">
        <f t="shared" si="34"/>
        <v>72.806636451745163</v>
      </c>
      <c r="K141" s="102" t="str">
        <f t="shared" si="20"/>
        <v>1+0.000244465588176788i</v>
      </c>
      <c r="L141" s="102" t="str">
        <f t="shared" si="21"/>
        <v>1-0.0000198722217691846i</v>
      </c>
      <c r="M141" s="102" t="str">
        <f t="shared" si="38"/>
        <v>1.00000000485807+0.000224593366407603i</v>
      </c>
      <c r="N141" s="102" t="str">
        <f t="shared" si="22"/>
        <v>1+0.32392612945078i</v>
      </c>
      <c r="O141" s="102" t="str">
        <f t="shared" si="23"/>
        <v>0.999999972521886+0.00048830310361963i</v>
      </c>
      <c r="P141" s="102" t="str">
        <f t="shared" si="39"/>
        <v>0.999841798387532+0.324414423653521i</v>
      </c>
      <c r="Q141" s="102" t="str">
        <f t="shared" si="24"/>
        <v>302.36439098108-98.0318374056444i</v>
      </c>
      <c r="R141" s="102" t="str">
        <f t="shared" si="25"/>
        <v>1400-102263.881744865i</v>
      </c>
      <c r="S141" s="102" t="str">
        <f t="shared" si="26"/>
        <v>-5588840.04884727i</v>
      </c>
      <c r="T141" s="102" t="str">
        <f t="shared" si="35"/>
        <v>1350.13854696485-100426.626364699i</v>
      </c>
      <c r="U141" s="102" t="str">
        <f t="shared" si="27"/>
        <v>-0.52966973765544+39.3981380353818i</v>
      </c>
      <c r="V141" s="102"/>
      <c r="W141" s="102"/>
      <c r="X141" s="102"/>
      <c r="Y141" s="102"/>
      <c r="Z141" s="102"/>
      <c r="AA141" s="102"/>
      <c r="AB141" s="102"/>
      <c r="AC141" s="102"/>
      <c r="AD141" s="102"/>
      <c r="AE141" s="102"/>
      <c r="AF141" s="102"/>
      <c r="AG141" s="102"/>
      <c r="AH141" s="102"/>
      <c r="AI141" s="102"/>
      <c r="AJ141" s="102"/>
      <c r="AK141" s="102"/>
      <c r="AL141" s="102"/>
    </row>
    <row r="142" spans="2:38" s="110" customFormat="1" x14ac:dyDescent="0.2">
      <c r="B142" s="102">
        <f t="shared" si="36"/>
        <v>1.5249999999999888</v>
      </c>
      <c r="C142" s="102">
        <f t="shared" si="37"/>
        <v>33.49654391578192</v>
      </c>
      <c r="D142" s="102">
        <f t="shared" si="28"/>
        <v>3.3496543915781919E-2</v>
      </c>
      <c r="E142" s="102">
        <f t="shared" si="29"/>
        <v>50.035099552541801</v>
      </c>
      <c r="F142" s="102">
        <f t="shared" si="30"/>
        <v>-18.158065250454381</v>
      </c>
      <c r="G142" s="102">
        <f t="shared" si="31"/>
        <v>31.810317780019922</v>
      </c>
      <c r="H142" s="102">
        <f t="shared" si="32"/>
        <v>90.779157560193966</v>
      </c>
      <c r="I142" s="102">
        <f t="shared" si="33"/>
        <v>81.845417332561723</v>
      </c>
      <c r="J142" s="102">
        <f t="shared" si="34"/>
        <v>72.621092309739581</v>
      </c>
      <c r="K142" s="102" t="str">
        <f t="shared" si="20"/>
        <v>1+0.000247296366273201i</v>
      </c>
      <c r="L142" s="102" t="str">
        <f t="shared" si="21"/>
        <v>1-0.0000201023312522035i</v>
      </c>
      <c r="M142" s="102" t="str">
        <f t="shared" si="38"/>
        <v>1.00000000497123+0.000227194035020998i</v>
      </c>
      <c r="N142" s="102" t="str">
        <f t="shared" si="22"/>
        <v>1+0.327677017250341i</v>
      </c>
      <c r="O142" s="102" t="str">
        <f t="shared" si="23"/>
        <v>0.999999971881838+0.00049395738707296i</v>
      </c>
      <c r="P142" s="102" t="str">
        <f t="shared" si="39"/>
        <v>0.999838113398593+0.328170965423738i</v>
      </c>
      <c r="Q142" s="102" t="str">
        <f t="shared" si="24"/>
        <v>301.69643903372-98.9481200808057i</v>
      </c>
      <c r="R142" s="102" t="str">
        <f t="shared" si="25"/>
        <v>1400-101093.276770518i</v>
      </c>
      <c r="S142" s="102" t="str">
        <f t="shared" si="26"/>
        <v>-5524865.12583061i</v>
      </c>
      <c r="T142" s="102" t="str">
        <f t="shared" si="35"/>
        <v>1350.13854506172-99277.0599265554i</v>
      </c>
      <c r="U142" s="102" t="str">
        <f t="shared" si="27"/>
        <v>-0.529669736908827+38.9471542788793i</v>
      </c>
      <c r="V142" s="102"/>
      <c r="W142" s="102"/>
      <c r="X142" s="102"/>
      <c r="Y142" s="102"/>
      <c r="Z142" s="102"/>
      <c r="AA142" s="102"/>
      <c r="AB142" s="102"/>
      <c r="AC142" s="102"/>
      <c r="AD142" s="102"/>
      <c r="AE142" s="102"/>
      <c r="AF142" s="102"/>
      <c r="AG142" s="102"/>
      <c r="AH142" s="102"/>
      <c r="AI142" s="102"/>
      <c r="AJ142" s="102"/>
      <c r="AK142" s="102"/>
      <c r="AL142" s="102"/>
    </row>
    <row r="143" spans="2:38" s="110" customFormat="1" x14ac:dyDescent="0.2">
      <c r="B143" s="102">
        <f t="shared" si="36"/>
        <v>1.5299999999999887</v>
      </c>
      <c r="C143" s="102">
        <f t="shared" si="37"/>
        <v>33.88441561391938</v>
      </c>
      <c r="D143" s="102">
        <f t="shared" si="28"/>
        <v>3.3884415613919382E-2</v>
      </c>
      <c r="E143" s="102">
        <f t="shared" si="29"/>
        <v>50.025301979139591</v>
      </c>
      <c r="F143" s="102">
        <f t="shared" si="30"/>
        <v>-18.354340634649759</v>
      </c>
      <c r="G143" s="102">
        <f t="shared" si="31"/>
        <v>31.71033717085831</v>
      </c>
      <c r="H143" s="102">
        <f t="shared" si="32"/>
        <v>90.788178584599365</v>
      </c>
      <c r="I143" s="102">
        <f t="shared" si="33"/>
        <v>81.735639149997894</v>
      </c>
      <c r="J143" s="102">
        <f t="shared" si="34"/>
        <v>72.433837949949606</v>
      </c>
      <c r="K143" s="102" t="str">
        <f t="shared" si="20"/>
        <v>1+0.0002501599232351i</v>
      </c>
      <c r="L143" s="102" t="str">
        <f t="shared" si="21"/>
        <v>1-0.0000203351052774557i</v>
      </c>
      <c r="M143" s="102" t="str">
        <f t="shared" si="38"/>
        <v>1.00000000508703+0.000229824817957644i</v>
      </c>
      <c r="N143" s="102" t="str">
        <f t="shared" si="22"/>
        <v>1+0.331471338283611i</v>
      </c>
      <c r="O143" s="102" t="str">
        <f t="shared" si="23"/>
        <v>0.999999971226882+0.00049967714404291i</v>
      </c>
      <c r="P143" s="102" t="str">
        <f t="shared" si="39"/>
        <v>0.999834342575236+0.33197100589019i</v>
      </c>
      <c r="Q143" s="102" t="str">
        <f t="shared" si="24"/>
        <v>301.015973911474-99.8683306263336i</v>
      </c>
      <c r="R143" s="102" t="str">
        <f t="shared" si="25"/>
        <v>1400-99936.0716005058i</v>
      </c>
      <c r="S143" s="102" t="str">
        <f t="shared" si="26"/>
        <v>-5461622.51770205i</v>
      </c>
      <c r="T143" s="102" t="str">
        <f t="shared" si="35"/>
        <v>1350.13854311427-98140.6525551706i</v>
      </c>
      <c r="U143" s="102" t="str">
        <f t="shared" si="27"/>
        <v>-0.529669736144828+38.5013329254899i</v>
      </c>
      <c r="V143" s="102"/>
      <c r="W143" s="102"/>
      <c r="X143" s="102"/>
      <c r="Y143" s="102"/>
      <c r="Z143" s="102"/>
      <c r="AA143" s="102"/>
      <c r="AB143" s="102"/>
      <c r="AC143" s="102"/>
      <c r="AD143" s="102"/>
      <c r="AE143" s="102"/>
      <c r="AF143" s="102"/>
      <c r="AG143" s="102"/>
      <c r="AH143" s="102"/>
      <c r="AI143" s="102"/>
      <c r="AJ143" s="102"/>
      <c r="AK143" s="102"/>
      <c r="AL143" s="102"/>
    </row>
    <row r="144" spans="2:38" s="110" customFormat="1" x14ac:dyDescent="0.2">
      <c r="B144" s="102">
        <f t="shared" si="36"/>
        <v>1.5349999999999886</v>
      </c>
      <c r="C144" s="102">
        <f t="shared" si="37"/>
        <v>34.276778654644154</v>
      </c>
      <c r="D144" s="102">
        <f t="shared" si="28"/>
        <v>3.4276778654644152E-2</v>
      </c>
      <c r="E144" s="102">
        <f t="shared" si="29"/>
        <v>50.015299019928456</v>
      </c>
      <c r="F144" s="102">
        <f t="shared" si="30"/>
        <v>-18.552437097200734</v>
      </c>
      <c r="G144" s="102">
        <f t="shared" si="31"/>
        <v>31.610357013277724</v>
      </c>
      <c r="H144" s="102">
        <f t="shared" si="32"/>
        <v>90.797304025558745</v>
      </c>
      <c r="I144" s="102">
        <f t="shared" si="33"/>
        <v>81.625656033206184</v>
      </c>
      <c r="J144" s="102">
        <f t="shared" si="34"/>
        <v>72.244866928358007</v>
      </c>
      <c r="K144" s="102" t="str">
        <f t="shared" si="20"/>
        <v>1+0.000253056638623861i</v>
      </c>
      <c r="L144" s="102" t="str">
        <f t="shared" si="21"/>
        <v>1-0.0000205705746988862i</v>
      </c>
      <c r="M144" s="102" t="str">
        <f t="shared" si="38"/>
        <v>1.00000000520552+0.000232486063924975i</v>
      </c>
      <c r="N144" s="102" t="str">
        <f t="shared" si="22"/>
        <v>1+0.335309595483734i</v>
      </c>
      <c r="O144" s="102" t="str">
        <f t="shared" si="23"/>
        <v>0.99999997055667+0.000505463132677072i</v>
      </c>
      <c r="P144" s="102" t="str">
        <f t="shared" si="39"/>
        <v>0.99983048391812+0.33581504874378i</v>
      </c>
      <c r="Q144" s="102" t="str">
        <f t="shared" si="24"/>
        <v>300.322826159068-100.792332300028i</v>
      </c>
      <c r="R144" s="102" t="str">
        <f t="shared" si="25"/>
        <v>1400-98792.1128485377i</v>
      </c>
      <c r="S144" s="102" t="str">
        <f t="shared" si="26"/>
        <v>-5399103.84172239i</v>
      </c>
      <c r="T144" s="102" t="str">
        <f t="shared" si="35"/>
        <v>1350.13854112146-97017.2536209803i</v>
      </c>
      <c r="U144" s="102" t="str">
        <f t="shared" si="27"/>
        <v>-0.529669735363033+38.0606148820768i</v>
      </c>
      <c r="V144" s="102"/>
      <c r="W144" s="102"/>
      <c r="X144" s="102"/>
      <c r="Y144" s="102"/>
      <c r="Z144" s="102"/>
      <c r="AA144" s="102"/>
      <c r="AB144" s="102"/>
      <c r="AC144" s="102"/>
      <c r="AD144" s="102"/>
      <c r="AE144" s="102"/>
      <c r="AF144" s="102"/>
      <c r="AG144" s="102"/>
      <c r="AH144" s="102"/>
      <c r="AI144" s="102"/>
      <c r="AJ144" s="102"/>
      <c r="AK144" s="102"/>
      <c r="AL144" s="102"/>
    </row>
    <row r="145" spans="2:38" s="110" customFormat="1" x14ac:dyDescent="0.2">
      <c r="B145" s="102">
        <f t="shared" si="36"/>
        <v>1.5399999999999885</v>
      </c>
      <c r="C145" s="102">
        <f t="shared" si="37"/>
        <v>34.673685045252256</v>
      </c>
      <c r="D145" s="102">
        <f t="shared" si="28"/>
        <v>3.4673685045252256E-2</v>
      </c>
      <c r="E145" s="102">
        <f t="shared" si="29"/>
        <v>50.005086856875529</v>
      </c>
      <c r="F145" s="102">
        <f t="shared" si="30"/>
        <v>-18.752362001170813</v>
      </c>
      <c r="G145" s="102">
        <f t="shared" si="31"/>
        <v>31.510377317792457</v>
      </c>
      <c r="H145" s="102">
        <f t="shared" si="32"/>
        <v>90.806535090683752</v>
      </c>
      <c r="I145" s="102">
        <f t="shared" si="33"/>
        <v>81.515464174667983</v>
      </c>
      <c r="J145" s="102">
        <f t="shared" si="34"/>
        <v>72.054173089512943</v>
      </c>
      <c r="K145" s="102" t="str">
        <f t="shared" si="20"/>
        <v>1+0.000255986896395969i</v>
      </c>
      <c r="L145" s="102" t="str">
        <f t="shared" si="21"/>
        <v>1-0.0000208087707277118i</v>
      </c>
      <c r="M145" s="102" t="str">
        <f t="shared" si="38"/>
        <v>1.00000000532677+0.000235178125668257i</v>
      </c>
      <c r="N145" s="102" t="str">
        <f t="shared" si="22"/>
        <v>1+0.339192297607543i</v>
      </c>
      <c r="O145" s="102" t="str">
        <f t="shared" si="23"/>
        <v>0.999999969870847+0.000511316119901971i</v>
      </c>
      <c r="P145" s="102" t="str">
        <f t="shared" si="39"/>
        <v>0.999826535381334+0.339703603507868i</v>
      </c>
      <c r="Q145" s="102" t="str">
        <f t="shared" si="24"/>
        <v>299.616826795175-101.719982954948i</v>
      </c>
      <c r="R145" s="102" t="str">
        <f t="shared" si="25"/>
        <v>1400-97661.2488841189i</v>
      </c>
      <c r="S145" s="102" t="str">
        <f t="shared" si="26"/>
        <v>-5337300.81110885i</v>
      </c>
      <c r="T145" s="102" t="str">
        <f t="shared" si="35"/>
        <v>1350.13853908223-95906.7142186711i</v>
      </c>
      <c r="U145" s="102" t="str">
        <f t="shared" si="27"/>
        <v>-0.529669734563027+37.6249417319401i</v>
      </c>
      <c r="V145" s="102"/>
      <c r="W145" s="102"/>
      <c r="X145" s="102"/>
      <c r="Y145" s="102"/>
      <c r="Z145" s="102"/>
      <c r="AA145" s="102"/>
      <c r="AB145" s="102"/>
      <c r="AC145" s="102"/>
      <c r="AD145" s="102"/>
      <c r="AE145" s="102"/>
      <c r="AF145" s="102"/>
      <c r="AG145" s="102"/>
      <c r="AH145" s="102"/>
      <c r="AI145" s="102"/>
      <c r="AJ145" s="102"/>
      <c r="AK145" s="102"/>
      <c r="AL145" s="102"/>
    </row>
    <row r="146" spans="2:38" s="110" customFormat="1" x14ac:dyDescent="0.2">
      <c r="B146" s="102">
        <f t="shared" si="36"/>
        <v>1.5449999999999884</v>
      </c>
      <c r="C146" s="102">
        <f t="shared" si="37"/>
        <v>35.075187395255881</v>
      </c>
      <c r="D146" s="102">
        <f t="shared" si="28"/>
        <v>3.5075187395255884E-2</v>
      </c>
      <c r="E146" s="102">
        <f t="shared" si="29"/>
        <v>49.994661621502381</v>
      </c>
      <c r="F146" s="102">
        <f t="shared" si="30"/>
        <v>-18.954122424092642</v>
      </c>
      <c r="G146" s="102">
        <f t="shared" si="31"/>
        <v>31.410398095161831</v>
      </c>
      <c r="H146" s="102">
        <f t="shared" si="32"/>
        <v>90.815873001517659</v>
      </c>
      <c r="I146" s="102">
        <f t="shared" si="33"/>
        <v>81.405059716664212</v>
      </c>
      <c r="J146" s="102">
        <f t="shared" si="34"/>
        <v>71.861750577425013</v>
      </c>
      <c r="K146" s="102" t="str">
        <f t="shared" si="20"/>
        <v>1+0.00025895108495392i</v>
      </c>
      <c r="L146" s="102" t="str">
        <f t="shared" si="21"/>
        <v>1-0.000021049724936558i</v>
      </c>
      <c r="M146" s="102" t="str">
        <f t="shared" si="38"/>
        <v>1.00000000545085+0.000237901360017362i</v>
      </c>
      <c r="N146" s="102" t="str">
        <f t="shared" si="22"/>
        <v>1+0.343119959302999i</v>
      </c>
      <c r="O146" s="102" t="str">
        <f t="shared" si="23"/>
        <v>0.999999969169049+0.000517236881524724i</v>
      </c>
      <c r="P146" s="102" t="str">
        <f t="shared" si="39"/>
        <v>0.99982249487131+0.343637185605809i</v>
      </c>
      <c r="Q146" s="102" t="str">
        <f t="shared" si="24"/>
        <v>298.897807454302-102.651134957554i</v>
      </c>
      <c r="R146" s="102" t="str">
        <f t="shared" si="25"/>
        <v>1400-96543.3298124575i</v>
      </c>
      <c r="S146" s="102" t="str">
        <f t="shared" si="26"/>
        <v>-5276205.23393665i</v>
      </c>
      <c r="T146" s="102" t="str">
        <f t="shared" si="35"/>
        <v>1350.1385369955-94808.8871474497i</v>
      </c>
      <c r="U146" s="102" t="str">
        <f t="shared" si="27"/>
        <v>-0.529669733744387+37.1942557270763i</v>
      </c>
      <c r="V146" s="102"/>
      <c r="W146" s="102"/>
      <c r="X146" s="102"/>
      <c r="Y146" s="102"/>
      <c r="Z146" s="102"/>
      <c r="AA146" s="102"/>
      <c r="AB146" s="102"/>
      <c r="AC146" s="102"/>
      <c r="AD146" s="102"/>
      <c r="AE146" s="102"/>
      <c r="AF146" s="102"/>
      <c r="AG146" s="102"/>
      <c r="AH146" s="102"/>
      <c r="AI146" s="102"/>
      <c r="AJ146" s="102"/>
      <c r="AK146" s="102"/>
      <c r="AL146" s="102"/>
    </row>
    <row r="147" spans="2:38" s="110" customFormat="1" x14ac:dyDescent="0.2">
      <c r="B147" s="102">
        <f t="shared" si="36"/>
        <v>1.5499999999999883</v>
      </c>
      <c r="C147" s="102">
        <f t="shared" si="37"/>
        <v>35.481338923356596</v>
      </c>
      <c r="D147" s="102">
        <f t="shared" si="28"/>
        <v>3.5481338923356594E-2</v>
      </c>
      <c r="E147" s="102">
        <f t="shared" si="29"/>
        <v>49.984019395090932</v>
      </c>
      <c r="F147" s="102">
        <f t="shared" si="30"/>
        <v>-19.157725147068778</v>
      </c>
      <c r="G147" s="102">
        <f t="shared" si="31"/>
        <v>31.310419356395364</v>
      </c>
      <c r="H147" s="102">
        <f t="shared" si="32"/>
        <v>90.825318993694992</v>
      </c>
      <c r="I147" s="102">
        <f t="shared" si="33"/>
        <v>81.294438751486297</v>
      </c>
      <c r="J147" s="102">
        <f t="shared" si="34"/>
        <v>71.667593846626218</v>
      </c>
      <c r="K147" s="102" t="str">
        <f t="shared" si="20"/>
        <v>1+0.000261949597197695i</v>
      </c>
      <c r="L147" s="102" t="str">
        <f t="shared" si="21"/>
        <v>1-0.0000212934692636443i</v>
      </c>
      <c r="M147" s="102" t="str">
        <f t="shared" si="38"/>
        <v>1.00000000557782+0.000240656127934051i</v>
      </c>
      <c r="N147" s="102" t="str">
        <f t="shared" si="22"/>
        <v>1+0.347093101177406i</v>
      </c>
      <c r="O147" s="102" t="str">
        <f t="shared" si="23"/>
        <v>0.999999968450904+0.000523226202335872i</v>
      </c>
      <c r="P147" s="102" t="str">
        <f t="shared" si="39"/>
        <v>0.999818360245718+0.347616316429268i</v>
      </c>
      <c r="Q147" s="102" t="str">
        <f t="shared" si="24"/>
        <v>298.165600534022-103.585635108485i</v>
      </c>
      <c r="R147" s="102" t="str">
        <f t="shared" si="25"/>
        <v>1400-95438.2074545904i</v>
      </c>
      <c r="S147" s="102" t="str">
        <f t="shared" si="26"/>
        <v>-5215809.01205321i</v>
      </c>
      <c r="T147" s="102" t="str">
        <f t="shared" si="35"/>
        <v>1350.13853486016-93723.6268915263i</v>
      </c>
      <c r="U147" s="102" t="str">
        <f t="shared" si="27"/>
        <v>-0.529669732906677+36.7684997805218i</v>
      </c>
      <c r="V147" s="102"/>
      <c r="W147" s="102"/>
      <c r="X147" s="102"/>
      <c r="Y147" s="102"/>
      <c r="Z147" s="102"/>
      <c r="AA147" s="102"/>
      <c r="AB147" s="102"/>
      <c r="AC147" s="102"/>
      <c r="AD147" s="102"/>
      <c r="AE147" s="102"/>
      <c r="AF147" s="102"/>
      <c r="AG147" s="102"/>
      <c r="AH147" s="102"/>
      <c r="AI147" s="102"/>
      <c r="AJ147" s="102"/>
      <c r="AK147" s="102"/>
      <c r="AL147" s="102"/>
    </row>
    <row r="148" spans="2:38" s="110" customFormat="1" x14ac:dyDescent="0.2">
      <c r="B148" s="102">
        <f t="shared" si="36"/>
        <v>1.5549999999999882</v>
      </c>
      <c r="C148" s="102">
        <f t="shared" si="37"/>
        <v>35.892193464499556</v>
      </c>
      <c r="D148" s="102">
        <f t="shared" si="28"/>
        <v>3.5892193464499553E-2</v>
      </c>
      <c r="E148" s="102">
        <f t="shared" si="29"/>
        <v>49.97315620893437</v>
      </c>
      <c r="F148" s="102">
        <f t="shared" si="30"/>
        <v>-19.363176643720291</v>
      </c>
      <c r="G148" s="102">
        <f t="shared" si="31"/>
        <v>31.210441112758748</v>
      </c>
      <c r="H148" s="102">
        <f t="shared" si="32"/>
        <v>90.834874317102688</v>
      </c>
      <c r="I148" s="102">
        <f t="shared" si="33"/>
        <v>81.183597321693114</v>
      </c>
      <c r="J148" s="102">
        <f t="shared" si="34"/>
        <v>71.471697673382394</v>
      </c>
      <c r="K148" s="102" t="str">
        <f t="shared" si="20"/>
        <v>1+0.000264982830576844i</v>
      </c>
      <c r="L148" s="102" t="str">
        <f t="shared" si="21"/>
        <v>1-0.0000215400360170172i</v>
      </c>
      <c r="M148" s="102" t="str">
        <f t="shared" si="38"/>
        <v>1.00000000570774+0.000243442794559827i</v>
      </c>
      <c r="N148" s="102" t="str">
        <f t="shared" si="22"/>
        <v>1+0.351112249866416i</v>
      </c>
      <c r="O148" s="102" t="str">
        <f t="shared" si="23"/>
        <v>0.999999967716031+0.000529284876213401i</v>
      </c>
      <c r="P148" s="102" t="str">
        <f t="shared" si="39"/>
        <v>0.999814129312323+0.351641523407332i</v>
      </c>
      <c r="Q148" s="102" t="str">
        <f t="shared" si="24"/>
        <v>297.420039347584-104.523324566237i</v>
      </c>
      <c r="R148" s="102" t="str">
        <f t="shared" si="25"/>
        <v>1400-94345.7353277461i</v>
      </c>
      <c r="S148" s="102" t="str">
        <f t="shared" si="26"/>
        <v>-5156104.14000475i</v>
      </c>
      <c r="T148" s="102" t="str">
        <f t="shared" si="35"/>
        <v>1350.13853267508-92650.7896008289i</v>
      </c>
      <c r="U148" s="102" t="str">
        <f t="shared" si="27"/>
        <v>-0.529669732049453+36.3476174587866i</v>
      </c>
      <c r="V148" s="102"/>
      <c r="W148" s="102"/>
      <c r="X148" s="102"/>
      <c r="Y148" s="102"/>
      <c r="Z148" s="102"/>
      <c r="AA148" s="102"/>
      <c r="AB148" s="102"/>
      <c r="AC148" s="102"/>
      <c r="AD148" s="102"/>
      <c r="AE148" s="102"/>
      <c r="AF148" s="102"/>
      <c r="AG148" s="102"/>
      <c r="AH148" s="102"/>
      <c r="AI148" s="102"/>
      <c r="AJ148" s="102"/>
      <c r="AK148" s="102"/>
      <c r="AL148" s="102"/>
    </row>
    <row r="149" spans="2:38" s="110" customFormat="1" x14ac:dyDescent="0.2">
      <c r="B149" s="102">
        <f t="shared" si="36"/>
        <v>1.5599999999999881</v>
      </c>
      <c r="C149" s="102">
        <f t="shared" si="37"/>
        <v>36.30780547700914</v>
      </c>
      <c r="D149" s="102">
        <f t="shared" si="28"/>
        <v>3.6307805477009139E-2</v>
      </c>
      <c r="E149" s="102">
        <f t="shared" si="29"/>
        <v>49.962068044634663</v>
      </c>
      <c r="F149" s="102">
        <f t="shared" si="30"/>
        <v>-19.570483068986757</v>
      </c>
      <c r="G149" s="102">
        <f t="shared" si="31"/>
        <v>31.110463375780114</v>
      </c>
      <c r="H149" s="102">
        <f t="shared" si="32"/>
        <v>90.84454023604323</v>
      </c>
      <c r="I149" s="102">
        <f t="shared" si="33"/>
        <v>81.072531420414776</v>
      </c>
      <c r="J149" s="102">
        <f t="shared" si="34"/>
        <v>71.274057167056469</v>
      </c>
      <c r="K149" s="102" t="str">
        <f t="shared" si="20"/>
        <v>1+0.000268051187143167i</v>
      </c>
      <c r="L149" s="102" t="str">
        <f t="shared" si="21"/>
        <v>1-0.0000217894578788329i</v>
      </c>
      <c r="M149" s="102" t="str">
        <f t="shared" si="38"/>
        <v>1.00000000584069+0.000246261729264334i</v>
      </c>
      <c r="N149" s="102" t="str">
        <f t="shared" si="22"/>
        <v>1+0.355177938103834i</v>
      </c>
      <c r="O149" s="102" t="str">
        <f t="shared" si="23"/>
        <v>0.999999966964041+0.00053541370622797i</v>
      </c>
      <c r="P149" s="102" t="str">
        <f t="shared" si="39"/>
        <v>0.99980979982783+0.355713340076418i</v>
      </c>
      <c r="Q149" s="102" t="str">
        <f t="shared" si="24"/>
        <v>296.66095828193-105.464038773992i</v>
      </c>
      <c r="R149" s="102" t="str">
        <f t="shared" si="25"/>
        <v>1400-93265.768625928i</v>
      </c>
      <c r="S149" s="102" t="str">
        <f t="shared" si="26"/>
        <v>-5097082.70397516i</v>
      </c>
      <c r="T149" s="102" t="str">
        <f t="shared" si="35"/>
        <v>1350.13853043911-91590.2330719377i</v>
      </c>
      <c r="U149" s="102" t="str">
        <f t="shared" si="27"/>
        <v>-0.529669731172265+35.9315529743755i</v>
      </c>
      <c r="V149" s="102"/>
      <c r="W149" s="102"/>
      <c r="X149" s="102"/>
      <c r="Y149" s="102"/>
      <c r="Z149" s="102"/>
      <c r="AA149" s="102"/>
      <c r="AB149" s="102"/>
      <c r="AC149" s="102"/>
      <c r="AD149" s="102"/>
      <c r="AE149" s="102"/>
      <c r="AF149" s="102"/>
      <c r="AG149" s="102"/>
      <c r="AH149" s="102"/>
      <c r="AI149" s="102"/>
      <c r="AJ149" s="102"/>
      <c r="AK149" s="102"/>
      <c r="AL149" s="102"/>
    </row>
    <row r="150" spans="2:38" s="110" customFormat="1" x14ac:dyDescent="0.2">
      <c r="B150" s="102">
        <f t="shared" si="36"/>
        <v>1.564999999999988</v>
      </c>
      <c r="C150" s="102">
        <f t="shared" si="37"/>
        <v>36.728230049807458</v>
      </c>
      <c r="D150" s="102">
        <f t="shared" si="28"/>
        <v>3.6728230049807457E-2</v>
      </c>
      <c r="E150" s="102">
        <f t="shared" si="29"/>
        <v>49.950750834447675</v>
      </c>
      <c r="F150" s="102">
        <f t="shared" si="30"/>
        <v>-19.779650247786325</v>
      </c>
      <c r="G150" s="102">
        <f t="shared" si="31"/>
        <v>31.010486157255635</v>
      </c>
      <c r="H150" s="102">
        <f t="shared" si="32"/>
        <v>90.85431802939955</v>
      </c>
      <c r="I150" s="102">
        <f t="shared" si="33"/>
        <v>80.961236991703316</v>
      </c>
      <c r="J150" s="102">
        <f t="shared" si="34"/>
        <v>71.074667781613229</v>
      </c>
      <c r="K150" s="102" t="str">
        <f t="shared" si="20"/>
        <v>1+0.000271155073604003i</v>
      </c>
      <c r="L150" s="102" t="str">
        <f t="shared" si="21"/>
        <v>1-0.0000220417679096888i</v>
      </c>
      <c r="M150" s="102" t="str">
        <f t="shared" si="38"/>
        <v>1.00000000597674+0.000249113305694314i</v>
      </c>
      <c r="N150" s="102" t="str">
        <f t="shared" si="22"/>
        <v>1+0.359290704792233i</v>
      </c>
      <c r="O150" s="102" t="str">
        <f t="shared" si="23"/>
        <v>0.999999966194534+0.000541613504749359i</v>
      </c>
      <c r="P150" s="102" t="str">
        <f t="shared" si="39"/>
        <v>0.999805369496688+0.359832306150993i</v>
      </c>
      <c r="Q150" s="102" t="str">
        <f t="shared" si="24"/>
        <v>295.888192961105-106.407607389869i</v>
      </c>
      <c r="R150" s="102" t="str">
        <f t="shared" si="25"/>
        <v>1400-92198.1642007195i</v>
      </c>
      <c r="S150" s="102" t="str">
        <f t="shared" si="26"/>
        <v>-5038736.880737i</v>
      </c>
      <c r="T150" s="102" t="str">
        <f t="shared" si="35"/>
        <v>1350.13852815105-90541.8167292331i</v>
      </c>
      <c r="U150" s="102" t="str">
        <f t="shared" si="27"/>
        <v>-0.529669730274641+35.5202511783914i</v>
      </c>
      <c r="V150" s="102"/>
      <c r="W150" s="102"/>
      <c r="X150" s="102"/>
      <c r="Y150" s="102"/>
      <c r="Z150" s="102"/>
      <c r="AA150" s="102"/>
      <c r="AB150" s="102"/>
      <c r="AC150" s="102"/>
      <c r="AD150" s="102"/>
      <c r="AE150" s="102"/>
      <c r="AF150" s="102"/>
      <c r="AG150" s="102"/>
      <c r="AH150" s="102"/>
      <c r="AI150" s="102"/>
      <c r="AJ150" s="102"/>
      <c r="AK150" s="102"/>
      <c r="AL150" s="102"/>
    </row>
    <row r="151" spans="2:38" s="110" customFormat="1" x14ac:dyDescent="0.2">
      <c r="B151" s="102">
        <f t="shared" si="36"/>
        <v>1.5699999999999878</v>
      </c>
      <c r="C151" s="102">
        <f t="shared" si="37"/>
        <v>37.153522909716237</v>
      </c>
      <c r="D151" s="102">
        <f t="shared" si="28"/>
        <v>3.7153522909716234E-2</v>
      </c>
      <c r="E151" s="102">
        <f t="shared" si="29"/>
        <v>49.939200461678304</v>
      </c>
      <c r="F151" s="102">
        <f t="shared" si="30"/>
        <v>-19.990683663540153</v>
      </c>
      <c r="G151" s="102">
        <f t="shared" si="31"/>
        <v>30.910509469256059</v>
      </c>
      <c r="H151" s="102">
        <f t="shared" si="32"/>
        <v>90.864208990801799</v>
      </c>
      <c r="I151" s="102">
        <f t="shared" si="33"/>
        <v>80.849709930934367</v>
      </c>
      <c r="J151" s="102">
        <f t="shared" si="34"/>
        <v>70.873525327261646</v>
      </c>
      <c r="K151" s="102" t="str">
        <f t="shared" si="20"/>
        <v>1+0.00027429490137614i</v>
      </c>
      <c r="L151" s="102" t="str">
        <f t="shared" si="21"/>
        <v>1-0.0000222969995530063i</v>
      </c>
      <c r="M151" s="102" t="str">
        <f t="shared" si="38"/>
        <v>1.00000000611595+0.000251997901823134i</v>
      </c>
      <c r="N151" s="102" t="str">
        <f t="shared" si="22"/>
        <v>1+0.363451095074381i</v>
      </c>
      <c r="O151" s="102" t="str">
        <f t="shared" si="23"/>
        <v>0.999999965407104+0.000547885093554148i</v>
      </c>
      <c r="P151" s="102" t="str">
        <f t="shared" si="39"/>
        <v>0.999800835969877+0.363998967595109i</v>
      </c>
      <c r="Q151" s="102" t="str">
        <f t="shared" si="24"/>
        <v>295.101580415102-107.353854220872i</v>
      </c>
      <c r="R151" s="102" t="str">
        <f t="shared" si="25"/>
        <v>1400-91142.7805423097i</v>
      </c>
      <c r="S151" s="102" t="str">
        <f t="shared" si="26"/>
        <v>-4981058.93661459i</v>
      </c>
      <c r="T151" s="102" t="str">
        <f t="shared" si="35"/>
        <v>1350.1385258097-89505.401606264i</v>
      </c>
      <c r="U151" s="102" t="str">
        <f t="shared" si="27"/>
        <v>-0.529669729356112+35.1136575532266i</v>
      </c>
      <c r="V151" s="102"/>
      <c r="W151" s="102"/>
      <c r="X151" s="102"/>
      <c r="Y151" s="102"/>
      <c r="Z151" s="102"/>
      <c r="AA151" s="102"/>
      <c r="AB151" s="102"/>
      <c r="AC151" s="102"/>
      <c r="AD151" s="102"/>
      <c r="AE151" s="102"/>
      <c r="AF151" s="102"/>
      <c r="AG151" s="102"/>
      <c r="AH151" s="102"/>
      <c r="AI151" s="102"/>
      <c r="AJ151" s="102"/>
      <c r="AK151" s="102"/>
      <c r="AL151" s="102"/>
    </row>
    <row r="152" spans="2:38" s="110" customFormat="1" x14ac:dyDescent="0.2">
      <c r="B152" s="102">
        <f t="shared" si="36"/>
        <v>1.5749999999999877</v>
      </c>
      <c r="C152" s="102">
        <f t="shared" si="37"/>
        <v>37.58374042884337</v>
      </c>
      <c r="D152" s="102">
        <f t="shared" si="28"/>
        <v>3.7583740428843368E-2</v>
      </c>
      <c r="E152" s="102">
        <f t="shared" si="29"/>
        <v>49.927412761127073</v>
      </c>
      <c r="F152" s="102">
        <f t="shared" si="30"/>
        <v>-20.203588446573715</v>
      </c>
      <c r="G152" s="102">
        <f t="shared" si="31"/>
        <v>30.810533324133139</v>
      </c>
      <c r="H152" s="102">
        <f t="shared" si="32"/>
        <v>90.874214428795881</v>
      </c>
      <c r="I152" s="102">
        <f t="shared" si="33"/>
        <v>80.737946085260205</v>
      </c>
      <c r="J152" s="102">
        <f t="shared" si="34"/>
        <v>70.670625982222163</v>
      </c>
      <c r="K152" s="102" t="str">
        <f t="shared" si="20"/>
        <v>1+0.000277471086640348i</v>
      </c>
      <c r="L152" s="102" t="str">
        <f t="shared" si="21"/>
        <v>1-0.0000225551866394633i</v>
      </c>
      <c r="M152" s="102" t="str">
        <f t="shared" si="38"/>
        <v>1.00000000625841+0.000254915900000885i</v>
      </c>
      <c r="N152" s="102" t="str">
        <f t="shared" si="22"/>
        <v>1+0.367659660405505i</v>
      </c>
      <c r="O152" s="102" t="str">
        <f t="shared" si="23"/>
        <v>0.999999964601332+0.000554229303934638i</v>
      </c>
      <c r="P152" s="102" t="str">
        <f t="shared" si="39"/>
        <v>0.999796196843661+0.368213876694777i</v>
      </c>
      <c r="Q152" s="102" t="str">
        <f t="shared" si="24"/>
        <v>294.300959254107-108.302597160839i</v>
      </c>
      <c r="R152" s="102" t="str">
        <f t="shared" si="25"/>
        <v>1400-90099.4777607387i</v>
      </c>
      <c r="S152" s="102" t="str">
        <f t="shared" si="26"/>
        <v>-4924041.22645896i</v>
      </c>
      <c r="T152" s="102" t="str">
        <f t="shared" si="35"/>
        <v>1350.13852341381-88480.8503273293i</v>
      </c>
      <c r="U152" s="102" t="str">
        <f t="shared" si="27"/>
        <v>-0.529669728416186+34.7117182053368i</v>
      </c>
      <c r="V152" s="102"/>
      <c r="W152" s="102"/>
      <c r="X152" s="102"/>
      <c r="Y152" s="102"/>
      <c r="Z152" s="102"/>
      <c r="AA152" s="102"/>
      <c r="AB152" s="102"/>
      <c r="AC152" s="102"/>
      <c r="AD152" s="102"/>
      <c r="AE152" s="102"/>
      <c r="AF152" s="102"/>
      <c r="AG152" s="102"/>
      <c r="AH152" s="102"/>
      <c r="AI152" s="102"/>
      <c r="AJ152" s="102"/>
      <c r="AK152" s="102"/>
      <c r="AL152" s="102"/>
    </row>
    <row r="153" spans="2:38" s="110" customFormat="1" x14ac:dyDescent="0.2">
      <c r="B153" s="102">
        <f t="shared" si="36"/>
        <v>1.5799999999999876</v>
      </c>
      <c r="C153" s="102">
        <f t="shared" si="37"/>
        <v>38.018939632055059</v>
      </c>
      <c r="D153" s="102">
        <f t="shared" si="28"/>
        <v>3.8018939632055056E-2</v>
      </c>
      <c r="E153" s="102">
        <f t="shared" si="29"/>
        <v>49.915383519589057</v>
      </c>
      <c r="F153" s="102">
        <f t="shared" si="30"/>
        <v>-20.418369362395385</v>
      </c>
      <c r="G153" s="102">
        <f t="shared" si="31"/>
        <v>30.710557734525889</v>
      </c>
      <c r="H153" s="102">
        <f t="shared" si="32"/>
        <v>90.884335667014042</v>
      </c>
      <c r="I153" s="102">
        <f t="shared" si="33"/>
        <v>80.625941254114949</v>
      </c>
      <c r="J153" s="102">
        <f t="shared" si="34"/>
        <v>70.465966304618661</v>
      </c>
      <c r="K153" s="102" t="str">
        <f t="shared" si="20"/>
        <v>1+0.000280684050396544i</v>
      </c>
      <c r="L153" s="102" t="str">
        <f t="shared" si="21"/>
        <v>1-0.0000228163633914785i</v>
      </c>
      <c r="M153" s="102" t="str">
        <f t="shared" si="38"/>
        <v>1.00000000640419+0.000257867687005065i</v>
      </c>
      <c r="N153" s="102" t="str">
        <f t="shared" si="22"/>
        <v>1+0.37191695862638i</v>
      </c>
      <c r="O153" s="102" t="str">
        <f t="shared" si="23"/>
        <v>0.999999963776791+0.000560646976809044i</v>
      </c>
      <c r="P153" s="102" t="str">
        <f t="shared" si="39"/>
        <v>0.999791449658313+0.372477592131163i</v>
      </c>
      <c r="Q153" s="102" t="str">
        <f t="shared" si="24"/>
        <v>293.486169848122-109.253648132637i</v>
      </c>
      <c r="R153" s="102" t="str">
        <f t="shared" si="25"/>
        <v>1400-89068.1175673519i</v>
      </c>
      <c r="S153" s="102" t="str">
        <f t="shared" si="26"/>
        <v>-4867676.19263437i</v>
      </c>
      <c r="T153" s="102" t="str">
        <f t="shared" si="35"/>
        <v>1350.13852096212-87468.0270892656i</v>
      </c>
      <c r="U153" s="102" t="str">
        <f t="shared" si="27"/>
        <v>-0.529669727454369+34.3143798580964i</v>
      </c>
      <c r="V153" s="102"/>
      <c r="W153" s="102"/>
      <c r="X153" s="102"/>
      <c r="Y153" s="102"/>
      <c r="Z153" s="102"/>
      <c r="AA153" s="102"/>
      <c r="AB153" s="102"/>
      <c r="AC153" s="102"/>
      <c r="AD153" s="102"/>
      <c r="AE153" s="102"/>
      <c r="AF153" s="102"/>
      <c r="AG153" s="102"/>
      <c r="AH153" s="102"/>
      <c r="AI153" s="102"/>
      <c r="AJ153" s="102"/>
      <c r="AK153" s="102"/>
      <c r="AL153" s="102"/>
    </row>
    <row r="154" spans="2:38" s="110" customFormat="1" x14ac:dyDescent="0.2">
      <c r="B154" s="102">
        <f t="shared" si="36"/>
        <v>1.5849999999999875</v>
      </c>
      <c r="C154" s="102">
        <f t="shared" si="37"/>
        <v>38.459178204534261</v>
      </c>
      <c r="D154" s="102">
        <f t="shared" si="28"/>
        <v>3.8459178204534261E-2</v>
      </c>
      <c r="E154" s="102">
        <f t="shared" si="29"/>
        <v>49.90310847640788</v>
      </c>
      <c r="F154" s="102">
        <f t="shared" si="30"/>
        <v>-20.63503079986987</v>
      </c>
      <c r="G154" s="102">
        <f t="shared" si="31"/>
        <v>30.610582713367673</v>
      </c>
      <c r="H154" s="102">
        <f t="shared" si="32"/>
        <v>90.89457404434711</v>
      </c>
      <c r="I154" s="102">
        <f t="shared" si="33"/>
        <v>80.513691189775557</v>
      </c>
      <c r="J154" s="102">
        <f t="shared" si="34"/>
        <v>70.259543244477243</v>
      </c>
      <c r="K154" s="102" t="str">
        <f t="shared" si="20"/>
        <v>1+0.000283934218519594i</v>
      </c>
      <c r="L154" s="102" t="str">
        <f t="shared" si="21"/>
        <v>1-0.0000230805644277473i</v>
      </c>
      <c r="M154" s="102" t="str">
        <f t="shared" si="38"/>
        <v>1.00000000655336+0.000260853654091847i</v>
      </c>
      <c r="N154" s="102" t="str">
        <f t="shared" si="22"/>
        <v>1+0.376223554037275i</v>
      </c>
      <c r="O154" s="102" t="str">
        <f t="shared" si="23"/>
        <v>0.999999962933044+0.000567138962832955i</v>
      </c>
      <c r="P154" s="102" t="str">
        <f t="shared" si="39"/>
        <v>0.999786591896814+0.376790679054646i</v>
      </c>
      <c r="Q154" s="102" t="str">
        <f t="shared" si="24"/>
        <v>292.657054511948-110.206813034959i</v>
      </c>
      <c r="R154" s="102" t="str">
        <f t="shared" si="25"/>
        <v>1400-88048.5632564737i</v>
      </c>
      <c r="S154" s="102" t="str">
        <f t="shared" si="26"/>
        <v>-4811956.3640166i</v>
      </c>
      <c r="T154" s="102" t="str">
        <f t="shared" si="35"/>
        <v>1350.13851845332-86466.7976434509i</v>
      </c>
      <c r="U154" s="102" t="str">
        <f t="shared" si="27"/>
        <v>-0.529669726470147+33.9215898447384i</v>
      </c>
      <c r="V154" s="102"/>
      <c r="W154" s="102"/>
      <c r="X154" s="102"/>
      <c r="Y154" s="102"/>
      <c r="Z154" s="102"/>
      <c r="AA154" s="102"/>
      <c r="AB154" s="102"/>
      <c r="AC154" s="102"/>
      <c r="AD154" s="102"/>
      <c r="AE154" s="102"/>
      <c r="AF154" s="102"/>
      <c r="AG154" s="102"/>
      <c r="AH154" s="102"/>
      <c r="AI154" s="102"/>
      <c r="AJ154" s="102"/>
      <c r="AK154" s="102"/>
      <c r="AL154" s="102"/>
    </row>
    <row r="155" spans="2:38" s="110" customFormat="1" x14ac:dyDescent="0.2">
      <c r="B155" s="102">
        <f t="shared" si="36"/>
        <v>1.5899999999999874</v>
      </c>
      <c r="C155" s="102">
        <f t="shared" si="37"/>
        <v>38.904514499426952</v>
      </c>
      <c r="D155" s="102">
        <f t="shared" si="28"/>
        <v>3.8904514499426952E-2</v>
      </c>
      <c r="E155" s="102">
        <f t="shared" si="29"/>
        <v>49.89058332408564</v>
      </c>
      <c r="F155" s="102">
        <f t="shared" si="30"/>
        <v>-20.85357675928844</v>
      </c>
      <c r="G155" s="102">
        <f t="shared" si="31"/>
        <v>30.510608273892576</v>
      </c>
      <c r="H155" s="102">
        <f t="shared" si="32"/>
        <v>90.904930915118868</v>
      </c>
      <c r="I155" s="102">
        <f t="shared" si="33"/>
        <v>80.401191597978212</v>
      </c>
      <c r="J155" s="102">
        <f t="shared" si="34"/>
        <v>70.051354155830424</v>
      </c>
      <c r="K155" s="102" t="str">
        <f t="shared" si="20"/>
        <v>1+0.000287222021815762i</v>
      </c>
      <c r="L155" s="102" t="str">
        <f t="shared" si="21"/>
        <v>1-0.000023347824767831i</v>
      </c>
      <c r="M155" s="102" t="str">
        <f t="shared" si="38"/>
        <v>1.00000000670601+0.000263874197047931i</v>
      </c>
      <c r="N155" s="102" t="str">
        <f t="shared" si="22"/>
        <v>1+0.380580017472746i</v>
      </c>
      <c r="O155" s="102" t="str">
        <f t="shared" si="23"/>
        <v>0.999999962069644+0.000573706122512085i</v>
      </c>
      <c r="P155" s="102" t="str">
        <f t="shared" si="39"/>
        <v>0.999781620983514+0.381153709159723i</v>
      </c>
      <c r="Q155" s="102" t="str">
        <f t="shared" si="24"/>
        <v>291.813457695471-111.161891693981i</v>
      </c>
      <c r="R155" s="102" t="str">
        <f t="shared" si="25"/>
        <v>1400-87040.6796872844i</v>
      </c>
      <c r="S155" s="102" t="str">
        <f t="shared" si="26"/>
        <v>-4756874.35500277i</v>
      </c>
      <c r="T155" s="102" t="str">
        <f t="shared" si="35"/>
        <v>1350.13851588608-85477.0292780063i</v>
      </c>
      <c r="U155" s="102" t="str">
        <f t="shared" si="27"/>
        <v>-0.529669725463+33.5332961013716i</v>
      </c>
      <c r="V155" s="102"/>
      <c r="W155" s="102"/>
      <c r="X155" s="102"/>
      <c r="Y155" s="102"/>
      <c r="Z155" s="102"/>
      <c r="AA155" s="102"/>
      <c r="AB155" s="102"/>
      <c r="AC155" s="102"/>
      <c r="AD155" s="102"/>
      <c r="AE155" s="102"/>
      <c r="AF155" s="102"/>
      <c r="AG155" s="102"/>
      <c r="AH155" s="102"/>
      <c r="AI155" s="102"/>
      <c r="AJ155" s="102"/>
      <c r="AK155" s="102"/>
      <c r="AL155" s="102"/>
    </row>
    <row r="156" spans="2:38" s="110" customFormat="1" x14ac:dyDescent="0.2">
      <c r="B156" s="102">
        <f t="shared" si="36"/>
        <v>1.5949999999999873</v>
      </c>
      <c r="C156" s="102">
        <f t="shared" si="37"/>
        <v>39.355007545576605</v>
      </c>
      <c r="D156" s="102">
        <f t="shared" si="28"/>
        <v>3.9355007545576602E-2</v>
      </c>
      <c r="E156" s="102">
        <f t="shared" si="29"/>
        <v>49.877803708950353</v>
      </c>
      <c r="F156" s="102">
        <f t="shared" si="30"/>
        <v>-21.074010840350052</v>
      </c>
      <c r="G156" s="102">
        <f t="shared" si="31"/>
        <v>30.410634429642784</v>
      </c>
      <c r="H156" s="102">
        <f t="shared" si="32"/>
        <v>90.915407649262306</v>
      </c>
      <c r="I156" s="102">
        <f t="shared" si="33"/>
        <v>80.288438138593136</v>
      </c>
      <c r="J156" s="102">
        <f t="shared" si="34"/>
        <v>69.841396808912251</v>
      </c>
      <c r="K156" s="102" t="str">
        <f t="shared" si="20"/>
        <v>1+0.000290547896079813i</v>
      </c>
      <c r="L156" s="102" t="str">
        <f t="shared" si="21"/>
        <v>1-0.0000236181798367983i</v>
      </c>
      <c r="M156" s="102" t="str">
        <f t="shared" si="38"/>
        <v>1.00000000686221+0.000266929716243015i</v>
      </c>
      <c r="N156" s="102" t="str">
        <f t="shared" si="22"/>
        <v>1+0.384986926377302i</v>
      </c>
      <c r="O156" s="102" t="str">
        <f t="shared" si="23"/>
        <v>0.999999961186132+0.000580349326316337i</v>
      </c>
      <c r="P156" s="102" t="str">
        <f t="shared" si="39"/>
        <v>0.999776534282768+0.385567260760787i</v>
      </c>
      <c r="Q156" s="102" t="str">
        <f t="shared" si="24"/>
        <v>290.955226179184-112.118677820211i</v>
      </c>
      <c r="R156" s="102" t="str">
        <f t="shared" si="25"/>
        <v>1400-86044.3332659087i</v>
      </c>
      <c r="S156" s="102" t="str">
        <f t="shared" si="26"/>
        <v>-4702422.86453223i</v>
      </c>
      <c r="T156" s="102" t="str">
        <f t="shared" si="35"/>
        <v>1350.13851325903-84498.5908002069i</v>
      </c>
      <c r="U156" s="102" t="str">
        <f t="shared" si="27"/>
        <v>-0.529669724432388+33.1494471600811i</v>
      </c>
      <c r="V156" s="102"/>
      <c r="W156" s="102"/>
      <c r="X156" s="102"/>
      <c r="Y156" s="102"/>
      <c r="Z156" s="102"/>
      <c r="AA156" s="102"/>
      <c r="AB156" s="102"/>
      <c r="AC156" s="102"/>
      <c r="AD156" s="102"/>
      <c r="AE156" s="102"/>
      <c r="AF156" s="102"/>
      <c r="AG156" s="102"/>
      <c r="AH156" s="102"/>
      <c r="AI156" s="102"/>
      <c r="AJ156" s="102"/>
      <c r="AK156" s="102"/>
      <c r="AL156" s="102"/>
    </row>
    <row r="157" spans="2:38" s="110" customFormat="1" x14ac:dyDescent="0.2">
      <c r="B157" s="102">
        <f t="shared" si="36"/>
        <v>1.5999999999999872</v>
      </c>
      <c r="C157" s="102">
        <f t="shared" si="37"/>
        <v>39.810717055348569</v>
      </c>
      <c r="D157" s="102">
        <f t="shared" si="28"/>
        <v>3.9810717055348568E-2</v>
      </c>
      <c r="E157" s="102">
        <f t="shared" si="29"/>
        <v>49.864765231883041</v>
      </c>
      <c r="F157" s="102">
        <f t="shared" si="30"/>
        <v>-21.296336230063176</v>
      </c>
      <c r="G157" s="102">
        <f t="shared" si="31"/>
        <v>30.310661194475493</v>
      </c>
      <c r="H157" s="102">
        <f t="shared" si="32"/>
        <v>90.926005632497692</v>
      </c>
      <c r="I157" s="102">
        <f t="shared" si="33"/>
        <v>80.175426426358541</v>
      </c>
      <c r="J157" s="102">
        <f t="shared" si="34"/>
        <v>69.629669402434516</v>
      </c>
      <c r="K157" s="102" t="str">
        <f t="shared" si="20"/>
        <v>1+0.000293912282152779i</v>
      </c>
      <c r="L157" s="102" t="str">
        <f t="shared" si="21"/>
        <v>1-0.0000238916654699205i</v>
      </c>
      <c r="M157" s="102" t="str">
        <f t="shared" si="38"/>
        <v>1.00000000702205+0.000270020616682859i</v>
      </c>
      <c r="N157" s="102" t="str">
        <f t="shared" si="22"/>
        <v>1+0.389444864881947i</v>
      </c>
      <c r="O157" s="102" t="str">
        <f t="shared" si="23"/>
        <v>0.999999960282041+0.00058706945479518i</v>
      </c>
      <c r="P157" s="102" t="str">
        <f t="shared" si="39"/>
        <v>0.999771329097542+0.390031918868787i</v>
      </c>
      <c r="Q157" s="102" t="str">
        <f t="shared" si="24"/>
        <v>290.082209274884-113.076958970848i</v>
      </c>
      <c r="R157" s="102" t="str">
        <f t="shared" si="25"/>
        <v>1400-85059.3919277073i</v>
      </c>
      <c r="S157" s="102" t="str">
        <f t="shared" si="26"/>
        <v>-4648594.67511887i</v>
      </c>
      <c r="T157" s="102" t="str">
        <f t="shared" si="35"/>
        <v>1350.1385105708-83531.3525190925i</v>
      </c>
      <c r="U157" s="102" t="str">
        <f t="shared" si="27"/>
        <v>-0.529669723377774+32.7699921421054i</v>
      </c>
      <c r="V157" s="102"/>
      <c r="W157" s="102"/>
      <c r="X157" s="102"/>
      <c r="Y157" s="102"/>
      <c r="Z157" s="102"/>
      <c r="AA157" s="102"/>
      <c r="AB157" s="102"/>
      <c r="AC157" s="102"/>
      <c r="AD157" s="102"/>
      <c r="AE157" s="102"/>
      <c r="AF157" s="102"/>
      <c r="AG157" s="102"/>
      <c r="AH157" s="102"/>
      <c r="AI157" s="102"/>
      <c r="AJ157" s="102"/>
      <c r="AK157" s="102"/>
      <c r="AL157" s="102"/>
    </row>
    <row r="158" spans="2:38" s="110" customFormat="1" x14ac:dyDescent="0.2">
      <c r="B158" s="102">
        <f t="shared" si="36"/>
        <v>1.6049999999999871</v>
      </c>
      <c r="C158" s="102">
        <f t="shared" si="37"/>
        <v>40.271703432544719</v>
      </c>
      <c r="D158" s="102">
        <f t="shared" si="28"/>
        <v>4.0271703432544721E-2</v>
      </c>
      <c r="E158" s="102">
        <f t="shared" si="29"/>
        <v>49.851463449105182</v>
      </c>
      <c r="F158" s="102">
        <f t="shared" si="30"/>
        <v>-21.520555690578906</v>
      </c>
      <c r="G158" s="102">
        <f t="shared" si="31"/>
        <v>30.210688582570331</v>
      </c>
      <c r="H158" s="102">
        <f t="shared" si="32"/>
        <v>90.936726266512864</v>
      </c>
      <c r="I158" s="102">
        <f t="shared" si="33"/>
        <v>80.06215203167551</v>
      </c>
      <c r="J158" s="102">
        <f t="shared" si="34"/>
        <v>69.416170575933961</v>
      </c>
      <c r="K158" s="102" t="str">
        <f t="shared" si="20"/>
        <v>1+0.000297315625980389i</v>
      </c>
      <c r="L158" s="102" t="str">
        <f t="shared" si="21"/>
        <v>1-0.0000241683179174223i</v>
      </c>
      <c r="M158" s="102" t="str">
        <f t="shared" si="38"/>
        <v>1.00000000718562+0.000273147308062967i</v>
      </c>
      <c r="N158" s="102" t="str">
        <f t="shared" si="22"/>
        <v>1+0.3939544238816i</v>
      </c>
      <c r="O158" s="102" t="str">
        <f t="shared" si="23"/>
        <v>0.999999959356891+0.000593867398694364i</v>
      </c>
      <c r="P158" s="102" t="str">
        <f t="shared" si="39"/>
        <v>0.999766002667976+0.394548275268762i</v>
      </c>
      <c r="Q158" s="102" t="str">
        <f t="shared" si="24"/>
        <v>289.194259031432-114.03651651796i</v>
      </c>
      <c r="R158" s="102" t="str">
        <f t="shared" si="25"/>
        <v>1400-84085.7251197719i</v>
      </c>
      <c r="S158" s="102" t="str">
        <f t="shared" si="26"/>
        <v>-4595382.65189454i</v>
      </c>
      <c r="T158" s="102" t="str">
        <f t="shared" si="35"/>
        <v>1350.13850781996-82575.1862282757i</v>
      </c>
      <c r="U158" s="102" t="str">
        <f t="shared" si="27"/>
        <v>-0.529669722298599+32.3948807510927i</v>
      </c>
      <c r="V158" s="102"/>
      <c r="W158" s="102"/>
      <c r="X158" s="102"/>
      <c r="Y158" s="102"/>
      <c r="Z158" s="102"/>
      <c r="AA158" s="102"/>
      <c r="AB158" s="102"/>
      <c r="AC158" s="102"/>
      <c r="AD158" s="102"/>
      <c r="AE158" s="102"/>
      <c r="AF158" s="102"/>
      <c r="AG158" s="102"/>
      <c r="AH158" s="102"/>
      <c r="AI158" s="102"/>
      <c r="AJ158" s="102"/>
      <c r="AK158" s="102"/>
      <c r="AL158" s="102"/>
    </row>
    <row r="159" spans="2:38" s="110" customFormat="1" x14ac:dyDescent="0.2">
      <c r="B159" s="102">
        <f t="shared" si="36"/>
        <v>1.609999999999987</v>
      </c>
      <c r="C159" s="102">
        <f t="shared" si="37"/>
        <v>40.738027780410064</v>
      </c>
      <c r="D159" s="102">
        <f t="shared" si="28"/>
        <v>4.0738027780410066E-2</v>
      </c>
      <c r="E159" s="102">
        <f t="shared" si="29"/>
        <v>49.837893873028506</v>
      </c>
      <c r="F159" s="102">
        <f t="shared" si="30"/>
        <v>-21.746671546965938</v>
      </c>
      <c r="G159" s="102">
        <f t="shared" si="31"/>
        <v>30.110716608436981</v>
      </c>
      <c r="H159" s="102">
        <f t="shared" si="32"/>
        <v>90.947570969145175</v>
      </c>
      <c r="I159" s="102">
        <f t="shared" si="33"/>
        <v>79.948610481465494</v>
      </c>
      <c r="J159" s="102">
        <f t="shared" si="34"/>
        <v>69.200899422179234</v>
      </c>
      <c r="K159" s="102" t="str">
        <f t="shared" si="20"/>
        <v>1+0.000300758378672182i</v>
      </c>
      <c r="L159" s="102" t="str">
        <f t="shared" si="21"/>
        <v>1-0.0000244481738492857i</v>
      </c>
      <c r="M159" s="102" t="str">
        <f t="shared" si="38"/>
        <v>1.00000000735299+0.000276310204822896i</v>
      </c>
      <c r="N159" s="102" t="str">
        <f t="shared" si="22"/>
        <v>1+0.398516201113422i</v>
      </c>
      <c r="O159" s="102" t="str">
        <f t="shared" si="23"/>
        <v>0.999999958410191+0.000600744059073991i</v>
      </c>
      <c r="P159" s="102" t="str">
        <f t="shared" si="39"/>
        <v>0.999760552169927+0.399116928598283i</v>
      </c>
      <c r="Q159" s="102" t="str">
        <f t="shared" si="24"/>
        <v>288.291230445478-114.997125622803i</v>
      </c>
      <c r="R159" s="102" t="str">
        <f t="shared" si="25"/>
        <v>1400-83123.2037836234i</v>
      </c>
      <c r="S159" s="102" t="str">
        <f t="shared" si="26"/>
        <v>-4542779.74166314i</v>
      </c>
      <c r="T159" s="102" t="str">
        <f t="shared" si="35"/>
        <v>1350.13850500503-81629.9651889517i</v>
      </c>
      <c r="U159" s="102" t="str">
        <f t="shared" si="27"/>
        <v>-0.52966972119428+32.0240632664348i</v>
      </c>
      <c r="V159" s="102"/>
      <c r="W159" s="102"/>
      <c r="X159" s="102"/>
      <c r="Y159" s="102"/>
      <c r="Z159" s="102"/>
      <c r="AA159" s="102"/>
      <c r="AB159" s="102"/>
      <c r="AC159" s="102"/>
      <c r="AD159" s="102"/>
      <c r="AE159" s="102"/>
      <c r="AF159" s="102"/>
      <c r="AG159" s="102"/>
      <c r="AH159" s="102"/>
      <c r="AI159" s="102"/>
      <c r="AJ159" s="102"/>
      <c r="AK159" s="102"/>
      <c r="AL159" s="102"/>
    </row>
    <row r="160" spans="2:38" s="110" customFormat="1" x14ac:dyDescent="0.2">
      <c r="B160" s="102">
        <f t="shared" si="36"/>
        <v>1.6149999999999869</v>
      </c>
      <c r="C160" s="102">
        <f t="shared" si="37"/>
        <v>41.2097519097318</v>
      </c>
      <c r="D160" s="102">
        <f t="shared" si="28"/>
        <v>4.12097519097318E-2</v>
      </c>
      <c r="E160" s="102">
        <f t="shared" si="29"/>
        <v>49.824051973169041</v>
      </c>
      <c r="F160" s="102">
        <f t="shared" si="30"/>
        <v>-21.974685674943146</v>
      </c>
      <c r="G160" s="102">
        <f t="shared" si="31"/>
        <v>30.010745286922592</v>
      </c>
      <c r="H160" s="102">
        <f t="shared" si="32"/>
        <v>90.95854117456588</v>
      </c>
      <c r="I160" s="102">
        <f t="shared" si="33"/>
        <v>79.834797260091634</v>
      </c>
      <c r="J160" s="102">
        <f t="shared" si="34"/>
        <v>68.983855499622734</v>
      </c>
      <c r="K160" s="102" t="str">
        <f t="shared" si="20"/>
        <v>1+0.000304240996561298i</v>
      </c>
      <c r="L160" s="102" t="str">
        <f t="shared" si="21"/>
        <v>1-0.0000247312703601116i</v>
      </c>
      <c r="M160" s="102" t="str">
        <f t="shared" si="38"/>
        <v>1.00000000752427+0.000279509726201186i</v>
      </c>
      <c r="N160" s="102" t="str">
        <f t="shared" si="22"/>
        <v>1+0.403130801236043i</v>
      </c>
      <c r="O160" s="102" t="str">
        <f t="shared" si="23"/>
        <v>0.99999995744144+0.000607700347427944i</v>
      </c>
      <c r="P160" s="102" t="str">
        <f t="shared" si="39"/>
        <v>0.99975497471347+0.403738484426805i</v>
      </c>
      <c r="Q160" s="102" t="str">
        <f t="shared" si="24"/>
        <v>287.372981677042-115.958555216634i</v>
      </c>
      <c r="R160" s="102" t="str">
        <f t="shared" si="25"/>
        <v>1400-82171.7003381005i</v>
      </c>
      <c r="S160" s="102" t="str">
        <f t="shared" si="26"/>
        <v>-4490778.97196595i</v>
      </c>
      <c r="T160" s="102" t="str">
        <f t="shared" si="35"/>
        <v>1350.13850212454-80695.5641130949i</v>
      </c>
      <c r="U160" s="102" t="str">
        <f t="shared" si="27"/>
        <v>-0.529669720064241+31.6574905366756i</v>
      </c>
      <c r="V160" s="102"/>
      <c r="W160" s="102"/>
      <c r="X160" s="102"/>
      <c r="Y160" s="102"/>
      <c r="Z160" s="102"/>
      <c r="AA160" s="102"/>
      <c r="AB160" s="102"/>
      <c r="AC160" s="102"/>
      <c r="AD160" s="102"/>
      <c r="AE160" s="102"/>
      <c r="AF160" s="102"/>
      <c r="AG160" s="102"/>
      <c r="AH160" s="102"/>
      <c r="AI160" s="102"/>
      <c r="AJ160" s="102"/>
      <c r="AK160" s="102"/>
      <c r="AL160" s="102"/>
    </row>
    <row r="161" spans="2:38" s="110" customFormat="1" x14ac:dyDescent="0.2">
      <c r="B161" s="102">
        <f t="shared" si="36"/>
        <v>1.6199999999999868</v>
      </c>
      <c r="C161" s="102">
        <f t="shared" si="37"/>
        <v>41.686938347032282</v>
      </c>
      <c r="D161" s="102">
        <f t="shared" si="28"/>
        <v>4.1686938347032285E-2</v>
      </c>
      <c r="E161" s="102">
        <f t="shared" si="29"/>
        <v>49.809933177125345</v>
      </c>
      <c r="F161" s="102">
        <f t="shared" si="30"/>
        <v>-22.204599488580662</v>
      </c>
      <c r="G161" s="102">
        <f t="shared" si="31"/>
        <v>29.910774633219802</v>
      </c>
      <c r="H161" s="102">
        <f t="shared" si="32"/>
        <v>90.969638333466136</v>
      </c>
      <c r="I161" s="102">
        <f t="shared" si="33"/>
        <v>79.720707810345147</v>
      </c>
      <c r="J161" s="102">
        <f t="shared" si="34"/>
        <v>68.765038844885481</v>
      </c>
      <c r="K161" s="102" t="str">
        <f t="shared" si="20"/>
        <v>1+0.000307763941264965i</v>
      </c>
      <c r="L161" s="102" t="str">
        <f t="shared" si="21"/>
        <v>1-0.0000250176449740357i</v>
      </c>
      <c r="M161" s="102" t="str">
        <f t="shared" si="38"/>
        <v>1.00000000769953+0.000282746296290929i</v>
      </c>
      <c r="N161" s="102" t="str">
        <f t="shared" si="22"/>
        <v>1+0.407798835909712i</v>
      </c>
      <c r="O161" s="102" t="str">
        <f t="shared" si="23"/>
        <v>0.999999956450124+0.00061473718580471i</v>
      </c>
      <c r="P161" s="102" t="str">
        <f t="shared" si="39"/>
        <v>0.999749267341362+0.408413555335928i</v>
      </c>
      <c r="Q161" s="102" t="str">
        <f t="shared" si="24"/>
        <v>286.439374269754-116.920567988316i</v>
      </c>
      <c r="R161" s="102" t="str">
        <f t="shared" si="25"/>
        <v>1400-81231.0886624519i</v>
      </c>
      <c r="S161" s="102" t="str">
        <f t="shared" si="26"/>
        <v>-4439373.45015725i</v>
      </c>
      <c r="T161" s="102" t="str">
        <f t="shared" si="35"/>
        <v>1350.13849917695-79771.8591468549i</v>
      </c>
      <c r="U161" s="102" t="str">
        <f t="shared" si="27"/>
        <v>-0.529669718907879+31.2951139729969i</v>
      </c>
      <c r="V161" s="102"/>
      <c r="W161" s="102"/>
      <c r="X161" s="102"/>
      <c r="Y161" s="102"/>
      <c r="Z161" s="102"/>
      <c r="AA161" s="102"/>
      <c r="AB161" s="102"/>
      <c r="AC161" s="102"/>
      <c r="AD161" s="102"/>
      <c r="AE161" s="102"/>
      <c r="AF161" s="102"/>
      <c r="AG161" s="102"/>
      <c r="AH161" s="102"/>
      <c r="AI161" s="102"/>
      <c r="AJ161" s="102"/>
      <c r="AK161" s="102"/>
      <c r="AL161" s="102"/>
    </row>
    <row r="162" spans="2:38" s="110" customFormat="1" x14ac:dyDescent="0.2">
      <c r="B162" s="102">
        <f t="shared" si="36"/>
        <v>1.6249999999999867</v>
      </c>
      <c r="C162" s="102">
        <f t="shared" si="37"/>
        <v>42.169650342856954</v>
      </c>
      <c r="D162" s="102">
        <f t="shared" si="28"/>
        <v>4.2169650342856954E-2</v>
      </c>
      <c r="E162" s="102">
        <f t="shared" si="29"/>
        <v>49.795532871624467</v>
      </c>
      <c r="F162" s="102">
        <f t="shared" si="30"/>
        <v>-22.436413927982127</v>
      </c>
      <c r="G162" s="102">
        <f t="shared" si="31"/>
        <v>29.810804662874556</v>
      </c>
      <c r="H162" s="102">
        <f t="shared" si="32"/>
        <v>90.9808639132454</v>
      </c>
      <c r="I162" s="102">
        <f t="shared" si="33"/>
        <v>79.606337534499019</v>
      </c>
      <c r="J162" s="102">
        <f t="shared" si="34"/>
        <v>68.54444998526327</v>
      </c>
      <c r="K162" s="102" t="str">
        <f t="shared" si="20"/>
        <v>1+0.000311327679745689i</v>
      </c>
      <c r="L162" s="102" t="str">
        <f t="shared" si="21"/>
        <v>1-0.0000253073356497029i</v>
      </c>
      <c r="M162" s="102" t="str">
        <f t="shared" si="38"/>
        <v>1.00000000787887+0.000286020344095986i</v>
      </c>
      <c r="N162" s="102" t="str">
        <f t="shared" si="22"/>
        <v>1+0.412520923877368i</v>
      </c>
      <c r="O162" s="102" t="str">
        <f t="shared" si="23"/>
        <v>0.999999955435717+0.000621855506929594i</v>
      </c>
      <c r="P162" s="102" t="str">
        <f t="shared" si="39"/>
        <v>0.99974342702748+0.413142761000598i</v>
      </c>
      <c r="Q162" s="102" t="str">
        <f t="shared" si="24"/>
        <v>285.490273375672-117.882920379072i</v>
      </c>
      <c r="R162" s="102" t="str">
        <f t="shared" si="25"/>
        <v>1400-80301.2440796186i</v>
      </c>
      <c r="S162" s="102" t="str">
        <f t="shared" si="26"/>
        <v>-4388556.3624908i</v>
      </c>
      <c r="T162" s="102" t="str">
        <f t="shared" si="35"/>
        <v>1350.13849616071-78858.7278541381i</v>
      </c>
      <c r="U162" s="102" t="str">
        <f t="shared" si="27"/>
        <v>-0.529669717724585+30.9368855427772i</v>
      </c>
      <c r="V162" s="102"/>
      <c r="W162" s="102"/>
      <c r="X162" s="102"/>
      <c r="Y162" s="102"/>
      <c r="Z162" s="102"/>
      <c r="AA162" s="102"/>
      <c r="AB162" s="102"/>
      <c r="AC162" s="102"/>
      <c r="AD162" s="102"/>
      <c r="AE162" s="102"/>
      <c r="AF162" s="102"/>
      <c r="AG162" s="102"/>
      <c r="AH162" s="102"/>
      <c r="AI162" s="102"/>
      <c r="AJ162" s="102"/>
      <c r="AK162" s="102"/>
      <c r="AL162" s="102"/>
    </row>
    <row r="163" spans="2:38" s="110" customFormat="1" x14ac:dyDescent="0.2">
      <c r="B163" s="102">
        <f t="shared" si="36"/>
        <v>1.6299999999999866</v>
      </c>
      <c r="C163" s="102">
        <f t="shared" si="37"/>
        <v>42.65795188015796</v>
      </c>
      <c r="D163" s="102">
        <f t="shared" si="28"/>
        <v>4.265795188015796E-2</v>
      </c>
      <c r="E163" s="102">
        <f t="shared" si="29"/>
        <v>49.780846403634968</v>
      </c>
      <c r="F163" s="102">
        <f t="shared" si="30"/>
        <v>-22.670129446966083</v>
      </c>
      <c r="G163" s="102">
        <f t="shared" si="31"/>
        <v>29.71083539179482</v>
      </c>
      <c r="H163" s="102">
        <f t="shared" si="32"/>
        <v>90.992219398201556</v>
      </c>
      <c r="I163" s="102">
        <f t="shared" si="33"/>
        <v>79.491681795429784</v>
      </c>
      <c r="J163" s="102">
        <f t="shared" si="34"/>
        <v>68.322089951235469</v>
      </c>
      <c r="K163" s="102" t="str">
        <f t="shared" si="20"/>
        <v>1+0.000314932684373144i</v>
      </c>
      <c r="L163" s="102" t="str">
        <f t="shared" si="21"/>
        <v>1-0.0000256003807852985i</v>
      </c>
      <c r="M163" s="102" t="str">
        <f t="shared" si="38"/>
        <v>1.0000000080624+0.000289332303587846i</v>
      </c>
      <c r="N163" s="102" t="str">
        <f t="shared" si="22"/>
        <v>1+0.417297691046657i</v>
      </c>
      <c r="O163" s="102" t="str">
        <f t="shared" si="23"/>
        <v>0.999999954397682+0.000629056254328351i</v>
      </c>
      <c r="P163" s="102" t="str">
        <f t="shared" si="39"/>
        <v>0.999737450675212+0.417926728271243i</v>
      </c>
      <c r="Q163" s="102" t="str">
        <f t="shared" si="24"/>
        <v>284.52554798442-118.845362584713i</v>
      </c>
      <c r="R163" s="102" t="str">
        <f t="shared" si="25"/>
        <v>1400-79382.0433397093i</v>
      </c>
      <c r="S163" s="102" t="str">
        <f t="shared" si="26"/>
        <v>-4338320.97321668i</v>
      </c>
      <c r="T163" s="102" t="str">
        <f t="shared" si="35"/>
        <v>1350.13849307421-77956.0492003821i</v>
      </c>
      <c r="U163" s="102" t="str">
        <f t="shared" si="27"/>
        <v>-0.529669716513727+30.5827577632268i</v>
      </c>
      <c r="V163" s="102"/>
      <c r="W163" s="102"/>
      <c r="X163" s="102"/>
      <c r="Y163" s="102"/>
      <c r="Z163" s="102"/>
      <c r="AA163" s="102"/>
      <c r="AB163" s="102"/>
      <c r="AC163" s="102"/>
      <c r="AD163" s="102"/>
      <c r="AE163" s="102"/>
      <c r="AF163" s="102"/>
      <c r="AG163" s="102"/>
      <c r="AH163" s="102"/>
      <c r="AI163" s="102"/>
      <c r="AJ163" s="102"/>
      <c r="AK163" s="102"/>
      <c r="AL163" s="102"/>
    </row>
    <row r="164" spans="2:38" s="110" customFormat="1" x14ac:dyDescent="0.2">
      <c r="B164" s="102">
        <f t="shared" si="36"/>
        <v>1.6349999999999865</v>
      </c>
      <c r="C164" s="102">
        <f t="shared" si="37"/>
        <v>43.151907682775196</v>
      </c>
      <c r="D164" s="102">
        <f t="shared" si="28"/>
        <v>4.3151907682775194E-2</v>
      </c>
      <c r="E164" s="102">
        <f t="shared" si="29"/>
        <v>49.765869081548992</v>
      </c>
      <c r="F164" s="102">
        <f t="shared" si="30"/>
        <v>-22.905746000757688</v>
      </c>
      <c r="G164" s="102">
        <f t="shared" si="31"/>
        <v>29.610866836258367</v>
      </c>
      <c r="H164" s="102">
        <f t="shared" si="32"/>
        <v>91.003706289723439</v>
      </c>
      <c r="I164" s="102">
        <f t="shared" si="33"/>
        <v>79.376735917807366</v>
      </c>
      <c r="J164" s="102">
        <f t="shared" si="34"/>
        <v>68.097960288965751</v>
      </c>
      <c r="K164" s="102" t="str">
        <f t="shared" si="20"/>
        <v>1+0.00031857943298679i</v>
      </c>
      <c r="L164" s="102" t="str">
        <f t="shared" si="21"/>
        <v>1-0.0000258968192236379i</v>
      </c>
      <c r="M164" s="102" t="str">
        <f t="shared" si="38"/>
        <v>1.00000000825019+0.000292682613763152i</v>
      </c>
      <c r="N164" s="102" t="str">
        <f t="shared" si="22"/>
        <v>1+0.422129770572893i</v>
      </c>
      <c r="O164" s="102" t="str">
        <f t="shared" si="23"/>
        <v>0.999999953335467+0.000636340382452249i</v>
      </c>
      <c r="P164" s="102" t="str">
        <f t="shared" si="39"/>
        <v>0.999731335115816+0.422766091256857i</v>
      </c>
      <c r="Q164" s="102" t="str">
        <f t="shared" si="24"/>
        <v>283.545071156479-119.807638565663i</v>
      </c>
      <c r="R164" s="102" t="str">
        <f t="shared" si="25"/>
        <v>1400-78473.3646036611i</v>
      </c>
      <c r="S164" s="102" t="str">
        <f t="shared" si="26"/>
        <v>-4288660.62368846i</v>
      </c>
      <c r="T164" s="102" t="str">
        <f t="shared" si="35"/>
        <v>1350.13848991581-77063.7035365087i</v>
      </c>
      <c r="U164" s="102" t="str">
        <f t="shared" si="27"/>
        <v>-0.529669715274663+30.2326836950918i</v>
      </c>
      <c r="V164" s="102"/>
      <c r="W164" s="102"/>
      <c r="X164" s="102"/>
      <c r="Y164" s="102"/>
      <c r="Z164" s="102"/>
      <c r="AA164" s="102"/>
      <c r="AB164" s="102"/>
      <c r="AC164" s="102"/>
      <c r="AD164" s="102"/>
      <c r="AE164" s="102"/>
      <c r="AF164" s="102"/>
      <c r="AG164" s="102"/>
      <c r="AH164" s="102"/>
      <c r="AI164" s="102"/>
      <c r="AJ164" s="102"/>
      <c r="AK164" s="102"/>
      <c r="AL164" s="102"/>
    </row>
    <row r="165" spans="2:38" s="110" customFormat="1" x14ac:dyDescent="0.2">
      <c r="B165" s="102">
        <f t="shared" si="36"/>
        <v>1.6399999999999864</v>
      </c>
      <c r="C165" s="102">
        <f t="shared" si="37"/>
        <v>43.651583224015233</v>
      </c>
      <c r="D165" s="102">
        <f t="shared" si="28"/>
        <v>4.3651583224015231E-2</v>
      </c>
      <c r="E165" s="102">
        <f t="shared" si="29"/>
        <v>49.750596176435728</v>
      </c>
      <c r="F165" s="102">
        <f t="shared" si="30"/>
        <v>-23.143263033708664</v>
      </c>
      <c r="G165" s="102">
        <f t="shared" si="31"/>
        <v>29.510899012921708</v>
      </c>
      <c r="H165" s="102">
        <f t="shared" si="32"/>
        <v>91.015326106485432</v>
      </c>
      <c r="I165" s="102">
        <f t="shared" si="33"/>
        <v>79.261495189357433</v>
      </c>
      <c r="J165" s="102">
        <f t="shared" si="34"/>
        <v>67.872063072776768</v>
      </c>
      <c r="K165" s="102" t="str">
        <f t="shared" ref="K165:K228" si="40">COMPLEX(1,2*PI()*C165*esr*Cout*10^-6)</f>
        <v>1+0.000322268408959205i</v>
      </c>
      <c r="L165" s="102" t="str">
        <f t="shared" ref="L165:L228" si="41">COMPLEX(1,-2*PI()*C165*(1-Dmax)^2*Lout*10^-6/Req)</f>
        <v>1-0.0000261966902573148i</v>
      </c>
      <c r="M165" s="102" t="str">
        <f t="shared" si="38"/>
        <v>1.00000000844237+0.00029607171870189i</v>
      </c>
      <c r="N165" s="102" t="str">
        <f t="shared" ref="N165:N228" si="42">COMPLEX(1,2*PI()*C165*(Rd+Rs+esr)*Req*Cout*10^-6/(Req+Rd+Rs))</f>
        <v>1+0.427017802942983i</v>
      </c>
      <c r="O165" s="102" t="str">
        <f t="shared" ref="O165:O228" si="43">IMSUM(COMPLEX(1,2*PI()*C165/(Qd*ws)),IMPRODUCT(COMPLEX(0,2*PI()*C165/ws),COMPLEX(0,2*PI()*C165/ws)))</f>
        <v>0.999999952248511+0.000643708856804581i</v>
      </c>
      <c r="P165" s="102" t="str">
        <f t="shared" si="39"/>
        <v>0.999725077106743+0.427661491409052i</v>
      </c>
      <c r="Q165" s="102" t="str">
        <f t="shared" ref="Q165:Q228" si="44">IMPRODUCT(Ap,IMDIV(M165,P165))</f>
        <v>282.548720260443-120.769486065141i</v>
      </c>
      <c r="R165" s="102" t="str">
        <f t="shared" ref="R165:R228" si="45">IMSUM(Rz*10^3,IMDIV(1,COMPLEX(0,(2*PI()*C165*Cz*10^-9))))</f>
        <v>1400-77575.0874270915i</v>
      </c>
      <c r="S165" s="102" t="str">
        <f t="shared" ref="S165:S228" si="46">IMDIV(1,COMPLEX(0,(2*PI()*C165*Cp*10^-12)))</f>
        <v>-4239568.73148059i</v>
      </c>
      <c r="T165" s="102" t="str">
        <f t="shared" si="35"/>
        <v>1350.13848668385-76181.5725830663i</v>
      </c>
      <c r="U165" s="102" t="str">
        <f t="shared" ref="U165:U228" si="47">IMPRODUCT(-Rs*g/(Rs+Rd),T165)</f>
        <v>-0.52966971400674+29.8866169364336i</v>
      </c>
      <c r="V165" s="102"/>
      <c r="W165" s="102"/>
      <c r="X165" s="102"/>
      <c r="Y165" s="102"/>
      <c r="Z165" s="102"/>
      <c r="AA165" s="102"/>
      <c r="AB165" s="102"/>
      <c r="AC165" s="102"/>
      <c r="AD165" s="102"/>
      <c r="AE165" s="102"/>
      <c r="AF165" s="102"/>
      <c r="AG165" s="102"/>
      <c r="AH165" s="102"/>
      <c r="AI165" s="102"/>
      <c r="AJ165" s="102"/>
      <c r="AK165" s="102"/>
      <c r="AL165" s="102"/>
    </row>
    <row r="166" spans="2:38" s="110" customFormat="1" x14ac:dyDescent="0.2">
      <c r="B166" s="102">
        <f t="shared" si="36"/>
        <v>1.6449999999999863</v>
      </c>
      <c r="C166" s="102">
        <f t="shared" si="37"/>
        <v>44.157044735329869</v>
      </c>
      <c r="D166" s="102">
        <f t="shared" ref="D166:D229" si="48">C166/1000</f>
        <v>4.4157044735329866E-2</v>
      </c>
      <c r="E166" s="102">
        <f t="shared" ref="E166:E229" si="49">20*LOG(IMABS(Q166))</f>
        <v>49.735022923364845</v>
      </c>
      <c r="F166" s="102">
        <f t="shared" ref="F166:F229" si="50">IF(180/PI()*IMARGUMENT(Q166)&gt;0,180/PI()*IMARGUMENT(Q166)-360,180/PI()*IMARGUMENT(Q166))</f>
        <v>-23.382679467062115</v>
      </c>
      <c r="G166" s="102">
        <f t="shared" ref="G166:G229" si="51">20*LOG(IMABS(U166))</f>
        <v>29.41093193882892</v>
      </c>
      <c r="H166" s="102">
        <f t="shared" ref="H166:H229" si="52">180/PI()*IMARGUMENT(U166)</f>
        <v>91.027080384643895</v>
      </c>
      <c r="I166" s="102">
        <f t="shared" ref="I166:I229" si="53">E166+G166</f>
        <v>79.145954862193761</v>
      </c>
      <c r="J166" s="102">
        <f t="shared" ref="J166:J229" si="54">F166+H166</f>
        <v>67.644400917581777</v>
      </c>
      <c r="K166" s="102" t="str">
        <f t="shared" si="40"/>
        <v>1+0.000326000101260158i</v>
      </c>
      <c r="L166" s="102" t="str">
        <f t="shared" si="41"/>
        <v>1-0.0000265000336339101i</v>
      </c>
      <c r="M166" s="102" t="str">
        <f t="shared" si="38"/>
        <v>1.00000000863901+0.000299500067626248i</v>
      </c>
      <c r="N166" s="102" t="str">
        <f t="shared" si="42"/>
        <v>1+0.431962436060324i</v>
      </c>
      <c r="O166" s="102" t="str">
        <f t="shared" si="43"/>
        <v>0.999999951136236+0.000651162654068641i</v>
      </c>
      <c r="P166" s="102" t="str">
        <f t="shared" si="39"/>
        <v>0.999718673329913+0.432613577607082i</v>
      </c>
      <c r="Q166" s="102" t="str">
        <f t="shared" si="44"/>
        <v>281.536377213917-121.730636635798i</v>
      </c>
      <c r="R166" s="102" t="str">
        <f t="shared" si="45"/>
        <v>1400-76687.0927443341i</v>
      </c>
      <c r="S166" s="102" t="str">
        <f t="shared" si="46"/>
        <v>-4191038.78951592i</v>
      </c>
      <c r="T166" s="102" t="str">
        <f t="shared" ref="T166:T229" si="55">IMDIV(IMPRODUCT(R166,S166),IMSUM(R166,S166))</f>
        <v>1350.1384833766-75309.5394145529i</v>
      </c>
      <c r="U166" s="102" t="str">
        <f t="shared" si="47"/>
        <v>-0.52966971270928+29.5445116164784i</v>
      </c>
      <c r="V166" s="102"/>
      <c r="W166" s="102"/>
      <c r="X166" s="102"/>
      <c r="Y166" s="102"/>
      <c r="Z166" s="102"/>
      <c r="AA166" s="102"/>
      <c r="AB166" s="102"/>
      <c r="AC166" s="102"/>
      <c r="AD166" s="102"/>
      <c r="AE166" s="102"/>
      <c r="AF166" s="102"/>
      <c r="AG166" s="102"/>
      <c r="AH166" s="102"/>
      <c r="AI166" s="102"/>
      <c r="AJ166" s="102"/>
      <c r="AK166" s="102"/>
      <c r="AL166" s="102"/>
    </row>
    <row r="167" spans="2:38" s="110" customFormat="1" x14ac:dyDescent="0.2">
      <c r="B167" s="102">
        <f t="shared" ref="B167:B230" si="56">B166+0.005</f>
        <v>1.6499999999999861</v>
      </c>
      <c r="C167" s="102">
        <f t="shared" ref="C167:C230" si="57">10^B167</f>
        <v>44.668359215094895</v>
      </c>
      <c r="D167" s="102">
        <f t="shared" si="48"/>
        <v>4.4668359215094898E-2</v>
      </c>
      <c r="E167" s="102">
        <f t="shared" si="49"/>
        <v>49.719144522804235</v>
      </c>
      <c r="F167" s="102">
        <f t="shared" si="50"/>
        <v>-23.623993686778558</v>
      </c>
      <c r="G167" s="102">
        <f t="shared" si="51"/>
        <v>29.310965631420348</v>
      </c>
      <c r="H167" s="102">
        <f t="shared" si="52"/>
        <v>91.038970678036208</v>
      </c>
      <c r="I167" s="102">
        <f t="shared" si="53"/>
        <v>79.030110154224587</v>
      </c>
      <c r="J167" s="102">
        <f t="shared" si="54"/>
        <v>67.414976991257646</v>
      </c>
      <c r="K167" s="102" t="str">
        <f t="shared" si="40"/>
        <v>1+0.000329775004521422i</v>
      </c>
      <c r="L167" s="102" t="str">
        <f t="shared" si="41"/>
        <v>1-0.0000268068895612598i</v>
      </c>
      <c r="M167" s="102" t="str">
        <f t="shared" ref="M167:M230" si="58">IMPRODUCT(K167,L167)</f>
        <v>1.00000000884024+0.000302968114960162i</v>
      </c>
      <c r="N167" s="102" t="str">
        <f t="shared" si="42"/>
        <v>1+0.436964325330678i</v>
      </c>
      <c r="O167" s="102" t="str">
        <f t="shared" si="43"/>
        <v>0.999999949998052+0.000658702762237183i</v>
      </c>
      <c r="P167" s="102" t="str">
        <f t="shared" ref="P167:P230" si="59">IMPRODUCT(N167,O167)</f>
        <v>0.999712120389958+0.437623006243848i</v>
      </c>
      <c r="Q167" s="102" t="str">
        <f t="shared" si="44"/>
        <v>280.507928727898-122.690815675176i</v>
      </c>
      <c r="R167" s="102" t="str">
        <f t="shared" si="45"/>
        <v>1400-75809.262852655i</v>
      </c>
      <c r="S167" s="102" t="str">
        <f t="shared" si="46"/>
        <v>-4143064.36520323i</v>
      </c>
      <c r="T167" s="102" t="str">
        <f t="shared" si="55"/>
        <v>1350.13847999231-74447.4884439158i</v>
      </c>
      <c r="U167" s="102" t="str">
        <f t="shared" si="47"/>
        <v>-0.529669711381597+29.2063223895361i</v>
      </c>
      <c r="V167" s="102"/>
      <c r="W167" s="102"/>
      <c r="X167" s="102"/>
      <c r="Y167" s="102"/>
      <c r="Z167" s="102"/>
      <c r="AA167" s="102"/>
      <c r="AB167" s="102"/>
      <c r="AC167" s="102"/>
      <c r="AD167" s="102"/>
      <c r="AE167" s="102"/>
      <c r="AF167" s="102"/>
      <c r="AG167" s="102"/>
      <c r="AH167" s="102"/>
      <c r="AI167" s="102"/>
      <c r="AJ167" s="102"/>
      <c r="AK167" s="102"/>
      <c r="AL167" s="102"/>
    </row>
    <row r="168" spans="2:38" s="110" customFormat="1" x14ac:dyDescent="0.2">
      <c r="B168" s="102">
        <f t="shared" si="56"/>
        <v>1.654999999999986</v>
      </c>
      <c r="C168" s="102">
        <f t="shared" si="57"/>
        <v>45.185594437490799</v>
      </c>
      <c r="D168" s="102">
        <f t="shared" si="48"/>
        <v>4.5185594437490796E-2</v>
      </c>
      <c r="E168" s="102">
        <f t="shared" si="49"/>
        <v>49.702956142089633</v>
      </c>
      <c r="F168" s="102">
        <f t="shared" si="50"/>
        <v>-23.867203531439436</v>
      </c>
      <c r="G168" s="102">
        <f t="shared" si="51"/>
        <v>29.211000108542407</v>
      </c>
      <c r="H168" s="102">
        <f t="shared" si="52"/>
        <v>91.050998558381565</v>
      </c>
      <c r="I168" s="102">
        <f t="shared" si="53"/>
        <v>78.91395625063204</v>
      </c>
      <c r="J168" s="102">
        <f t="shared" si="54"/>
        <v>67.183795026942136</v>
      </c>
      <c r="K168" s="102" t="str">
        <f t="shared" si="40"/>
        <v>1+0.000333593619102336i</v>
      </c>
      <c r="L168" s="102" t="str">
        <f t="shared" si="41"/>
        <v>1-0.0000271172987127845i</v>
      </c>
      <c r="M168" s="102" t="str">
        <f t="shared" si="58"/>
        <v>1.00000000904616+0.000306476320389552i</v>
      </c>
      <c r="N168" s="102" t="str">
        <f t="shared" si="42"/>
        <v>1+0.442024133749052i</v>
      </c>
      <c r="O168" s="102" t="str">
        <f t="shared" si="43"/>
        <v>0.999999948833357+0.000666330180743377i</v>
      </c>
      <c r="P168" s="102" t="str">
        <f t="shared" si="59"/>
        <v>0.999705414812423+0.442690441312904i</v>
      </c>
      <c r="Q168" s="102" t="str">
        <f t="shared" si="44"/>
        <v>279.463266554256-123.649742470262i</v>
      </c>
      <c r="R168" s="102" t="str">
        <f t="shared" si="45"/>
        <v>1400-74941.4813966536i</v>
      </c>
      <c r="S168" s="102" t="str">
        <f t="shared" si="46"/>
        <v>-4095639.09958455i</v>
      </c>
      <c r="T168" s="102" t="str">
        <f t="shared" si="55"/>
        <v>1350.1384765292-73595.3054072338i</v>
      </c>
      <c r="U168" s="102" t="str">
        <f t="shared" si="47"/>
        <v>-0.529669710022993+28.8720044289917i</v>
      </c>
      <c r="V168" s="102"/>
      <c r="W168" s="102"/>
      <c r="X168" s="102"/>
      <c r="Y168" s="102"/>
      <c r="Z168" s="102"/>
      <c r="AA168" s="102"/>
      <c r="AB168" s="102"/>
      <c r="AC168" s="102"/>
      <c r="AD168" s="102"/>
      <c r="AE168" s="102"/>
      <c r="AF168" s="102"/>
      <c r="AG168" s="102"/>
      <c r="AH168" s="102"/>
      <c r="AI168" s="102"/>
      <c r="AJ168" s="102"/>
      <c r="AK168" s="102"/>
      <c r="AL168" s="102"/>
    </row>
    <row r="169" spans="2:38" s="110" customFormat="1" x14ac:dyDescent="0.2">
      <c r="B169" s="102">
        <f t="shared" si="56"/>
        <v>1.6599999999999859</v>
      </c>
      <c r="C169" s="102">
        <f t="shared" si="57"/>
        <v>45.708818961486045</v>
      </c>
      <c r="D169" s="102">
        <f t="shared" si="48"/>
        <v>4.5708818961486049E-2</v>
      </c>
      <c r="E169" s="102">
        <f t="shared" si="49"/>
        <v>49.686452916969692</v>
      </c>
      <c r="F169" s="102">
        <f t="shared" si="50"/>
        <v>-24.11230628024941</v>
      </c>
      <c r="G169" s="102">
        <f t="shared" si="51"/>
        <v>29.111035388456173</v>
      </c>
      <c r="H169" s="102">
        <f t="shared" si="52"/>
        <v>91.063165615484294</v>
      </c>
      <c r="I169" s="102">
        <f t="shared" si="53"/>
        <v>78.797488305425873</v>
      </c>
      <c r="J169" s="102">
        <f t="shared" si="54"/>
        <v>66.950859335234881</v>
      </c>
      <c r="K169" s="102" t="str">
        <f t="shared" si="40"/>
        <v>1+0.000337456451156125i</v>
      </c>
      <c r="L169" s="102" t="str">
        <f t="shared" si="41"/>
        <v>1-0.0000274313022328812i</v>
      </c>
      <c r="M169" s="102" t="str">
        <f t="shared" si="58"/>
        <v>1.00000000925687+0.000310025148923244i</v>
      </c>
      <c r="N169" s="102" t="str">
        <f t="shared" si="42"/>
        <v>1+0.447142531987571i</v>
      </c>
      <c r="O169" s="102" t="str">
        <f t="shared" si="43"/>
        <v>0.999999947641533+0.000674045920593285i</v>
      </c>
      <c r="P169" s="102" t="str">
        <f t="shared" si="59"/>
        <v>0.999698553041923+0.447816554496467i</v>
      </c>
      <c r="Q169" s="102" t="str">
        <f t="shared" si="44"/>
        <v>278.402287736084-124.607130251505i</v>
      </c>
      <c r="R169" s="102" t="str">
        <f t="shared" si="45"/>
        <v>1400-74083.6333528373i</v>
      </c>
      <c r="S169" s="102" t="str">
        <f t="shared" si="46"/>
        <v>-4048756.70649227i</v>
      </c>
      <c r="T169" s="102" t="str">
        <f t="shared" si="55"/>
        <v>1350.13847298542-72752.8773485671i</v>
      </c>
      <c r="U169" s="102" t="str">
        <f t="shared" si="47"/>
        <v>-0.529669708632741+28.5415134213609i</v>
      </c>
      <c r="V169" s="102"/>
      <c r="W169" s="102"/>
      <c r="X169" s="102"/>
      <c r="Y169" s="102"/>
      <c r="Z169" s="102"/>
      <c r="AA169" s="102"/>
      <c r="AB169" s="102"/>
      <c r="AC169" s="102"/>
      <c r="AD169" s="102"/>
      <c r="AE169" s="102"/>
      <c r="AF169" s="102"/>
      <c r="AG169" s="102"/>
      <c r="AH169" s="102"/>
      <c r="AI169" s="102"/>
      <c r="AJ169" s="102"/>
      <c r="AK169" s="102"/>
      <c r="AL169" s="102"/>
    </row>
    <row r="170" spans="2:38" s="110" customFormat="1" x14ac:dyDescent="0.2">
      <c r="B170" s="102">
        <f t="shared" si="56"/>
        <v>1.6649999999999858</v>
      </c>
      <c r="C170" s="102">
        <f t="shared" si="57"/>
        <v>46.238102139924536</v>
      </c>
      <c r="D170" s="102">
        <f t="shared" si="48"/>
        <v>4.6238102139924533E-2</v>
      </c>
      <c r="E170" s="102">
        <f t="shared" si="49"/>
        <v>49.669629953226426</v>
      </c>
      <c r="F170" s="102">
        <f t="shared" si="50"/>
        <v>-24.359298641154332</v>
      </c>
      <c r="G170" s="102">
        <f t="shared" si="51"/>
        <v>29.011071489847854</v>
      </c>
      <c r="H170" s="102">
        <f t="shared" si="52"/>
        <v>91.075473457439145</v>
      </c>
      <c r="I170" s="102">
        <f t="shared" si="53"/>
        <v>78.680701443074284</v>
      </c>
      <c r="J170" s="102">
        <f t="shared" si="54"/>
        <v>66.71617481628482</v>
      </c>
      <c r="K170" s="102" t="str">
        <f t="shared" si="40"/>
        <v>1+0.000341364012696995i</v>
      </c>
      <c r="L170" s="102" t="str">
        <f t="shared" si="41"/>
        <v>1-0.0000277489417423763i</v>
      </c>
      <c r="M170" s="102" t="str">
        <f t="shared" si="58"/>
        <v>1.00000000947249+0.000313615070954619i</v>
      </c>
      <c r="N170" s="102" t="str">
        <f t="shared" si="42"/>
        <v>1+0.452320198484376i</v>
      </c>
      <c r="O170" s="102" t="str">
        <f t="shared" si="43"/>
        <v>0.999999946421948+0.000681851004499866i</v>
      </c>
      <c r="P170" s="102" t="str">
        <f t="shared" si="59"/>
        <v>0.999691531440256+0.453002025254441i</v>
      </c>
      <c r="Q170" s="102" t="str">
        <f t="shared" si="44"/>
        <v>277.324894860567-125.562686256585i</v>
      </c>
      <c r="R170" s="102" t="str">
        <f t="shared" si="45"/>
        <v>1400-73235.6050143773i</v>
      </c>
      <c r="S170" s="102" t="str">
        <f t="shared" si="46"/>
        <v>-4002410.97171596i</v>
      </c>
      <c r="T170" s="102" t="str">
        <f t="shared" si="55"/>
        <v>1350.1384693591-71920.0926049901i</v>
      </c>
      <c r="U170" s="102" t="str">
        <f t="shared" si="47"/>
        <v>-0.529669707210107+28.2148055604191i</v>
      </c>
      <c r="V170" s="102"/>
      <c r="W170" s="102"/>
      <c r="X170" s="102"/>
      <c r="Y170" s="102"/>
      <c r="Z170" s="102"/>
      <c r="AA170" s="102"/>
      <c r="AB170" s="102"/>
      <c r="AC170" s="102"/>
      <c r="AD170" s="102"/>
      <c r="AE170" s="102"/>
      <c r="AF170" s="102"/>
      <c r="AG170" s="102"/>
      <c r="AH170" s="102"/>
      <c r="AI170" s="102"/>
      <c r="AJ170" s="102"/>
      <c r="AK170" s="102"/>
      <c r="AL170" s="102"/>
    </row>
    <row r="171" spans="2:38" s="110" customFormat="1" x14ac:dyDescent="0.2">
      <c r="B171" s="102">
        <f t="shared" si="56"/>
        <v>1.6699999999999857</v>
      </c>
      <c r="C171" s="102">
        <f t="shared" si="57"/>
        <v>46.773514128718304</v>
      </c>
      <c r="D171" s="102">
        <f t="shared" si="48"/>
        <v>4.6773514128718302E-2</v>
      </c>
      <c r="E171" s="102">
        <f t="shared" si="49"/>
        <v>49.652482328370709</v>
      </c>
      <c r="F171" s="102">
        <f t="shared" si="50"/>
        <v>-24.608176739094809</v>
      </c>
      <c r="G171" s="102">
        <f t="shared" si="51"/>
        <v>28.911108431838151</v>
      </c>
      <c r="H171" s="102">
        <f t="shared" si="52"/>
        <v>91.087923710838993</v>
      </c>
      <c r="I171" s="102">
        <f t="shared" si="53"/>
        <v>78.563590760208854</v>
      </c>
      <c r="J171" s="102">
        <f t="shared" si="54"/>
        <v>66.479746971744191</v>
      </c>
      <c r="K171" s="102" t="str">
        <f t="shared" si="40"/>
        <v>1+0.000345316821667996i</v>
      </c>
      <c r="L171" s="102" t="str">
        <f t="shared" si="41"/>
        <v>1-0.0000280702593440427i</v>
      </c>
      <c r="M171" s="102" t="str">
        <f t="shared" si="58"/>
        <v>1.00000000969313+0.000317246562323953i</v>
      </c>
      <c r="N171" s="102" t="str">
        <f t="shared" si="42"/>
        <v>1+0.457557819533554i</v>
      </c>
      <c r="O171" s="102" t="str">
        <f t="shared" si="43"/>
        <v>0.999999945173955+0.000689746467018538i</v>
      </c>
      <c r="P171" s="102" t="str">
        <f t="shared" si="59"/>
        <v>0.999684346284475+0.458247540914487i</v>
      </c>
      <c r="Q171" s="102" t="str">
        <f t="shared" si="44"/>
        <v>276.23099631399-126.516111804227i</v>
      </c>
      <c r="R171" s="102" t="str">
        <f t="shared" si="45"/>
        <v>1400-72397.283976036i</v>
      </c>
      <c r="S171" s="102" t="str">
        <f t="shared" si="46"/>
        <v>-3956595.7521787i</v>
      </c>
      <c r="T171" s="102" t="str">
        <f t="shared" si="55"/>
        <v>1350.13846564831-71096.8407917867i</v>
      </c>
      <c r="U171" s="102" t="str">
        <f t="shared" si="47"/>
        <v>-0.529669705754336+27.8918375413932i</v>
      </c>
      <c r="V171" s="102"/>
      <c r="W171" s="102"/>
      <c r="X171" s="102"/>
      <c r="Y171" s="102"/>
      <c r="Z171" s="102"/>
      <c r="AA171" s="102"/>
      <c r="AB171" s="102"/>
      <c r="AC171" s="102"/>
      <c r="AD171" s="102"/>
      <c r="AE171" s="102"/>
      <c r="AF171" s="102"/>
      <c r="AG171" s="102"/>
      <c r="AH171" s="102"/>
      <c r="AI171" s="102"/>
      <c r="AJ171" s="102"/>
      <c r="AK171" s="102"/>
      <c r="AL171" s="102"/>
    </row>
    <row r="172" spans="2:38" s="110" customFormat="1" x14ac:dyDescent="0.2">
      <c r="B172" s="102">
        <f t="shared" si="56"/>
        <v>1.6749999999999856</v>
      </c>
      <c r="C172" s="102">
        <f t="shared" si="57"/>
        <v>47.31512589614649</v>
      </c>
      <c r="D172" s="102">
        <f t="shared" si="48"/>
        <v>4.731512589614649E-2</v>
      </c>
      <c r="E172" s="102">
        <f t="shared" si="49"/>
        <v>49.635005093415224</v>
      </c>
      <c r="F172" s="102">
        <f t="shared" si="50"/>
        <v>-24.858936104415193</v>
      </c>
      <c r="G172" s="102">
        <f t="shared" si="51"/>
        <v>28.8111462339924</v>
      </c>
      <c r="H172" s="102">
        <f t="shared" si="52"/>
        <v>91.100518020984694</v>
      </c>
      <c r="I172" s="102">
        <f t="shared" si="53"/>
        <v>78.44615132740762</v>
      </c>
      <c r="J172" s="102">
        <f t="shared" si="54"/>
        <v>66.241581916569501</v>
      </c>
      <c r="K172" s="102" t="str">
        <f t="shared" si="40"/>
        <v>1+0.000349315402009673i</v>
      </c>
      <c r="L172" s="102" t="str">
        <f t="shared" si="41"/>
        <v>1-0.0000283952976281805i</v>
      </c>
      <c r="M172" s="102" t="str">
        <f t="shared" si="58"/>
        <v>1.00000000991891+0.000320920104381493i</v>
      </c>
      <c r="N172" s="102" t="str">
        <f t="shared" si="42"/>
        <v>1+0.462856089376101i</v>
      </c>
      <c r="O172" s="102" t="str">
        <f t="shared" si="43"/>
        <v>0.999999943896892+0.000697733354684305i</v>
      </c>
      <c r="P172" s="102" t="str">
        <f t="shared" si="59"/>
        <v>0.999676993764915+0.46355379676312i</v>
      </c>
      <c r="Q172" s="102" t="str">
        <f t="shared" si="44"/>
        <v>275.120506538569-127.467102378376i</v>
      </c>
      <c r="R172" s="102" t="str">
        <f t="shared" si="45"/>
        <v>1400-71568.5591192677i</v>
      </c>
      <c r="S172" s="102" t="str">
        <f t="shared" si="46"/>
        <v>-3911304.97512276i</v>
      </c>
      <c r="T172" s="102" t="str">
        <f t="shared" si="55"/>
        <v>1350.13846185108-70283.0127878208i</v>
      </c>
      <c r="U172" s="102" t="str">
        <f t="shared" si="47"/>
        <v>-0.529669704264653+27.5725665552219i</v>
      </c>
      <c r="V172" s="102"/>
      <c r="W172" s="102"/>
      <c r="X172" s="102"/>
      <c r="Y172" s="102"/>
      <c r="Z172" s="102"/>
      <c r="AA172" s="102"/>
      <c r="AB172" s="102"/>
      <c r="AC172" s="102"/>
      <c r="AD172" s="102"/>
      <c r="AE172" s="102"/>
      <c r="AF172" s="102"/>
      <c r="AG172" s="102"/>
      <c r="AH172" s="102"/>
      <c r="AI172" s="102"/>
      <c r="AJ172" s="102"/>
      <c r="AK172" s="102"/>
      <c r="AL172" s="102"/>
    </row>
    <row r="173" spans="2:38" s="110" customFormat="1" x14ac:dyDescent="0.2">
      <c r="B173" s="102">
        <f t="shared" si="56"/>
        <v>1.6799999999999855</v>
      </c>
      <c r="C173" s="102">
        <f t="shared" si="57"/>
        <v>47.863009232262257</v>
      </c>
      <c r="D173" s="102">
        <f t="shared" si="48"/>
        <v>4.7863009232262256E-2</v>
      </c>
      <c r="E173" s="102">
        <f t="shared" si="49"/>
        <v>49.617193274723952</v>
      </c>
      <c r="F173" s="102">
        <f t="shared" si="50"/>
        <v>-25.111571661450576</v>
      </c>
      <c r="G173" s="102">
        <f t="shared" si="51"/>
        <v>28.711184916331092</v>
      </c>
      <c r="H173" s="102">
        <f t="shared" si="52"/>
        <v>91.113258052097251</v>
      </c>
      <c r="I173" s="102">
        <f t="shared" si="53"/>
        <v>78.328378191055037</v>
      </c>
      <c r="J173" s="102">
        <f t="shared" si="54"/>
        <v>66.001686390646682</v>
      </c>
      <c r="K173" s="102" t="str">
        <f t="shared" si="40"/>
        <v>1+0.000353360283729523i</v>
      </c>
      <c r="L173" s="102" t="str">
        <f t="shared" si="41"/>
        <v>1-0.0000287240996782623i</v>
      </c>
      <c r="M173" s="102" t="str">
        <f t="shared" si="58"/>
        <v>1.00000001014996+0.000324636184051261i</v>
      </c>
      <c r="N173" s="102" t="str">
        <f t="shared" si="42"/>
        <v>1+0.468215710291947i</v>
      </c>
      <c r="O173" s="102" t="str">
        <f t="shared" si="43"/>
        <v>0.999999942590083+0.000705812726150477i</v>
      </c>
      <c r="P173" s="102" t="str">
        <f t="shared" si="59"/>
        <v>0.999669469983175+0.468921496137872i</v>
      </c>
      <c r="Q173" s="102" t="str">
        <f t="shared" si="44"/>
        <v>273.993346290666-128.415347723008i</v>
      </c>
      <c r="R173" s="102" t="str">
        <f t="shared" si="45"/>
        <v>1400-70749.32059749i</v>
      </c>
      <c r="S173" s="102" t="str">
        <f t="shared" si="46"/>
        <v>-3866532.63730468i</v>
      </c>
      <c r="T173" s="102" t="str">
        <f t="shared" si="55"/>
        <v>1350.13845796541-69478.5007210716i</v>
      </c>
      <c r="U173" s="102" t="str">
        <f t="shared" si="47"/>
        <v>-0.529669702740275+27.2569502828819i</v>
      </c>
      <c r="V173" s="102"/>
      <c r="W173" s="102"/>
      <c r="X173" s="102"/>
      <c r="Y173" s="102"/>
      <c r="Z173" s="102"/>
      <c r="AA173" s="102"/>
      <c r="AB173" s="102"/>
      <c r="AC173" s="102"/>
      <c r="AD173" s="102"/>
      <c r="AE173" s="102"/>
      <c r="AF173" s="102"/>
      <c r="AG173" s="102"/>
      <c r="AH173" s="102"/>
      <c r="AI173" s="102"/>
      <c r="AJ173" s="102"/>
      <c r="AK173" s="102"/>
      <c r="AL173" s="102"/>
    </row>
    <row r="174" spans="2:38" s="110" customFormat="1" x14ac:dyDescent="0.2">
      <c r="B174" s="102">
        <f t="shared" si="56"/>
        <v>1.6849999999999854</v>
      </c>
      <c r="C174" s="102">
        <f t="shared" si="57"/>
        <v>48.417236758408315</v>
      </c>
      <c r="D174" s="102">
        <f t="shared" si="48"/>
        <v>4.8417236758408318E-2</v>
      </c>
      <c r="E174" s="102">
        <f t="shared" si="49"/>
        <v>49.599041875938951</v>
      </c>
      <c r="F174" s="102">
        <f t="shared" si="50"/>
        <v>-25.3660777173097</v>
      </c>
      <c r="G174" s="102">
        <f t="shared" si="51"/>
        <v>28.611224499340352</v>
      </c>
      <c r="H174" s="102">
        <f t="shared" si="52"/>
        <v>91.126145487532284</v>
      </c>
      <c r="I174" s="102">
        <f t="shared" si="53"/>
        <v>78.210266375279303</v>
      </c>
      <c r="J174" s="102">
        <f t="shared" si="54"/>
        <v>65.760067770222577</v>
      </c>
      <c r="K174" s="102" t="str">
        <f t="shared" si="40"/>
        <v>1+0.000357452002972233i</v>
      </c>
      <c r="L174" s="102" t="str">
        <f t="shared" si="41"/>
        <v>1-0.0000290567090766434i</v>
      </c>
      <c r="M174" s="102" t="str">
        <f t="shared" si="58"/>
        <v>1.00000001038638+0.00032839529389559i</v>
      </c>
      <c r="N174" s="102" t="str">
        <f t="shared" si="42"/>
        <v>1+0.473637392693039i</v>
      </c>
      <c r="O174" s="102" t="str">
        <f t="shared" si="43"/>
        <v>0.999999941252834+0.000713985652328991i</v>
      </c>
      <c r="P174" s="102" t="str">
        <f t="shared" si="59"/>
        <v>0.999661770950045+0.474351350520513i</v>
      </c>
      <c r="Q174" s="102" t="str">
        <f t="shared" si="44"/>
        <v>272.849442899984-129.360531947833i</v>
      </c>
      <c r="R174" s="102" t="str">
        <f t="shared" si="45"/>
        <v>1400-69939.4598215248i</v>
      </c>
      <c r="S174" s="102" t="str">
        <f t="shared" si="46"/>
        <v>-3822272.8041996i</v>
      </c>
      <c r="T174" s="102" t="str">
        <f t="shared" si="55"/>
        <v>1350.13845398922-68683.197954337i</v>
      </c>
      <c r="U174" s="102" t="str">
        <f t="shared" si="47"/>
        <v>-0.529669701180385+26.9449468897783i</v>
      </c>
      <c r="V174" s="102"/>
      <c r="W174" s="102"/>
      <c r="X174" s="102"/>
      <c r="Y174" s="102"/>
      <c r="Z174" s="102"/>
      <c r="AA174" s="102"/>
      <c r="AB174" s="102"/>
      <c r="AC174" s="102"/>
      <c r="AD174" s="102"/>
      <c r="AE174" s="102"/>
      <c r="AF174" s="102"/>
      <c r="AG174" s="102"/>
      <c r="AH174" s="102"/>
      <c r="AI174" s="102"/>
      <c r="AJ174" s="102"/>
      <c r="AK174" s="102"/>
      <c r="AL174" s="102"/>
    </row>
    <row r="175" spans="2:38" s="110" customFormat="1" x14ac:dyDescent="0.2">
      <c r="B175" s="102">
        <f t="shared" si="56"/>
        <v>1.6899999999999853</v>
      </c>
      <c r="C175" s="102">
        <f t="shared" si="57"/>
        <v>48.977881936842984</v>
      </c>
      <c r="D175" s="102">
        <f t="shared" si="48"/>
        <v>4.8977881936842986E-2</v>
      </c>
      <c r="E175" s="102">
        <f t="shared" si="49"/>
        <v>49.580545879985351</v>
      </c>
      <c r="F175" s="102">
        <f t="shared" si="50"/>
        <v>-25.622447950878467</v>
      </c>
      <c r="G175" s="102">
        <f t="shared" si="51"/>
        <v>28.511265003982544</v>
      </c>
      <c r="H175" s="102">
        <f t="shared" si="52"/>
        <v>91.13918202999686</v>
      </c>
      <c r="I175" s="102">
        <f t="shared" si="53"/>
        <v>78.091810883967895</v>
      </c>
      <c r="J175" s="102">
        <f t="shared" si="54"/>
        <v>65.516734079118393</v>
      </c>
      <c r="K175" s="102" t="str">
        <f t="shared" si="40"/>
        <v>1+0.000361591102090759i</v>
      </c>
      <c r="L175" s="102" t="str">
        <f t="shared" si="41"/>
        <v>1-0.0000293931699103396i</v>
      </c>
      <c r="M175" s="102" t="str">
        <f t="shared" si="58"/>
        <v>1.00000001062831+0.000332197932180419i</v>
      </c>
      <c r="N175" s="102" t="str">
        <f t="shared" si="42"/>
        <v>1+0.479121855217505i</v>
      </c>
      <c r="O175" s="102" t="str">
        <f t="shared" si="43"/>
        <v>0.999999939884437+0.000722253216532358i</v>
      </c>
      <c r="P175" s="102" t="str">
        <f t="shared" si="59"/>
        <v>0.999653892583395+0.479844079631357i</v>
      </c>
      <c r="Q175" s="102" t="str">
        <f t="shared" si="44"/>
        <v>271.688730529328-130.302333645176i</v>
      </c>
      <c r="R175" s="102" t="str">
        <f t="shared" si="45"/>
        <v>1400-69138.8694452027i</v>
      </c>
      <c r="S175" s="102" t="str">
        <f t="shared" si="46"/>
        <v>-3778519.60921456i</v>
      </c>
      <c r="T175" s="102" t="str">
        <f t="shared" si="55"/>
        <v>1350.13844992042-67896.9990710953i</v>
      </c>
      <c r="U175" s="102" t="str">
        <f t="shared" si="47"/>
        <v>-0.529669699584164+26.6365150201989i</v>
      </c>
      <c r="V175" s="102"/>
      <c r="W175" s="102"/>
      <c r="X175" s="102"/>
      <c r="Y175" s="102"/>
      <c r="Z175" s="102"/>
      <c r="AA175" s="102"/>
      <c r="AB175" s="102"/>
      <c r="AC175" s="102"/>
      <c r="AD175" s="102"/>
      <c r="AE175" s="102"/>
      <c r="AF175" s="102"/>
      <c r="AG175" s="102"/>
      <c r="AH175" s="102"/>
      <c r="AI175" s="102"/>
      <c r="AJ175" s="102"/>
      <c r="AK175" s="102"/>
      <c r="AL175" s="102"/>
    </row>
    <row r="176" spans="2:38" s="110" customFormat="1" x14ac:dyDescent="0.2">
      <c r="B176" s="102">
        <f t="shared" si="56"/>
        <v>1.6949999999999852</v>
      </c>
      <c r="C176" s="102">
        <f t="shared" si="57"/>
        <v>49.545019080477338</v>
      </c>
      <c r="D176" s="102">
        <f t="shared" si="48"/>
        <v>4.9545019080477336E-2</v>
      </c>
      <c r="E176" s="102">
        <f t="shared" si="49"/>
        <v>49.561700251153262</v>
      </c>
      <c r="F176" s="102">
        <f t="shared" si="50"/>
        <v>-25.880675402065211</v>
      </c>
      <c r="G176" s="102">
        <f t="shared" si="51"/>
        <v>28.411306451707759</v>
      </c>
      <c r="H176" s="102">
        <f t="shared" si="52"/>
        <v>91.152369401768581</v>
      </c>
      <c r="I176" s="102">
        <f t="shared" si="53"/>
        <v>77.973006702861028</v>
      </c>
      <c r="J176" s="102">
        <f t="shared" si="54"/>
        <v>65.271693999703373</v>
      </c>
      <c r="K176" s="102" t="str">
        <f t="shared" si="40"/>
        <v>1+0.000365778129718205i</v>
      </c>
      <c r="L176" s="102" t="str">
        <f t="shared" si="41"/>
        <v>1-0.0000297335267768698i</v>
      </c>
      <c r="M176" s="102" t="str">
        <f t="shared" si="58"/>
        <v>1.00000001087587+0.000336044602941335i</v>
      </c>
      <c r="N176" s="102" t="str">
        <f t="shared" si="42"/>
        <v>1+0.484669824824914i</v>
      </c>
      <c r="O176" s="102" t="str">
        <f t="shared" si="43"/>
        <v>0.999999938484165+0.000730616514617259i</v>
      </c>
      <c r="P176" s="102" t="str">
        <f t="shared" si="59"/>
        <v>0.999645830706011+0.485400411524662i</v>
      </c>
      <c r="Q176" s="102" t="str">
        <f t="shared" si="44"/>
        <v>270.511150434422-131.240426018248i</v>
      </c>
      <c r="R176" s="102" t="str">
        <f t="shared" si="45"/>
        <v>1400-68347.4433511374i</v>
      </c>
      <c r="S176" s="102" t="str">
        <f t="shared" si="46"/>
        <v>-3735267.252911i</v>
      </c>
      <c r="T176" s="102" t="str">
        <f t="shared" si="55"/>
        <v>1350.13844575684-67119.7998615374i</v>
      </c>
      <c r="U176" s="102" t="str">
        <f t="shared" si="47"/>
        <v>-0.529669697950759+26.3316137918338i</v>
      </c>
      <c r="V176" s="102"/>
      <c r="W176" s="102"/>
      <c r="X176" s="102"/>
      <c r="Y176" s="102"/>
      <c r="Z176" s="102"/>
      <c r="AA176" s="102"/>
      <c r="AB176" s="102"/>
      <c r="AC176" s="102"/>
      <c r="AD176" s="102"/>
      <c r="AE176" s="102"/>
      <c r="AF176" s="102"/>
      <c r="AG176" s="102"/>
      <c r="AH176" s="102"/>
      <c r="AI176" s="102"/>
      <c r="AJ176" s="102"/>
      <c r="AK176" s="102"/>
      <c r="AL176" s="102"/>
    </row>
    <row r="177" spans="2:38" s="110" customFormat="1" x14ac:dyDescent="0.2">
      <c r="B177" s="102">
        <f t="shared" si="56"/>
        <v>1.6999999999999851</v>
      </c>
      <c r="C177" s="102">
        <f t="shared" si="57"/>
        <v>50.118723362725525</v>
      </c>
      <c r="D177" s="102">
        <f t="shared" si="48"/>
        <v>5.0118723362725527E-2</v>
      </c>
      <c r="E177" s="102">
        <f t="shared" si="49"/>
        <v>49.5424999372581</v>
      </c>
      <c r="F177" s="102">
        <f t="shared" si="50"/>
        <v>-26.140752461310271</v>
      </c>
      <c r="G177" s="102">
        <f t="shared" si="51"/>
        <v>28.311348864464811</v>
      </c>
      <c r="H177" s="102">
        <f t="shared" si="52"/>
        <v>91.165709344917062</v>
      </c>
      <c r="I177" s="102">
        <f t="shared" si="53"/>
        <v>77.853848801722904</v>
      </c>
      <c r="J177" s="102">
        <f t="shared" si="54"/>
        <v>65.024956883606791</v>
      </c>
      <c r="K177" s="102" t="str">
        <f t="shared" si="40"/>
        <v>1+0.000370013640840548i</v>
      </c>
      <c r="L177" s="102" t="str">
        <f t="shared" si="41"/>
        <v>1-0.000030077824790168i</v>
      </c>
      <c r="M177" s="102" t="str">
        <f t="shared" si="58"/>
        <v>1.00000001112921+0.00033993581605038i</v>
      </c>
      <c r="N177" s="102" t="str">
        <f t="shared" si="42"/>
        <v>1+0.490282036892627i</v>
      </c>
      <c r="O177" s="102" t="str">
        <f t="shared" si="43"/>
        <v>0.999999937051277+0.000739076655129796i</v>
      </c>
      <c r="P177" s="102" t="str">
        <f t="shared" si="59"/>
        <v>0.99963758104338+0.491021082685129i</v>
      </c>
      <c r="Q177" s="102" t="str">
        <f t="shared" si="44"/>
        <v>269.31665122335-132.174477021054i</v>
      </c>
      <c r="R177" s="102" t="str">
        <f t="shared" si="45"/>
        <v>1400-67565.0766366568i</v>
      </c>
      <c r="S177" s="102" t="str">
        <f t="shared" si="46"/>
        <v>-3692510.00223588i</v>
      </c>
      <c r="T177" s="102" t="str">
        <f t="shared" si="55"/>
        <v>1350.13844149628-66351.4973087494i</v>
      </c>
      <c r="U177" s="102" t="str">
        <f t="shared" si="47"/>
        <v>-0.529669696279309+26.0302027903555i</v>
      </c>
      <c r="V177" s="102"/>
      <c r="W177" s="102"/>
      <c r="X177" s="102"/>
      <c r="Y177" s="102"/>
      <c r="Z177" s="102"/>
      <c r="AA177" s="102"/>
      <c r="AB177" s="102"/>
      <c r="AC177" s="102"/>
      <c r="AD177" s="102"/>
      <c r="AE177" s="102"/>
      <c r="AF177" s="102"/>
      <c r="AG177" s="102"/>
      <c r="AH177" s="102"/>
      <c r="AI177" s="102"/>
      <c r="AJ177" s="102"/>
      <c r="AK177" s="102"/>
      <c r="AL177" s="102"/>
    </row>
    <row r="178" spans="2:38" s="110" customFormat="1" x14ac:dyDescent="0.2">
      <c r="B178" s="102">
        <f t="shared" si="56"/>
        <v>1.704999999999985</v>
      </c>
      <c r="C178" s="102">
        <f t="shared" si="57"/>
        <v>50.699070827468709</v>
      </c>
      <c r="D178" s="102">
        <f t="shared" si="48"/>
        <v>5.069907082746871E-2</v>
      </c>
      <c r="E178" s="102">
        <f t="shared" si="49"/>
        <v>49.522939871877398</v>
      </c>
      <c r="F178" s="102">
        <f t="shared" si="50"/>
        <v>-26.402670859383534</v>
      </c>
      <c r="G178" s="102">
        <f t="shared" si="51"/>
        <v>28.211392264712764</v>
      </c>
      <c r="H178" s="102">
        <f t="shared" si="52"/>
        <v>91.179203621527932</v>
      </c>
      <c r="I178" s="102">
        <f t="shared" si="53"/>
        <v>77.734332136590155</v>
      </c>
      <c r="J178" s="102">
        <f t="shared" si="54"/>
        <v>64.776532762144399</v>
      </c>
      <c r="K178" s="102" t="str">
        <f t="shared" si="40"/>
        <v>1+0.0003742981968702i</v>
      </c>
      <c r="L178" s="102" t="str">
        <f t="shared" si="41"/>
        <v>1-0.000030426109586563i</v>
      </c>
      <c r="M178" s="102" t="str">
        <f t="shared" si="58"/>
        <v>1.00000001138844+0.000343872087283637i</v>
      </c>
      <c r="N178" s="102" t="str">
        <f t="shared" si="42"/>
        <v>1+0.495959235313275i</v>
      </c>
      <c r="O178" s="102" t="str">
        <f t="shared" si="43"/>
        <v>0.999999935585013+0.00074763475945243i</v>
      </c>
      <c r="P178" s="102" t="str">
        <f t="shared" si="59"/>
        <v>0.999629139221421+0.49670683812552i</v>
      </c>
      <c r="Q178" s="102" t="str">
        <f t="shared" si="44"/>
        <v>268.105189115063-133.104149510121i</v>
      </c>
      <c r="R178" s="102" t="str">
        <f t="shared" si="45"/>
        <v>1400-66791.6655999002i</v>
      </c>
      <c r="S178" s="102" t="str">
        <f t="shared" si="46"/>
        <v>-3650242.18976199i</v>
      </c>
      <c r="T178" s="102" t="str">
        <f t="shared" si="55"/>
        <v>1350.13843713648-65591.98957506i</v>
      </c>
      <c r="U178" s="102" t="str">
        <f t="shared" si="47"/>
        <v>-0.529669694568926+25.7322420640619i</v>
      </c>
      <c r="V178" s="102"/>
      <c r="W178" s="102"/>
      <c r="X178" s="102"/>
      <c r="Y178" s="102"/>
      <c r="Z178" s="102"/>
      <c r="AA178" s="102"/>
      <c r="AB178" s="102"/>
      <c r="AC178" s="102"/>
      <c r="AD178" s="102"/>
      <c r="AE178" s="102"/>
      <c r="AF178" s="102"/>
      <c r="AG178" s="102"/>
      <c r="AH178" s="102"/>
      <c r="AI178" s="102"/>
      <c r="AJ178" s="102"/>
      <c r="AK178" s="102"/>
      <c r="AL178" s="102"/>
    </row>
    <row r="179" spans="2:38" s="110" customFormat="1" x14ac:dyDescent="0.2">
      <c r="B179" s="102">
        <f t="shared" si="56"/>
        <v>1.7099999999999849</v>
      </c>
      <c r="C179" s="102">
        <f t="shared" si="57"/>
        <v>51.286138399134714</v>
      </c>
      <c r="D179" s="102">
        <f t="shared" si="48"/>
        <v>5.1286138399134713E-2</v>
      </c>
      <c r="E179" s="102">
        <f t="shared" si="49"/>
        <v>49.50301497666598</v>
      </c>
      <c r="F179" s="102">
        <f t="shared" si="50"/>
        <v>-26.666421657492496</v>
      </c>
      <c r="G179" s="102">
        <f t="shared" si="51"/>
        <v>28.111436675433179</v>
      </c>
      <c r="H179" s="102">
        <f t="shared" si="52"/>
        <v>91.192854013928979</v>
      </c>
      <c r="I179" s="102">
        <f t="shared" si="53"/>
        <v>77.614451652099163</v>
      </c>
      <c r="J179" s="102">
        <f t="shared" si="54"/>
        <v>64.526432356436487</v>
      </c>
      <c r="K179" s="102" t="str">
        <f t="shared" si="40"/>
        <v>1+0.000378632365720421i</v>
      </c>
      <c r="L179" s="102" t="str">
        <f t="shared" si="41"/>
        <v>1-0.0000307784273308273i</v>
      </c>
      <c r="M179" s="102" t="str">
        <f t="shared" si="58"/>
        <v>1.00000001165371+0.000347853938389594i</v>
      </c>
      <c r="N179" s="102" t="str">
        <f t="shared" si="42"/>
        <v>1+0.501702172593359i</v>
      </c>
      <c r="O179" s="102" t="str">
        <f t="shared" si="43"/>
        <v>0.999999934084595+0.000756291961952619i</v>
      </c>
      <c r="P179" s="102" t="str">
        <f t="shared" si="59"/>
        <v>0.999620500764168+0.50245843148541i</v>
      </c>
      <c r="Q179" s="102" t="str">
        <f t="shared" si="44"/>
        <v>266.876728196496-134.029101408259i</v>
      </c>
      <c r="R179" s="102" t="str">
        <f t="shared" si="45"/>
        <v>1400-66027.1077260729i</v>
      </c>
      <c r="S179" s="102" t="str">
        <f t="shared" si="46"/>
        <v>-3608458.21293653i</v>
      </c>
      <c r="T179" s="102" t="str">
        <f t="shared" si="55"/>
        <v>1350.13843267513-64841.1759885422i</v>
      </c>
      <c r="U179" s="102" t="str">
        <f t="shared" si="47"/>
        <v>-0.529669692818704+25.4376921185819i</v>
      </c>
      <c r="V179" s="102"/>
      <c r="W179" s="102"/>
      <c r="X179" s="102"/>
      <c r="Y179" s="102"/>
      <c r="Z179" s="102"/>
      <c r="AA179" s="102"/>
      <c r="AB179" s="102"/>
      <c r="AC179" s="102"/>
      <c r="AD179" s="102"/>
      <c r="AE179" s="102"/>
      <c r="AF179" s="102"/>
      <c r="AG179" s="102"/>
      <c r="AH179" s="102"/>
      <c r="AI179" s="102"/>
      <c r="AJ179" s="102"/>
      <c r="AK179" s="102"/>
      <c r="AL179" s="102"/>
    </row>
    <row r="180" spans="2:38" s="110" customFormat="1" x14ac:dyDescent="0.2">
      <c r="B180" s="102">
        <f t="shared" si="56"/>
        <v>1.7149999999999848</v>
      </c>
      <c r="C180" s="102">
        <f t="shared" si="57"/>
        <v>51.880003892894315</v>
      </c>
      <c r="D180" s="102">
        <f t="shared" si="48"/>
        <v>5.1880003892894315E-2</v>
      </c>
      <c r="E180" s="102">
        <f t="shared" si="49"/>
        <v>49.482720163746727</v>
      </c>
      <c r="F180" s="102">
        <f t="shared" si="50"/>
        <v>-26.931995237726447</v>
      </c>
      <c r="G180" s="102">
        <f t="shared" si="51"/>
        <v>28.011482120141615</v>
      </c>
      <c r="H180" s="102">
        <f t="shared" si="52"/>
        <v>91.206662324918938</v>
      </c>
      <c r="I180" s="102">
        <f t="shared" si="53"/>
        <v>77.494202283888342</v>
      </c>
      <c r="J180" s="102">
        <f t="shared" si="54"/>
        <v>64.274667087192483</v>
      </c>
      <c r="K180" s="102" t="str">
        <f t="shared" si="40"/>
        <v>1+0.000383016721880598i</v>
      </c>
      <c r="L180" s="102" t="str">
        <f t="shared" si="41"/>
        <v>1-0.0000311348247222962i</v>
      </c>
      <c r="M180" s="102" t="str">
        <f t="shared" si="58"/>
        <v>1.00000001192516+0.000351881897158302i</v>
      </c>
      <c r="N180" s="102" t="str">
        <f t="shared" si="42"/>
        <v>1+0.507511609952996i</v>
      </c>
      <c r="O180" s="102" t="str">
        <f t="shared" si="43"/>
        <v>0.999999932549228+0.000765049410133179i</v>
      </c>
      <c r="P180" s="102" t="str">
        <f t="shared" si="59"/>
        <v>0.999611661091398+0.508276625131079i</v>
      </c>
      <c r="Q180" s="102" t="str">
        <f t="shared" si="44"/>
        <v>265.631240677672-134.948985880491i</v>
      </c>
      <c r="R180" s="102" t="str">
        <f t="shared" si="45"/>
        <v>1400-65271.3016738563i</v>
      </c>
      <c r="S180" s="102" t="str">
        <f t="shared" si="46"/>
        <v>-3567152.53333866i</v>
      </c>
      <c r="T180" s="102" t="str">
        <f t="shared" si="55"/>
        <v>1350.13842810986-64098.9570296674i</v>
      </c>
      <c r="U180" s="102" t="str">
        <f t="shared" si="47"/>
        <v>-0.529669691027713+25.1465139116387i</v>
      </c>
      <c r="V180" s="102"/>
      <c r="W180" s="102"/>
      <c r="X180" s="102"/>
      <c r="Y180" s="102"/>
      <c r="Z180" s="102"/>
      <c r="AA180" s="102"/>
      <c r="AB180" s="102"/>
      <c r="AC180" s="102"/>
      <c r="AD180" s="102"/>
      <c r="AE180" s="102"/>
      <c r="AF180" s="102"/>
      <c r="AG180" s="102"/>
      <c r="AH180" s="102"/>
      <c r="AI180" s="102"/>
      <c r="AJ180" s="102"/>
      <c r="AK180" s="102"/>
      <c r="AL180" s="102"/>
    </row>
    <row r="181" spans="2:38" s="110" customFormat="1" x14ac:dyDescent="0.2">
      <c r="B181" s="102">
        <f t="shared" si="56"/>
        <v>1.7199999999999847</v>
      </c>
      <c r="C181" s="102">
        <f t="shared" si="57"/>
        <v>52.480746024975417</v>
      </c>
      <c r="D181" s="102">
        <f t="shared" si="48"/>
        <v>5.2480746024975419E-2</v>
      </c>
      <c r="E181" s="102">
        <f t="shared" si="49"/>
        <v>49.462050338177541</v>
      </c>
      <c r="F181" s="102">
        <f t="shared" si="50"/>
        <v>-27.199381293858796</v>
      </c>
      <c r="G181" s="102">
        <f t="shared" si="51"/>
        <v>27.911528622900803</v>
      </c>
      <c r="H181" s="102">
        <f t="shared" si="52"/>
        <v>91.220630377998646</v>
      </c>
      <c r="I181" s="102">
        <f t="shared" si="53"/>
        <v>77.373578961078351</v>
      </c>
      <c r="J181" s="102">
        <f t="shared" si="54"/>
        <v>64.021249084139853</v>
      </c>
      <c r="K181" s="102" t="str">
        <f t="shared" si="40"/>
        <v>1+0.00038745184649239i</v>
      </c>
      <c r="L181" s="102" t="str">
        <f t="shared" si="41"/>
        <v>1-0.000031495349001058i</v>
      </c>
      <c r="M181" s="102" t="str">
        <f t="shared" si="58"/>
        <v>1.00000001220293+0.000355956497491332i</v>
      </c>
      <c r="N181" s="102" t="str">
        <f t="shared" si="42"/>
        <v>1+0.513388317426813i</v>
      </c>
      <c r="O181" s="102" t="str">
        <f t="shared" si="43"/>
        <v>0.999999930978098+0.000773908264784378i</v>
      </c>
      <c r="P181" s="102" t="str">
        <f t="shared" si="59"/>
        <v>0.999602615516198+0.514162190256559i</v>
      </c>
      <c r="Q181" s="102" t="str">
        <f t="shared" si="44"/>
        <v>264.368707144281-135.863451522304i</v>
      </c>
      <c r="R181" s="102" t="str">
        <f t="shared" si="45"/>
        <v>1400-64524.1472619773i</v>
      </c>
      <c r="S181" s="102" t="str">
        <f t="shared" si="46"/>
        <v>-3526319.67594527i</v>
      </c>
      <c r="T181" s="102" t="str">
        <f t="shared" si="55"/>
        <v>1350.13842343825-63365.2343181179i</v>
      </c>
      <c r="U181" s="102" t="str">
        <f t="shared" si="47"/>
        <v>-0.529669689195005+24.858668847877i</v>
      </c>
      <c r="V181" s="102"/>
      <c r="W181" s="102"/>
      <c r="X181" s="102"/>
      <c r="Y181" s="102"/>
      <c r="Z181" s="102"/>
      <c r="AA181" s="102"/>
      <c r="AB181" s="102"/>
      <c r="AC181" s="102"/>
      <c r="AD181" s="102"/>
      <c r="AE181" s="102"/>
      <c r="AF181" s="102"/>
      <c r="AG181" s="102"/>
      <c r="AH181" s="102"/>
      <c r="AI181" s="102"/>
      <c r="AJ181" s="102"/>
      <c r="AK181" s="102"/>
      <c r="AL181" s="102"/>
    </row>
    <row r="182" spans="2:38" s="110" customFormat="1" x14ac:dyDescent="0.2">
      <c r="B182" s="102">
        <f t="shared" si="56"/>
        <v>1.7249999999999845</v>
      </c>
      <c r="C182" s="102">
        <f t="shared" si="57"/>
        <v>53.088444423096973</v>
      </c>
      <c r="D182" s="102">
        <f t="shared" si="48"/>
        <v>5.3088444423096973E-2</v>
      </c>
      <c r="E182" s="102">
        <f t="shared" si="49"/>
        <v>49.441000400493699</v>
      </c>
      <c r="F182" s="102">
        <f t="shared" si="50"/>
        <v>-27.468568822534561</v>
      </c>
      <c r="G182" s="102">
        <f t="shared" si="51"/>
        <v>27.811576208332518</v>
      </c>
      <c r="H182" s="102">
        <f t="shared" si="52"/>
        <v>91.234760017604714</v>
      </c>
      <c r="I182" s="102">
        <f t="shared" si="53"/>
        <v>77.252576608826217</v>
      </c>
      <c r="J182" s="102">
        <f t="shared" si="54"/>
        <v>63.766191195070149</v>
      </c>
      <c r="K182" s="102" t="str">
        <f t="shared" si="40"/>
        <v>1+0.000391938327426762i</v>
      </c>
      <c r="L182" s="102" t="str">
        <f t="shared" si="41"/>
        <v>1-0.0000318600479542153i</v>
      </c>
      <c r="M182" s="102" t="str">
        <f t="shared" si="58"/>
        <v>1.00000001248717+0.000360078279472547i</v>
      </c>
      <c r="N182" s="102" t="str">
        <f t="shared" si="42"/>
        <v>1+0.519333073966023i</v>
      </c>
      <c r="O182" s="102" t="str">
        <f t="shared" si="43"/>
        <v>0.999999929370372+0.000782869700137806i</v>
      </c>
      <c r="P182" s="102" t="str">
        <f t="shared" si="59"/>
        <v>0.999593359242484+0.520115906985859i</v>
      </c>
      <c r="Q182" s="102" t="str">
        <f t="shared" si="44"/>
        <v>263.089116807133-136.772142560343i</v>
      </c>
      <c r="R182" s="102" t="str">
        <f t="shared" si="45"/>
        <v>1400-63785.5454559276i</v>
      </c>
      <c r="S182" s="102" t="str">
        <f t="shared" si="46"/>
        <v>-3485954.22840535i</v>
      </c>
      <c r="T182" s="102" t="str">
        <f t="shared" si="55"/>
        <v>1350.13841865782-62639.9105997418i</v>
      </c>
      <c r="U182" s="102" t="str">
        <f t="shared" si="47"/>
        <v>-0.529669687319605+24.5741187737448i</v>
      </c>
      <c r="V182" s="102"/>
      <c r="W182" s="102"/>
      <c r="X182" s="102"/>
      <c r="Y182" s="102"/>
      <c r="Z182" s="102"/>
      <c r="AA182" s="102"/>
      <c r="AB182" s="102"/>
      <c r="AC182" s="102"/>
      <c r="AD182" s="102"/>
      <c r="AE182" s="102"/>
      <c r="AF182" s="102"/>
      <c r="AG182" s="102"/>
      <c r="AH182" s="102"/>
      <c r="AI182" s="102"/>
      <c r="AJ182" s="102"/>
      <c r="AK182" s="102"/>
      <c r="AL182" s="102"/>
    </row>
    <row r="183" spans="2:38" s="110" customFormat="1" x14ac:dyDescent="0.2">
      <c r="B183" s="102">
        <f t="shared" si="56"/>
        <v>1.7299999999999844</v>
      </c>
      <c r="C183" s="102">
        <f t="shared" si="57"/>
        <v>53.703179637023361</v>
      </c>
      <c r="D183" s="102">
        <f t="shared" si="48"/>
        <v>5.3703179637023361E-2</v>
      </c>
      <c r="E183" s="102">
        <f t="shared" si="49"/>
        <v>49.419565249324066</v>
      </c>
      <c r="F183" s="102">
        <f t="shared" si="50"/>
        <v>-27.739546114863121</v>
      </c>
      <c r="G183" s="102">
        <f t="shared" si="51"/>
        <v>27.71162490163135</v>
      </c>
      <c r="H183" s="102">
        <f t="shared" si="52"/>
        <v>91.249053109345638</v>
      </c>
      <c r="I183" s="102">
        <f t="shared" si="53"/>
        <v>77.131190150955419</v>
      </c>
      <c r="J183" s="102">
        <f t="shared" si="54"/>
        <v>63.509506994482521</v>
      </c>
      <c r="K183" s="102" t="str">
        <f t="shared" si="40"/>
        <v>1+0.000396476759361901i</v>
      </c>
      <c r="L183" s="102" t="str">
        <f t="shared" si="41"/>
        <v>1-0.0000322289699222193i</v>
      </c>
      <c r="M183" s="102" t="str">
        <f t="shared" si="58"/>
        <v>1.00000001277804+0.000364247789439682i</v>
      </c>
      <c r="N183" s="102" t="str">
        <f t="shared" si="42"/>
        <v>1+0.525346667541665i</v>
      </c>
      <c r="O183" s="102" t="str">
        <f t="shared" si="43"/>
        <v>0.999999927725196+0.000791934904022012i</v>
      </c>
      <c r="P183" s="102" t="str">
        <f t="shared" si="59"/>
        <v>0.999583887362458+0.52613856447636i</v>
      </c>
      <c r="Q183" s="102" t="str">
        <f t="shared" si="44"/>
        <v>261.792467747887-137.67469906561i</v>
      </c>
      <c r="R183" s="102" t="str">
        <f t="shared" si="45"/>
        <v>1400-63055.3983548384i</v>
      </c>
      <c r="S183" s="102" t="str">
        <f t="shared" si="46"/>
        <v>-3446050.84032256i</v>
      </c>
      <c r="T183" s="102" t="str">
        <f t="shared" si="55"/>
        <v>1350.13841376605-61922.8897336672i</v>
      </c>
      <c r="U183" s="102" t="str">
        <f t="shared" si="47"/>
        <v>-0.529669685400526+24.2928259724386i</v>
      </c>
      <c r="V183" s="102"/>
      <c r="W183" s="102"/>
      <c r="X183" s="102"/>
      <c r="Y183" s="102"/>
      <c r="Z183" s="102"/>
      <c r="AA183" s="102"/>
      <c r="AB183" s="102"/>
      <c r="AC183" s="102"/>
      <c r="AD183" s="102"/>
      <c r="AE183" s="102"/>
      <c r="AF183" s="102"/>
      <c r="AG183" s="102"/>
      <c r="AH183" s="102"/>
      <c r="AI183" s="102"/>
      <c r="AJ183" s="102"/>
      <c r="AK183" s="102"/>
      <c r="AL183" s="102"/>
    </row>
    <row r="184" spans="2:38" s="110" customFormat="1" x14ac:dyDescent="0.2">
      <c r="B184" s="102">
        <f t="shared" si="56"/>
        <v>1.7349999999999843</v>
      </c>
      <c r="C184" s="102">
        <f t="shared" si="57"/>
        <v>54.325033149241385</v>
      </c>
      <c r="D184" s="102">
        <f t="shared" si="48"/>
        <v>5.4325033149241385E-2</v>
      </c>
      <c r="E184" s="102">
        <f t="shared" si="49"/>
        <v>49.397739784079597</v>
      </c>
      <c r="F184" s="102">
        <f t="shared" si="50"/>
        <v>-28.012300748448403</v>
      </c>
      <c r="G184" s="102">
        <f t="shared" si="51"/>
        <v>27.611674728577206</v>
      </c>
      <c r="H184" s="102">
        <f t="shared" si="52"/>
        <v>91.263511540240387</v>
      </c>
      <c r="I184" s="102">
        <f t="shared" si="53"/>
        <v>77.009414512656804</v>
      </c>
      <c r="J184" s="102">
        <f t="shared" si="54"/>
        <v>63.251210791791983</v>
      </c>
      <c r="K184" s="102" t="str">
        <f t="shared" si="40"/>
        <v>1+0.000401067743862045i</v>
      </c>
      <c r="L184" s="102" t="str">
        <f t="shared" si="41"/>
        <v>1-0.0000326021638052772i</v>
      </c>
      <c r="M184" s="102" t="str">
        <f t="shared" si="58"/>
        <v>1.00000001307568+0.000368465580056768i</v>
      </c>
      <c r="N184" s="102" t="str">
        <f t="shared" si="42"/>
        <v>1+0.531429895249054i</v>
      </c>
      <c r="O184" s="102" t="str">
        <f t="shared" si="43"/>
        <v>0.9999999260417+0.000801105078019952i</v>
      </c>
      <c r="P184" s="102" t="str">
        <f t="shared" si="59"/>
        <v>0.999574194854004+0.532230961023422i</v>
      </c>
      <c r="Q184" s="102" t="str">
        <f t="shared" si="44"/>
        <v>260.478767160407-138.570757179254i</v>
      </c>
      <c r="R184" s="102" t="str">
        <f t="shared" si="45"/>
        <v>1400-62333.6091785014i</v>
      </c>
      <c r="S184" s="102" t="str">
        <f t="shared" si="46"/>
        <v>-3406604.22254601i</v>
      </c>
      <c r="T184" s="102" t="str">
        <f t="shared" si="55"/>
        <v>1350.13840876033-61214.0766795535i</v>
      </c>
      <c r="U184" s="102" t="str">
        <f t="shared" si="47"/>
        <v>-0.529669683436744+24.0147531589017i</v>
      </c>
      <c r="V184" s="102"/>
      <c r="W184" s="102"/>
      <c r="X184" s="102"/>
      <c r="Y184" s="102"/>
      <c r="Z184" s="102"/>
      <c r="AA184" s="102"/>
      <c r="AB184" s="102"/>
      <c r="AC184" s="102"/>
      <c r="AD184" s="102"/>
      <c r="AE184" s="102"/>
      <c r="AF184" s="102"/>
      <c r="AG184" s="102"/>
      <c r="AH184" s="102"/>
      <c r="AI184" s="102"/>
      <c r="AJ184" s="102"/>
      <c r="AK184" s="102"/>
      <c r="AL184" s="102"/>
    </row>
    <row r="185" spans="2:38" s="110" customFormat="1" x14ac:dyDescent="0.2">
      <c r="B185" s="102">
        <f t="shared" si="56"/>
        <v>1.7399999999999842</v>
      </c>
      <c r="C185" s="102">
        <f t="shared" si="57"/>
        <v>54.954087385760467</v>
      </c>
      <c r="D185" s="102">
        <f t="shared" si="48"/>
        <v>5.4954087385760464E-2</v>
      </c>
      <c r="E185" s="102">
        <f t="shared" si="49"/>
        <v>49.375518907714579</v>
      </c>
      <c r="F185" s="102">
        <f t="shared" si="50"/>
        <v>-28.286819579873402</v>
      </c>
      <c r="G185" s="102">
        <f t="shared" si="51"/>
        <v>27.511725715549588</v>
      </c>
      <c r="H185" s="102">
        <f t="shared" si="52"/>
        <v>91.278137218959685</v>
      </c>
      <c r="I185" s="102">
        <f t="shared" si="53"/>
        <v>76.887244623264166</v>
      </c>
      <c r="J185" s="102">
        <f t="shared" si="54"/>
        <v>62.991317639086283</v>
      </c>
      <c r="K185" s="102" t="str">
        <f t="shared" si="40"/>
        <v>1+0.000405711889457216i</v>
      </c>
      <c r="L185" s="102" t="str">
        <f t="shared" si="41"/>
        <v>1-0.0000329796790698341i</v>
      </c>
      <c r="M185" s="102" t="str">
        <f t="shared" si="58"/>
        <v>1.00000001338025+0.000372732210387382i</v>
      </c>
      <c r="N185" s="102" t="str">
        <f t="shared" si="42"/>
        <v>1+0.537583563413433i</v>
      </c>
      <c r="O185" s="102" t="str">
        <f t="shared" si="43"/>
        <v>0.99999992431899+0.000810381437628256i</v>
      </c>
      <c r="P185" s="102" t="str">
        <f t="shared" si="59"/>
        <v>0.999564276578026+0.538393904166194i</v>
      </c>
      <c r="Q185" s="102" t="str">
        <f t="shared" si="44"/>
        <v>259.148031587181-139.45994935097i</v>
      </c>
      <c r="R185" s="102" t="str">
        <f t="shared" si="45"/>
        <v>1400-61620.0822545439i</v>
      </c>
      <c r="S185" s="102" t="str">
        <f t="shared" si="46"/>
        <v>-3367609.14646925i</v>
      </c>
      <c r="T185" s="102" t="str">
        <f t="shared" si="55"/>
        <v>1350.13840363801-60513.3774849991i</v>
      </c>
      <c r="U185" s="102" t="str">
        <f t="shared" si="47"/>
        <v>-0.529669681427218+23.7398634748842i</v>
      </c>
      <c r="V185" s="102"/>
      <c r="W185" s="102"/>
      <c r="X185" s="102"/>
      <c r="Y185" s="102"/>
      <c r="Z185" s="102"/>
      <c r="AA185" s="102"/>
      <c r="AB185" s="102"/>
      <c r="AC185" s="102"/>
      <c r="AD185" s="102"/>
      <c r="AE185" s="102"/>
      <c r="AF185" s="102"/>
      <c r="AG185" s="102"/>
      <c r="AH185" s="102"/>
      <c r="AI185" s="102"/>
      <c r="AJ185" s="102"/>
      <c r="AK185" s="102"/>
      <c r="AL185" s="102"/>
    </row>
    <row r="186" spans="2:38" s="110" customFormat="1" x14ac:dyDescent="0.2">
      <c r="B186" s="102">
        <f t="shared" si="56"/>
        <v>1.7449999999999841</v>
      </c>
      <c r="C186" s="102">
        <f t="shared" si="57"/>
        <v>55.590425727038344</v>
      </c>
      <c r="D186" s="102">
        <f t="shared" si="48"/>
        <v>5.5590425727038345E-2</v>
      </c>
      <c r="E186" s="102">
        <f t="shared" si="49"/>
        <v>49.352897529556408</v>
      </c>
      <c r="F186" s="102">
        <f t="shared" si="50"/>
        <v>-28.563088737668576</v>
      </c>
      <c r="G186" s="102">
        <f t="shared" si="51"/>
        <v>27.41177788954101</v>
      </c>
      <c r="H186" s="102">
        <f t="shared" si="52"/>
        <v>91.292932076069675</v>
      </c>
      <c r="I186" s="102">
        <f t="shared" si="53"/>
        <v>76.764675419097415</v>
      </c>
      <c r="J186" s="102">
        <f t="shared" si="54"/>
        <v>62.729843338401096</v>
      </c>
      <c r="K186" s="102" t="str">
        <f t="shared" si="40"/>
        <v>1+0.000410409811723883i</v>
      </c>
      <c r="L186" s="102" t="str">
        <f t="shared" si="41"/>
        <v>1-0.0000333615657551294i</v>
      </c>
      <c r="M186" s="102" t="str">
        <f t="shared" si="58"/>
        <v>1.00000001369191+0.000377048245968754i</v>
      </c>
      <c r="N186" s="102" t="str">
        <f t="shared" si="42"/>
        <v>1+0.543808487696852i</v>
      </c>
      <c r="O186" s="102" t="str">
        <f t="shared" si="43"/>
        <v>0.999999922556152+0.000819765212418343i</v>
      </c>
      <c r="P186" s="102" t="str">
        <f t="shared" si="59"/>
        <v>0.99955412727572+0.544628210794648i</v>
      </c>
      <c r="Q186" s="102" t="str">
        <f t="shared" si="44"/>
        <v>257.800287150073-140.341904589988i</v>
      </c>
      <c r="R186" s="102" t="str">
        <f t="shared" si="45"/>
        <v>1400-60914.7230057444i</v>
      </c>
      <c r="S186" s="102" t="str">
        <f t="shared" si="46"/>
        <v>-3329060.44333719i</v>
      </c>
      <c r="T186" s="102" t="str">
        <f t="shared" si="55"/>
        <v>1350.13839839638-59820.6992730841i</v>
      </c>
      <c r="U186" s="102" t="str">
        <f t="shared" si="47"/>
        <v>-0.529669679370886+23.468120484056i</v>
      </c>
      <c r="V186" s="102"/>
      <c r="W186" s="102"/>
      <c r="X186" s="102"/>
      <c r="Y186" s="102"/>
      <c r="Z186" s="102"/>
      <c r="AA186" s="102"/>
      <c r="AB186" s="102"/>
      <c r="AC186" s="102"/>
      <c r="AD186" s="102"/>
      <c r="AE186" s="102"/>
      <c r="AF186" s="102"/>
      <c r="AG186" s="102"/>
      <c r="AH186" s="102"/>
      <c r="AI186" s="102"/>
      <c r="AJ186" s="102"/>
      <c r="AK186" s="102"/>
      <c r="AL186" s="102"/>
    </row>
    <row r="187" spans="2:38" s="110" customFormat="1" x14ac:dyDescent="0.2">
      <c r="B187" s="102">
        <f t="shared" si="56"/>
        <v>1.749999999999984</v>
      </c>
      <c r="C187" s="102">
        <f t="shared" si="57"/>
        <v>56.234132519032869</v>
      </c>
      <c r="D187" s="102">
        <f t="shared" si="48"/>
        <v>5.6234132519032871E-2</v>
      </c>
      <c r="E187" s="102">
        <f t="shared" si="49"/>
        <v>49.329870568204448</v>
      </c>
      <c r="F187" s="102">
        <f t="shared" si="50"/>
        <v>-28.841093615788377</v>
      </c>
      <c r="G187" s="102">
        <f t="shared" si="51"/>
        <v>27.311831278171571</v>
      </c>
      <c r="H187" s="102">
        <f t="shared" si="52"/>
        <v>91.307898064278248</v>
      </c>
      <c r="I187" s="102">
        <f t="shared" si="53"/>
        <v>76.641701846376023</v>
      </c>
      <c r="J187" s="102">
        <f t="shared" si="54"/>
        <v>62.466804448489867</v>
      </c>
      <c r="K187" s="102" t="str">
        <f t="shared" si="40"/>
        <v>1+0.000415162133366553i</v>
      </c>
      <c r="L187" s="102" t="str">
        <f t="shared" si="41"/>
        <v>1-0.0000337478744798295i</v>
      </c>
      <c r="M187" s="102" t="str">
        <f t="shared" si="58"/>
        <v>1.00000001401084+0.000381414258886723i</v>
      </c>
      <c r="N187" s="102" t="str">
        <f t="shared" si="42"/>
        <v>1+0.550105493206282i</v>
      </c>
      <c r="O187" s="102" t="str">
        <f t="shared" si="43"/>
        <v>0.999999920752253+0.000829257646199397i</v>
      </c>
      <c r="P187" s="102" t="str">
        <f t="shared" si="59"/>
        <v>0.999543741565795+0.55093470725786i</v>
      </c>
      <c r="Q187" s="102" t="str">
        <f t="shared" si="44"/>
        <v>256.435569774811-141.216248728645i</v>
      </c>
      <c r="R187" s="102" t="str">
        <f t="shared" si="45"/>
        <v>1400-60217.4379374989i</v>
      </c>
      <c r="S187" s="102" t="str">
        <f t="shared" si="46"/>
        <v>-3290953.00356098i</v>
      </c>
      <c r="T187" s="102" t="str">
        <f t="shared" si="55"/>
        <v>1350.13839303265-59135.9502300621i</v>
      </c>
      <c r="U187" s="102" t="str">
        <f t="shared" si="47"/>
        <v>-0.529669677266654+23.1994881671782i</v>
      </c>
      <c r="V187" s="102"/>
      <c r="W187" s="102"/>
      <c r="X187" s="102"/>
      <c r="Y187" s="102"/>
      <c r="Z187" s="102"/>
      <c r="AA187" s="102"/>
      <c r="AB187" s="102"/>
      <c r="AC187" s="102"/>
      <c r="AD187" s="102"/>
      <c r="AE187" s="102"/>
      <c r="AF187" s="102"/>
      <c r="AG187" s="102"/>
      <c r="AH187" s="102"/>
      <c r="AI187" s="102"/>
      <c r="AJ187" s="102"/>
      <c r="AK187" s="102"/>
      <c r="AL187" s="102"/>
    </row>
    <row r="188" spans="2:38" s="110" customFormat="1" x14ac:dyDescent="0.2">
      <c r="B188" s="102">
        <f t="shared" si="56"/>
        <v>1.7549999999999839</v>
      </c>
      <c r="C188" s="102">
        <f t="shared" si="57"/>
        <v>56.885293084382077</v>
      </c>
      <c r="D188" s="102">
        <f t="shared" si="48"/>
        <v>5.6885293084382074E-2</v>
      </c>
      <c r="E188" s="102">
        <f t="shared" si="49"/>
        <v>49.306432954494035</v>
      </c>
      <c r="F188" s="102">
        <f t="shared" si="50"/>
        <v>-29.120818867619381</v>
      </c>
      <c r="G188" s="102">
        <f t="shared" si="51"/>
        <v>27.211885909703192</v>
      </c>
      <c r="H188" s="102">
        <f t="shared" si="52"/>
        <v>91.323037158683974</v>
      </c>
      <c r="I188" s="102">
        <f t="shared" si="53"/>
        <v>76.518318864197227</v>
      </c>
      <c r="J188" s="102">
        <f t="shared" si="54"/>
        <v>62.202218291064597</v>
      </c>
      <c r="K188" s="102" t="str">
        <f t="shared" si="40"/>
        <v>1+0.000419969484300313i</v>
      </c>
      <c r="L188" s="102" t="str">
        <f t="shared" si="41"/>
        <v>1-0.0000341386564487375i</v>
      </c>
      <c r="M188" s="102" t="str">
        <f t="shared" si="58"/>
        <v>1.00000001433719+0.000385830827851575i</v>
      </c>
      <c r="N188" s="102" t="str">
        <f t="shared" si="42"/>
        <v>1+0.556475414602983i</v>
      </c>
      <c r="O188" s="102" t="str">
        <f t="shared" si="43"/>
        <v>0.999999918906336+0.000838859997183234i</v>
      </c>
      <c r="P188" s="102" t="str">
        <f t="shared" si="59"/>
        <v>0.99953311394161+0.557314229473536i</v>
      </c>
      <c r="Q188" s="102" t="str">
        <f t="shared" si="44"/>
        <v>255.05392540849-142.082604698434i</v>
      </c>
      <c r="R188" s="102" t="str">
        <f t="shared" si="45"/>
        <v>1400-59528.1346254266i</v>
      </c>
      <c r="S188" s="102" t="str">
        <f t="shared" si="46"/>
        <v>-3253281.77604075i</v>
      </c>
      <c r="T188" s="102" t="str">
        <f t="shared" si="55"/>
        <v>1350.13838754399-58459.0395931891i</v>
      </c>
      <c r="U188" s="102" t="str">
        <f t="shared" si="47"/>
        <v>-0.52966967511341+22.933930917328i</v>
      </c>
      <c r="V188" s="102"/>
      <c r="W188" s="102"/>
      <c r="X188" s="102"/>
      <c r="Y188" s="102"/>
      <c r="Z188" s="102"/>
      <c r="AA188" s="102"/>
      <c r="AB188" s="102"/>
      <c r="AC188" s="102"/>
      <c r="AD188" s="102"/>
      <c r="AE188" s="102"/>
      <c r="AF188" s="102"/>
      <c r="AG188" s="102"/>
      <c r="AH188" s="102"/>
      <c r="AI188" s="102"/>
      <c r="AJ188" s="102"/>
      <c r="AK188" s="102"/>
      <c r="AL188" s="102"/>
    </row>
    <row r="189" spans="2:38" s="110" customFormat="1" x14ac:dyDescent="0.2">
      <c r="B189" s="102">
        <f t="shared" si="56"/>
        <v>1.7599999999999838</v>
      </c>
      <c r="C189" s="102">
        <f t="shared" si="57"/>
        <v>57.543993733713549</v>
      </c>
      <c r="D189" s="102">
        <f t="shared" si="48"/>
        <v>5.754399373371355E-2</v>
      </c>
      <c r="E189" s="102">
        <f t="shared" si="49"/>
        <v>49.282579634525653</v>
      </c>
      <c r="F189" s="102">
        <f t="shared" si="50"/>
        <v>-29.402248400545698</v>
      </c>
      <c r="G189" s="102">
        <f t="shared" si="51"/>
        <v>27.111941813054791</v>
      </c>
      <c r="H189" s="102">
        <f t="shared" si="52"/>
        <v>91.338351357027605</v>
      </c>
      <c r="I189" s="102">
        <f t="shared" si="53"/>
        <v>76.394521447580445</v>
      </c>
      <c r="J189" s="102">
        <f t="shared" si="54"/>
        <v>61.936102956481903</v>
      </c>
      <c r="K189" s="102" t="str">
        <f t="shared" si="40"/>
        <v>1+0.000424832501734321i</v>
      </c>
      <c r="L189" s="102" t="str">
        <f t="shared" si="41"/>
        <v>1-0.00003453396345958i</v>
      </c>
      <c r="M189" s="102" t="str">
        <f t="shared" si="58"/>
        <v>1.00000001467115+0.000390298538274741i</v>
      </c>
      <c r="N189" s="102" t="str">
        <f t="shared" si="42"/>
        <v>1+0.562919096213136i</v>
      </c>
      <c r="O189" s="102" t="str">
        <f t="shared" si="43"/>
        <v>0.999999917017422+0.000848573538151075i</v>
      </c>
      <c r="P189" s="102" t="str">
        <f t="shared" si="59"/>
        <v>0.999522238768256+0.563767623038809i</v>
      </c>
      <c r="Q189" s="102" t="str">
        <f t="shared" si="44"/>
        <v>253.65541022947-142.940592818462i</v>
      </c>
      <c r="R189" s="102" t="str">
        <f t="shared" si="45"/>
        <v>1400-58846.7217031205i</v>
      </c>
      <c r="S189" s="102" t="str">
        <f t="shared" si="46"/>
        <v>-3216041.76749611i</v>
      </c>
      <c r="T189" s="102" t="str">
        <f t="shared" si="55"/>
        <v>1350.13838192748-57789.8776386936i</v>
      </c>
      <c r="U189" s="102" t="str">
        <f t="shared" si="47"/>
        <v>-0.52966967291001+22.6714135351797i</v>
      </c>
      <c r="V189" s="102"/>
      <c r="W189" s="102"/>
      <c r="X189" s="102"/>
      <c r="Y189" s="102"/>
      <c r="Z189" s="102"/>
      <c r="AA189" s="102"/>
      <c r="AB189" s="102"/>
      <c r="AC189" s="102"/>
      <c r="AD189" s="102"/>
      <c r="AE189" s="102"/>
      <c r="AF189" s="102"/>
      <c r="AG189" s="102"/>
      <c r="AH189" s="102"/>
      <c r="AI189" s="102"/>
      <c r="AJ189" s="102"/>
      <c r="AK189" s="102"/>
      <c r="AL189" s="102"/>
    </row>
    <row r="190" spans="2:38" s="110" customFormat="1" x14ac:dyDescent="0.2">
      <c r="B190" s="102">
        <f t="shared" si="56"/>
        <v>1.7649999999999837</v>
      </c>
      <c r="C190" s="102">
        <f t="shared" si="57"/>
        <v>58.210321777084971</v>
      </c>
      <c r="D190" s="102">
        <f t="shared" si="48"/>
        <v>5.8210321777084968E-2</v>
      </c>
      <c r="E190" s="102">
        <f t="shared" si="49"/>
        <v>49.258305572754217</v>
      </c>
      <c r="F190" s="102">
        <f t="shared" si="50"/>
        <v>-29.685365371095322</v>
      </c>
      <c r="G190" s="102">
        <f t="shared" si="51"/>
        <v>27.011999017817345</v>
      </c>
      <c r="H190" s="102">
        <f t="shared" si="52"/>
        <v>91.353842679946283</v>
      </c>
      <c r="I190" s="102">
        <f t="shared" si="53"/>
        <v>76.270304590571556</v>
      </c>
      <c r="J190" s="102">
        <f t="shared" si="54"/>
        <v>61.66847730885096</v>
      </c>
      <c r="K190" s="102" t="str">
        <f t="shared" si="40"/>
        <v>1+0.000429751830256272i</v>
      </c>
      <c r="L190" s="102" t="str">
        <f t="shared" si="41"/>
        <v>1-0.0000349338479098732i</v>
      </c>
      <c r="M190" s="102" t="str">
        <f t="shared" si="58"/>
        <v>1.00000001501289+0.000394817982346399i</v>
      </c>
      <c r="N190" s="102" t="str">
        <f t="shared" si="42"/>
        <v>1+0.569437392139759i</v>
      </c>
      <c r="O190" s="102" t="str">
        <f t="shared" si="43"/>
        <v>0.99999991508451+0.000858399556622256i</v>
      </c>
      <c r="P190" s="102" t="str">
        <f t="shared" si="59"/>
        <v>0.999511110279573+0.570295743342326i</v>
      </c>
      <c r="Q190" s="102" t="str">
        <f t="shared" si="44"/>
        <v>252.240090848907-143.789831096127i</v>
      </c>
      <c r="R190" s="102" t="str">
        <f t="shared" si="45"/>
        <v>1400-58173.1088500352i</v>
      </c>
      <c r="S190" s="102" t="str">
        <f t="shared" si="46"/>
        <v>-3179228.04180425i</v>
      </c>
      <c r="T190" s="102" t="str">
        <f t="shared" si="55"/>
        <v>1350.13837618014-57128.375669883i</v>
      </c>
      <c r="U190" s="102" t="str">
        <f t="shared" si="47"/>
        <v>-0.529669670655285+22.4119012243387i</v>
      </c>
      <c r="V190" s="102"/>
      <c r="W190" s="102"/>
      <c r="X190" s="102"/>
      <c r="Y190" s="102"/>
      <c r="Z190" s="102"/>
      <c r="AA190" s="102"/>
      <c r="AB190" s="102"/>
      <c r="AC190" s="102"/>
      <c r="AD190" s="102"/>
      <c r="AE190" s="102"/>
      <c r="AF190" s="102"/>
      <c r="AG190" s="102"/>
      <c r="AH190" s="102"/>
      <c r="AI190" s="102"/>
      <c r="AJ190" s="102"/>
      <c r="AK190" s="102"/>
      <c r="AL190" s="102"/>
    </row>
    <row r="191" spans="2:38" s="110" customFormat="1" x14ac:dyDescent="0.2">
      <c r="B191" s="102">
        <f t="shared" si="56"/>
        <v>1.7699999999999836</v>
      </c>
      <c r="C191" s="102">
        <f t="shared" si="57"/>
        <v>58.884365535556697</v>
      </c>
      <c r="D191" s="102">
        <f t="shared" si="48"/>
        <v>5.8884365535556697E-2</v>
      </c>
      <c r="E191" s="102">
        <f t="shared" si="49"/>
        <v>49.233605755138441</v>
      </c>
      <c r="F191" s="102">
        <f t="shared" si="50"/>
        <v>-29.970152180691908</v>
      </c>
      <c r="G191" s="102">
        <f t="shared" si="51"/>
        <v>26.912057554269477</v>
      </c>
      <c r="H191" s="102">
        <f t="shared" si="52"/>
        <v>91.369513171230395</v>
      </c>
      <c r="I191" s="102">
        <f t="shared" si="53"/>
        <v>76.145663309407922</v>
      </c>
      <c r="J191" s="102">
        <f t="shared" si="54"/>
        <v>61.399360990538483</v>
      </c>
      <c r="K191" s="102" t="str">
        <f t="shared" si="40"/>
        <v>1+0.000434728121917832i</v>
      </c>
      <c r="L191" s="102" t="str">
        <f t="shared" si="41"/>
        <v>1-0.0000353383628038679i</v>
      </c>
      <c r="M191" s="102" t="str">
        <f t="shared" si="58"/>
        <v>1.00000001536258+0.000399389759113964i</v>
      </c>
      <c r="N191" s="102" t="str">
        <f t="shared" si="42"/>
        <v>1+0.576031166375918i</v>
      </c>
      <c r="O191" s="102" t="str">
        <f t="shared" si="43"/>
        <v>0.999999913106574+0.00086833935502488i</v>
      </c>
      <c r="P191" s="102" t="str">
        <f t="shared" si="59"/>
        <v>0.999499722575089+0.576899455677621i</v>
      </c>
      <c r="Q191" s="102" t="str">
        <f t="shared" si="44"/>
        <v>250.808044503293-144.629935539871i</v>
      </c>
      <c r="R191" s="102" t="str">
        <f t="shared" si="45"/>
        <v>1400-57507.2067795173i</v>
      </c>
      <c r="S191" s="102" t="str">
        <f t="shared" si="46"/>
        <v>-3142835.71934571i</v>
      </c>
      <c r="T191" s="102" t="str">
        <f t="shared" si="55"/>
        <v>1350.13837029894-56474.4460053882i</v>
      </c>
      <c r="U191" s="102" t="str">
        <f t="shared" si="47"/>
        <v>-0.529669668348044+22.1553595867292i</v>
      </c>
      <c r="V191" s="102"/>
      <c r="W191" s="102"/>
      <c r="X191" s="102"/>
      <c r="Y191" s="102"/>
      <c r="Z191" s="102"/>
      <c r="AA191" s="102"/>
      <c r="AB191" s="102"/>
      <c r="AC191" s="102"/>
      <c r="AD191" s="102"/>
      <c r="AE191" s="102"/>
      <c r="AF191" s="102"/>
      <c r="AG191" s="102"/>
      <c r="AH191" s="102"/>
      <c r="AI191" s="102"/>
      <c r="AJ191" s="102"/>
      <c r="AK191" s="102"/>
      <c r="AL191" s="102"/>
    </row>
    <row r="192" spans="2:38" s="110" customFormat="1" x14ac:dyDescent="0.2">
      <c r="B192" s="102">
        <f t="shared" si="56"/>
        <v>1.7749999999999835</v>
      </c>
      <c r="C192" s="102">
        <f t="shared" si="57"/>
        <v>59.566214352898818</v>
      </c>
      <c r="D192" s="102">
        <f t="shared" si="48"/>
        <v>5.9566214352898821E-2</v>
      </c>
      <c r="E192" s="102">
        <f t="shared" si="49"/>
        <v>49.208475192346</v>
      </c>
      <c r="F192" s="102">
        <f t="shared" si="50"/>
        <v>-30.256590472034731</v>
      </c>
      <c r="G192" s="102">
        <f t="shared" si="51"/>
        <v>26.812117453393402</v>
      </c>
      <c r="H192" s="102">
        <f t="shared" si="52"/>
        <v>91.385364898083054</v>
      </c>
      <c r="I192" s="102">
        <f t="shared" si="53"/>
        <v>76.020592645739399</v>
      </c>
      <c r="J192" s="102">
        <f t="shared" si="54"/>
        <v>61.128774426048324</v>
      </c>
      <c r="K192" s="102" t="str">
        <f t="shared" si="40"/>
        <v>1+0.000439762036321071i</v>
      </c>
      <c r="L192" s="102" t="str">
        <f t="shared" si="41"/>
        <v>1-0.000035747561759575i</v>
      </c>
      <c r="M192" s="102" t="str">
        <f t="shared" si="58"/>
        <v>1.00000001572042+0.000404014474561496i</v>
      </c>
      <c r="N192" s="102" t="str">
        <f t="shared" si="42"/>
        <v>1+0.582701292919244i</v>
      </c>
      <c r="O192" s="102" t="str">
        <f t="shared" si="43"/>
        <v>0.999999911082566+0.00087839425086846i</v>
      </c>
      <c r="P192" s="102" t="str">
        <f t="shared" si="59"/>
        <v>0.999488069616892+0.583579635357809i</v>
      </c>
      <c r="Q192" s="102" t="str">
        <f t="shared" si="44"/>
        <v>249.359359237278-145.460520483764i</v>
      </c>
      <c r="R192" s="102" t="str">
        <f t="shared" si="45"/>
        <v>1400-56848.9272269682i</v>
      </c>
      <c r="S192" s="102" t="str">
        <f t="shared" si="46"/>
        <v>-3106859.97635758i</v>
      </c>
      <c r="T192" s="102" t="str">
        <f t="shared" si="55"/>
        <v>1350.13836428074-55828.00196754i</v>
      </c>
      <c r="U192" s="102" t="str">
        <f t="shared" si="47"/>
        <v>-0.529669665987058+21.9017546180349i</v>
      </c>
      <c r="V192" s="102"/>
      <c r="W192" s="102"/>
      <c r="X192" s="102"/>
      <c r="Y192" s="102"/>
      <c r="Z192" s="102"/>
      <c r="AA192" s="102"/>
      <c r="AB192" s="102"/>
      <c r="AC192" s="102"/>
      <c r="AD192" s="102"/>
      <c r="AE192" s="102"/>
      <c r="AF192" s="102"/>
      <c r="AG192" s="102"/>
      <c r="AH192" s="102"/>
      <c r="AI192" s="102"/>
      <c r="AJ192" s="102"/>
      <c r="AK192" s="102"/>
      <c r="AL192" s="102"/>
    </row>
    <row r="193" spans="2:38" s="110" customFormat="1" x14ac:dyDescent="0.2">
      <c r="B193" s="102">
        <f t="shared" si="56"/>
        <v>1.7799999999999834</v>
      </c>
      <c r="C193" s="102">
        <f t="shared" si="57"/>
        <v>60.255958607433463</v>
      </c>
      <c r="D193" s="102">
        <f t="shared" si="48"/>
        <v>6.0255958607433463E-2</v>
      </c>
      <c r="E193" s="102">
        <f t="shared" si="49"/>
        <v>49.182908923011475</v>
      </c>
      <c r="F193" s="102">
        <f t="shared" si="50"/>
        <v>-30.544661126130496</v>
      </c>
      <c r="G193" s="102">
        <f t="shared" si="51"/>
        <v>26.71217874689146</v>
      </c>
      <c r="H193" s="102">
        <f t="shared" si="52"/>
        <v>91.401399951382274</v>
      </c>
      <c r="I193" s="102">
        <f t="shared" si="53"/>
        <v>75.895087669902935</v>
      </c>
      <c r="J193" s="102">
        <f t="shared" si="54"/>
        <v>60.856738825251782</v>
      </c>
      <c r="K193" s="102" t="str">
        <f t="shared" si="40"/>
        <v>1+0.000444854240705891i</v>
      </c>
      <c r="L193" s="102" t="str">
        <f t="shared" si="41"/>
        <v>1-0.0000361614990158728i</v>
      </c>
      <c r="M193" s="102" t="str">
        <f t="shared" si="58"/>
        <v>1.0000000160866+0.000408692741690018i</v>
      </c>
      <c r="N193" s="102" t="str">
        <f t="shared" si="42"/>
        <v>1+0.589448655887785i</v>
      </c>
      <c r="O193" s="102" t="str">
        <f t="shared" si="43"/>
        <v>0.999999909011413+0.000888565576918549i</v>
      </c>
      <c r="P193" s="102" t="str">
        <f t="shared" si="59"/>
        <v>0.99947614522643+0.590337167831603i</v>
      </c>
      <c r="Q193" s="102" t="str">
        <f t="shared" si="44"/>
        <v>247.894134076068-146.281198923651i</v>
      </c>
      <c r="R193" s="102" t="str">
        <f t="shared" si="45"/>
        <v>1400-56198.1829381468i</v>
      </c>
      <c r="S193" s="102" t="str">
        <f t="shared" si="46"/>
        <v>-3071296.04429406i</v>
      </c>
      <c r="T193" s="102" t="str">
        <f t="shared" si="55"/>
        <v>1350.13835812236-55188.9578708821i</v>
      </c>
      <c r="U193" s="102" t="str">
        <f t="shared" si="47"/>
        <v>-0.529669663571078+21.6510527031922i</v>
      </c>
      <c r="V193" s="102"/>
      <c r="W193" s="102"/>
      <c r="X193" s="102"/>
      <c r="Y193" s="102"/>
      <c r="Z193" s="102"/>
      <c r="AA193" s="102"/>
      <c r="AB193" s="102"/>
      <c r="AC193" s="102"/>
      <c r="AD193" s="102"/>
      <c r="AE193" s="102"/>
      <c r="AF193" s="102"/>
      <c r="AG193" s="102"/>
      <c r="AH193" s="102"/>
      <c r="AI193" s="102"/>
      <c r="AJ193" s="102"/>
      <c r="AK193" s="102"/>
      <c r="AL193" s="102"/>
    </row>
    <row r="194" spans="2:38" s="110" customFormat="1" x14ac:dyDescent="0.2">
      <c r="B194" s="102">
        <f t="shared" si="56"/>
        <v>1.7849999999999833</v>
      </c>
      <c r="C194" s="102">
        <f t="shared" si="57"/>
        <v>60.953689724014581</v>
      </c>
      <c r="D194" s="102">
        <f t="shared" si="48"/>
        <v>6.0953689724014583E-2</v>
      </c>
      <c r="E194" s="102">
        <f t="shared" si="49"/>
        <v>49.156902017044473</v>
      </c>
      <c r="F194" s="102">
        <f t="shared" si="50"/>
        <v>-30.834344260001604</v>
      </c>
      <c r="G194" s="102">
        <f t="shared" si="51"/>
        <v>26.612241467202317</v>
      </c>
      <c r="H194" s="102">
        <f t="shared" si="52"/>
        <v>91.417620445946085</v>
      </c>
      <c r="I194" s="102">
        <f t="shared" si="53"/>
        <v>75.769143484246797</v>
      </c>
      <c r="J194" s="102">
        <f t="shared" si="54"/>
        <v>60.583276185944484</v>
      </c>
      <c r="K194" s="102" t="str">
        <f t="shared" si="40"/>
        <v>1+0.000450005410038466i</v>
      </c>
      <c r="L194" s="102" t="str">
        <f t="shared" si="41"/>
        <v>1-0.0000365802294396965i</v>
      </c>
      <c r="M194" s="102" t="str">
        <f t="shared" si="58"/>
        <v>1.0000000164613+0.000413425180598769i</v>
      </c>
      <c r="N194" s="102" t="str">
        <f t="shared" si="42"/>
        <v>1+0.596274149637196i</v>
      </c>
      <c r="O194" s="102" t="str">
        <f t="shared" si="43"/>
        <v>0.999999906892016+0.000898854681373398i</v>
      </c>
      <c r="P194" s="102" t="str">
        <f t="shared" si="59"/>
        <v>0.999463943081233+0.597172948800685i</v>
      </c>
      <c r="Q194" s="102" t="str">
        <f t="shared" si="44"/>
        <v>246.412479186723-147.091582864581i</v>
      </c>
      <c r="R194" s="102" t="str">
        <f t="shared" si="45"/>
        <v>1400-55554.8876576016i</v>
      </c>
      <c r="S194" s="102" t="str">
        <f t="shared" si="46"/>
        <v>-3036139.20919451i</v>
      </c>
      <c r="T194" s="102" t="str">
        <f t="shared" si="55"/>
        <v>1350.13835182053-54557.2290108108i</v>
      </c>
      <c r="U194" s="102" t="str">
        <f t="shared" si="47"/>
        <v>-0.529669661098822+21.4032206119334i</v>
      </c>
      <c r="V194" s="102"/>
      <c r="W194" s="102"/>
      <c r="X194" s="102"/>
      <c r="Y194" s="102"/>
      <c r="Z194" s="102"/>
      <c r="AA194" s="102"/>
      <c r="AB194" s="102"/>
      <c r="AC194" s="102"/>
      <c r="AD194" s="102"/>
      <c r="AE194" s="102"/>
      <c r="AF194" s="102"/>
      <c r="AG194" s="102"/>
      <c r="AH194" s="102"/>
      <c r="AI194" s="102"/>
      <c r="AJ194" s="102"/>
      <c r="AK194" s="102"/>
      <c r="AL194" s="102"/>
    </row>
    <row r="195" spans="2:38" s="110" customFormat="1" x14ac:dyDescent="0.2">
      <c r="B195" s="102">
        <f t="shared" si="56"/>
        <v>1.7899999999999832</v>
      </c>
      <c r="C195" s="102">
        <f t="shared" si="57"/>
        <v>61.659500186145848</v>
      </c>
      <c r="D195" s="102">
        <f t="shared" si="48"/>
        <v>6.1659500186145848E-2</v>
      </c>
      <c r="E195" s="102">
        <f t="shared" si="49"/>
        <v>49.130449578984582</v>
      </c>
      <c r="F195" s="102">
        <f t="shared" si="50"/>
        <v>-31.125619225086236</v>
      </c>
      <c r="G195" s="102">
        <f t="shared" si="51"/>
        <v>26.51230564751873</v>
      </c>
      <c r="H195" s="102">
        <f t="shared" si="52"/>
        <v>91.434028520800055</v>
      </c>
      <c r="I195" s="102">
        <f t="shared" si="53"/>
        <v>75.642755226503311</v>
      </c>
      <c r="J195" s="102">
        <f t="shared" si="54"/>
        <v>60.308409295713815</v>
      </c>
      <c r="K195" s="102" t="str">
        <f t="shared" si="40"/>
        <v>1+0.000455216227100714i</v>
      </c>
      <c r="L195" s="102" t="str">
        <f t="shared" si="41"/>
        <v>1-0.00003700380853331i</v>
      </c>
      <c r="M195" s="102" t="str">
        <f t="shared" si="58"/>
        <v>1.00000001684473+0.000418212418567404i</v>
      </c>
      <c r="N195" s="102" t="str">
        <f t="shared" si="42"/>
        <v>1+0.60317867887928i</v>
      </c>
      <c r="O195" s="102" t="str">
        <f t="shared" si="43"/>
        <v>0.999999904723253+0.000909262928042656i</v>
      </c>
      <c r="P195" s="102" t="str">
        <f t="shared" si="59"/>
        <v>0.999451456711562+0.60408788433842i</v>
      </c>
      <c r="Q195" s="102" t="str">
        <f t="shared" si="44"/>
        <v>244.914516027681-147.89128367914i</v>
      </c>
      <c r="R195" s="102" t="str">
        <f t="shared" si="45"/>
        <v>1400-54918.9561172409i</v>
      </c>
      <c r="S195" s="102" t="str">
        <f t="shared" si="46"/>
        <v>-3001384.8110585i</v>
      </c>
      <c r="T195" s="102" t="str">
        <f t="shared" si="55"/>
        <v>1350.13834537192-53932.731652351i</v>
      </c>
      <c r="U195" s="102" t="str">
        <f t="shared" si="47"/>
        <v>-0.529669658568983+21.1582254943838i</v>
      </c>
      <c r="V195" s="102"/>
      <c r="W195" s="102"/>
      <c r="X195" s="102"/>
      <c r="Y195" s="102"/>
      <c r="Z195" s="102"/>
      <c r="AA195" s="102"/>
      <c r="AB195" s="102"/>
      <c r="AC195" s="102"/>
      <c r="AD195" s="102"/>
      <c r="AE195" s="102"/>
      <c r="AF195" s="102"/>
      <c r="AG195" s="102"/>
      <c r="AH195" s="102"/>
      <c r="AI195" s="102"/>
      <c r="AJ195" s="102"/>
      <c r="AK195" s="102"/>
      <c r="AL195" s="102"/>
    </row>
    <row r="196" spans="2:38" s="110" customFormat="1" x14ac:dyDescent="0.2">
      <c r="B196" s="102">
        <f t="shared" si="56"/>
        <v>1.7949999999999831</v>
      </c>
      <c r="C196" s="102">
        <f t="shared" si="57"/>
        <v>62.373483548239527</v>
      </c>
      <c r="D196" s="102">
        <f t="shared" si="48"/>
        <v>6.2373483548239524E-2</v>
      </c>
      <c r="E196" s="102">
        <f t="shared" si="49"/>
        <v>49.103546751398646</v>
      </c>
      <c r="F196" s="102">
        <f t="shared" si="50"/>
        <v>-31.41846460636037</v>
      </c>
      <c r="G196" s="102">
        <f t="shared" si="51"/>
        <v>26.412371321804184</v>
      </c>
      <c r="H196" s="102">
        <f t="shared" si="52"/>
        <v>91.450626339447879</v>
      </c>
      <c r="I196" s="102">
        <f t="shared" si="53"/>
        <v>75.515918073202826</v>
      </c>
      <c r="J196" s="102">
        <f t="shared" si="54"/>
        <v>60.032161733087506</v>
      </c>
      <c r="K196" s="102" t="str">
        <f t="shared" si="40"/>
        <v>1+0.00046048738258079i</v>
      </c>
      <c r="L196" s="102" t="str">
        <f t="shared" si="41"/>
        <v>1-0.0000374322924416635i</v>
      </c>
      <c r="M196" s="102" t="str">
        <f t="shared" si="58"/>
        <v>1.0000000172371+0.000423055090139127i</v>
      </c>
      <c r="N196" s="102" t="str">
        <f t="shared" si="42"/>
        <v>1+0.610163158801909i</v>
      </c>
      <c r="O196" s="102" t="str">
        <f t="shared" si="43"/>
        <v>0.999999902503972+0.000919791696528148i</v>
      </c>
      <c r="P196" s="102" t="str">
        <f t="shared" si="59"/>
        <v>0.999438679496979+0.611082891009953i</v>
      </c>
      <c r="Q196" s="102" t="str">
        <f t="shared" si="44"/>
        <v>243.400377485782-148.679912476326i</v>
      </c>
      <c r="R196" s="102" t="str">
        <f t="shared" si="45"/>
        <v>1400-54290.304025027i</v>
      </c>
      <c r="S196" s="102" t="str">
        <f t="shared" si="46"/>
        <v>-2967028.24322822i</v>
      </c>
      <c r="T196" s="102" t="str">
        <f t="shared" si="55"/>
        <v>1350.13833877309-53315.3830190532i</v>
      </c>
      <c r="U196" s="102" t="str">
        <f t="shared" si="47"/>
        <v>-0.529669655980211+20.9160348767054i</v>
      </c>
      <c r="V196" s="102"/>
      <c r="W196" s="102"/>
      <c r="X196" s="102"/>
      <c r="Y196" s="102"/>
      <c r="Z196" s="102"/>
      <c r="AA196" s="102"/>
      <c r="AB196" s="102"/>
      <c r="AC196" s="102"/>
      <c r="AD196" s="102"/>
      <c r="AE196" s="102"/>
      <c r="AF196" s="102"/>
      <c r="AG196" s="102"/>
      <c r="AH196" s="102"/>
      <c r="AI196" s="102"/>
      <c r="AJ196" s="102"/>
      <c r="AK196" s="102"/>
      <c r="AL196" s="102"/>
    </row>
    <row r="197" spans="2:38" s="110" customFormat="1" x14ac:dyDescent="0.2">
      <c r="B197" s="102">
        <f t="shared" si="56"/>
        <v>1.7999999999999829</v>
      </c>
      <c r="C197" s="102">
        <f t="shared" si="57"/>
        <v>63.095734448016898</v>
      </c>
      <c r="D197" s="102">
        <f t="shared" si="48"/>
        <v>6.3095734448016902E-2</v>
      </c>
      <c r="E197" s="102">
        <f t="shared" si="49"/>
        <v>49.076188718317056</v>
      </c>
      <c r="F197" s="102">
        <f t="shared" si="50"/>
        <v>-31.712858222195003</v>
      </c>
      <c r="G197" s="102">
        <f t="shared" si="51"/>
        <v>26.312438524811522</v>
      </c>
      <c r="H197" s="102">
        <f t="shared" si="52"/>
        <v>91.46741609014461</v>
      </c>
      <c r="I197" s="102">
        <f t="shared" si="53"/>
        <v>75.388627243128582</v>
      </c>
      <c r="J197" s="102">
        <f t="shared" si="54"/>
        <v>59.754557867949607</v>
      </c>
      <c r="K197" s="102" t="str">
        <f t="shared" si="40"/>
        <v>1+0.000465819575164645i</v>
      </c>
      <c r="L197" s="102" t="str">
        <f t="shared" si="41"/>
        <v>1-0.0000378657379598349i</v>
      </c>
      <c r="M197" s="102" t="str">
        <f t="shared" si="58"/>
        <v>1.0000000176386+0.00042795383720481i</v>
      </c>
      <c r="N197" s="102" t="str">
        <f t="shared" si="42"/>
        <v>1+0.617228515190331i</v>
      </c>
      <c r="O197" s="102" t="str">
        <f t="shared" si="43"/>
        <v>0.999999900232998+0.00093044238240673i</v>
      </c>
      <c r="P197" s="102" t="str">
        <f t="shared" si="59"/>
        <v>0.999425604662835+0.618158895993699i</v>
      </c>
      <c r="Q197" s="102" t="str">
        <f t="shared" si="44"/>
        <v>241.870208000148-149.457080480508i</v>
      </c>
      <c r="R197" s="102" t="str">
        <f t="shared" si="45"/>
        <v>1400-53668.8480538064i</v>
      </c>
      <c r="S197" s="102" t="str">
        <f t="shared" si="46"/>
        <v>-2933064.9517778i</v>
      </c>
      <c r="T197" s="102" t="str">
        <f t="shared" si="55"/>
        <v>1350.13833202056-52705.1012820251i</v>
      </c>
      <c r="U197" s="102" t="str">
        <f t="shared" si="47"/>
        <v>-0.529669653331142+20.6766166567944i</v>
      </c>
      <c r="V197" s="102"/>
      <c r="W197" s="102"/>
      <c r="X197" s="102"/>
      <c r="Y197" s="102"/>
      <c r="Z197" s="102"/>
      <c r="AA197" s="102"/>
      <c r="AB197" s="102"/>
      <c r="AC197" s="102"/>
      <c r="AD197" s="102"/>
      <c r="AE197" s="102"/>
      <c r="AF197" s="102"/>
      <c r="AG197" s="102"/>
      <c r="AH197" s="102"/>
      <c r="AI197" s="102"/>
      <c r="AJ197" s="102"/>
      <c r="AK197" s="102"/>
      <c r="AL197" s="102"/>
    </row>
    <row r="198" spans="2:38" s="110" customFormat="1" x14ac:dyDescent="0.2">
      <c r="B198" s="102">
        <f t="shared" si="56"/>
        <v>1.8049999999999828</v>
      </c>
      <c r="C198" s="102">
        <f t="shared" si="57"/>
        <v>63.826348619052354</v>
      </c>
      <c r="D198" s="102">
        <f t="shared" si="48"/>
        <v>6.3826348619052356E-2</v>
      </c>
      <c r="E198" s="102">
        <f t="shared" si="49"/>
        <v>49.048370708705775</v>
      </c>
      <c r="F198" s="102">
        <f t="shared" si="50"/>
        <v>-32.008777124970884</v>
      </c>
      <c r="G198" s="102">
        <f t="shared" si="51"/>
        <v>26.212507292100899</v>
      </c>
      <c r="H198" s="102">
        <f t="shared" si="52"/>
        <v>91.484399986172633</v>
      </c>
      <c r="I198" s="102">
        <f t="shared" si="53"/>
        <v>75.26087800080667</v>
      </c>
      <c r="J198" s="102">
        <f t="shared" si="54"/>
        <v>59.475622861201749</v>
      </c>
      <c r="K198" s="102" t="str">
        <f t="shared" si="40"/>
        <v>1+0.000471213511628628i</v>
      </c>
      <c r="L198" s="102" t="str">
        <f t="shared" si="41"/>
        <v>1-0.0000383042025405581i</v>
      </c>
      <c r="M198" s="102" t="str">
        <f t="shared" si="58"/>
        <v>1.00000001804946+0.00043290930908807i</v>
      </c>
      <c r="N198" s="102" t="str">
        <f t="shared" si="42"/>
        <v>1+0.624375684549882i</v>
      </c>
      <c r="O198" s="102" t="str">
        <f t="shared" si="43"/>
        <v>0.999999897909126+0.000941216397415279i</v>
      </c>
      <c r="P198" s="102" t="str">
        <f t="shared" si="59"/>
        <v>0.99941222527668+0.625316837204238i</v>
      </c>
      <c r="Q198" s="102" t="str">
        <f t="shared" si="44"/>
        <v>240.324163672274-150.222399420019i</v>
      </c>
      <c r="R198" s="102" t="str">
        <f t="shared" si="45"/>
        <v>1400-53054.5058302636i</v>
      </c>
      <c r="S198" s="102" t="str">
        <f t="shared" si="46"/>
        <v>-2899490.43490975i</v>
      </c>
      <c r="T198" s="102" t="str">
        <f t="shared" si="55"/>
        <v>1350.13832511075-52101.8055490841i</v>
      </c>
      <c r="U198" s="102" t="str">
        <f t="shared" si="47"/>
        <v>-0.52966965062037+20.4399391000253i</v>
      </c>
      <c r="V198" s="102"/>
      <c r="W198" s="102"/>
      <c r="X198" s="102"/>
      <c r="Y198" s="102"/>
      <c r="Z198" s="102"/>
      <c r="AA198" s="102"/>
      <c r="AB198" s="102"/>
      <c r="AC198" s="102"/>
      <c r="AD198" s="102"/>
      <c r="AE198" s="102"/>
      <c r="AF198" s="102"/>
      <c r="AG198" s="102"/>
      <c r="AH198" s="102"/>
      <c r="AI198" s="102"/>
      <c r="AJ198" s="102"/>
      <c r="AK198" s="102"/>
      <c r="AL198" s="102"/>
    </row>
    <row r="199" spans="2:38" s="110" customFormat="1" x14ac:dyDescent="0.2">
      <c r="B199" s="102">
        <f t="shared" si="56"/>
        <v>1.8099999999999827</v>
      </c>
      <c r="C199" s="102">
        <f t="shared" si="57"/>
        <v>64.565422903463002</v>
      </c>
      <c r="D199" s="102">
        <f t="shared" si="48"/>
        <v>6.4565422903462996E-2</v>
      </c>
      <c r="E199" s="102">
        <f t="shared" si="49"/>
        <v>49.020087999968069</v>
      </c>
      <c r="F199" s="102">
        <f t="shared" si="50"/>
        <v>-32.306197602469844</v>
      </c>
      <c r="G199" s="102">
        <f t="shared" si="51"/>
        <v>26.112577660058168</v>
      </c>
      <c r="H199" s="102">
        <f t="shared" si="52"/>
        <v>91.501580266120655</v>
      </c>
      <c r="I199" s="102">
        <f t="shared" si="53"/>
        <v>75.132665660026234</v>
      </c>
      <c r="J199" s="102">
        <f t="shared" si="54"/>
        <v>59.195382663650811</v>
      </c>
      <c r="K199" s="102" t="str">
        <f t="shared" si="40"/>
        <v>1+0.000476669906933178i</v>
      </c>
      <c r="L199" s="102" t="str">
        <f t="shared" si="41"/>
        <v>1-0.0000387477443018384i</v>
      </c>
      <c r="M199" s="102" t="str">
        <f t="shared" si="58"/>
        <v>1.00000001846988+0.00043792216263134i</v>
      </c>
      <c r="N199" s="102" t="str">
        <f t="shared" si="42"/>
        <v>1+0.63160561423012i</v>
      </c>
      <c r="O199" s="102" t="str">
        <f t="shared" si="43"/>
        <v>0.999999895531124+0.000952115169637815i</v>
      </c>
      <c r="P199" s="102" t="str">
        <f t="shared" si="59"/>
        <v>0.999398534244587+0.632557663416629i</v>
      </c>
      <c r="Q199" s="102" t="str">
        <f t="shared" si="44"/>
        <v>238.762412361634-150.975481924837i</v>
      </c>
      <c r="R199" s="102" t="str">
        <f t="shared" si="45"/>
        <v>1400-52447.1959240017i</v>
      </c>
      <c r="S199" s="102" t="str">
        <f t="shared" si="46"/>
        <v>-2866300.24235822i</v>
      </c>
      <c r="T199" s="102" t="str">
        <f t="shared" si="55"/>
        <v>1350.13831803998-51505.4158540333i</v>
      </c>
      <c r="U199" s="102" t="str">
        <f t="shared" si="47"/>
        <v>-0.529669647846453+20.2059708350438i</v>
      </c>
      <c r="V199" s="102"/>
      <c r="W199" s="102"/>
      <c r="X199" s="102"/>
      <c r="Y199" s="102"/>
      <c r="Z199" s="102"/>
      <c r="AA199" s="102"/>
      <c r="AB199" s="102"/>
      <c r="AC199" s="102"/>
      <c r="AD199" s="102"/>
      <c r="AE199" s="102"/>
      <c r="AF199" s="102"/>
      <c r="AG199" s="102"/>
      <c r="AH199" s="102"/>
      <c r="AI199" s="102"/>
      <c r="AJ199" s="102"/>
      <c r="AK199" s="102"/>
      <c r="AL199" s="102"/>
    </row>
    <row r="200" spans="2:38" s="110" customFormat="1" x14ac:dyDescent="0.2">
      <c r="B200" s="102">
        <f t="shared" si="56"/>
        <v>1.8149999999999826</v>
      </c>
      <c r="C200" s="102">
        <f t="shared" si="57"/>
        <v>65.313055264744648</v>
      </c>
      <c r="D200" s="102">
        <f t="shared" si="48"/>
        <v>6.5313055264744652E-2</v>
      </c>
      <c r="E200" s="102">
        <f t="shared" si="49"/>
        <v>48.991335921473713</v>
      </c>
      <c r="F200" s="102">
        <f t="shared" si="50"/>
        <v>-32.605095180058626</v>
      </c>
      <c r="G200" s="102">
        <f t="shared" si="51"/>
        <v>26.012649665914726</v>
      </c>
      <c r="H200" s="102">
        <f t="shared" si="52"/>
        <v>91.518959194165376</v>
      </c>
      <c r="I200" s="102">
        <f t="shared" si="53"/>
        <v>75.003985587388442</v>
      </c>
      <c r="J200" s="102">
        <f t="shared" si="54"/>
        <v>58.91386401410675</v>
      </c>
      <c r="K200" s="102" t="str">
        <f t="shared" si="40"/>
        <v>1+0.000482189484317581i</v>
      </c>
      <c r="L200" s="102" t="str">
        <f t="shared" si="41"/>
        <v>1-0.0000391964220346558i</v>
      </c>
      <c r="M200" s="102" t="str">
        <f t="shared" si="58"/>
        <v>1.0000000189001+0.000442993062282925i</v>
      </c>
      <c r="N200" s="102" t="str">
        <f t="shared" si="42"/>
        <v>1+0.638919262550392i</v>
      </c>
      <c r="O200" s="102" t="str">
        <f t="shared" si="43"/>
        <v>0.999999893097731+0.000963140143694792i</v>
      </c>
      <c r="P200" s="102" t="str">
        <f t="shared" si="59"/>
        <v>0.999384524307389+0.639882334392168i</v>
      </c>
      <c r="Q200" s="102" t="str">
        <f t="shared" si="44"/>
        <v>237.185133766239-151.715941932821i</v>
      </c>
      <c r="R200" s="102" t="str">
        <f t="shared" si="45"/>
        <v>1400-51846.8378367507i</v>
      </c>
      <c r="S200" s="102" t="str">
        <f t="shared" si="46"/>
        <v>-2833489.97479916i</v>
      </c>
      <c r="T200" s="102" t="str">
        <f t="shared" si="55"/>
        <v>1350.13831080451-50915.8531460653i</v>
      </c>
      <c r="U200" s="102" t="str">
        <f t="shared" si="47"/>
        <v>-0.529669645007922+19.9746808496102i</v>
      </c>
      <c r="V200" s="102"/>
      <c r="W200" s="102"/>
      <c r="X200" s="102"/>
      <c r="Y200" s="102"/>
      <c r="Z200" s="102"/>
      <c r="AA200" s="102"/>
      <c r="AB200" s="102"/>
      <c r="AC200" s="102"/>
      <c r="AD200" s="102"/>
      <c r="AE200" s="102"/>
      <c r="AF200" s="102"/>
      <c r="AG200" s="102"/>
      <c r="AH200" s="102"/>
      <c r="AI200" s="102"/>
      <c r="AJ200" s="102"/>
      <c r="AK200" s="102"/>
      <c r="AL200" s="102"/>
    </row>
    <row r="201" spans="2:38" s="110" customFormat="1" x14ac:dyDescent="0.2">
      <c r="B201" s="102">
        <f t="shared" si="56"/>
        <v>1.8199999999999825</v>
      </c>
      <c r="C201" s="102">
        <f t="shared" si="57"/>
        <v>66.06934480075698</v>
      </c>
      <c r="D201" s="102">
        <f t="shared" si="48"/>
        <v>6.6069344800756977E-2</v>
      </c>
      <c r="E201" s="102">
        <f t="shared" si="49"/>
        <v>48.962109858108917</v>
      </c>
      <c r="F201" s="102">
        <f t="shared" si="50"/>
        <v>-32.905444623681227</v>
      </c>
      <c r="G201" s="102">
        <f t="shared" si="51"/>
        <v>25.912723347766423</v>
      </c>
      <c r="H201" s="102">
        <f t="shared" si="52"/>
        <v>91.536539060356205</v>
      </c>
      <c r="I201" s="102">
        <f t="shared" si="53"/>
        <v>74.874833205875348</v>
      </c>
      <c r="J201" s="102">
        <f t="shared" si="54"/>
        <v>58.631094436674978</v>
      </c>
      <c r="K201" s="102" t="str">
        <f t="shared" si="40"/>
        <v>1+0.00048777297539584i</v>
      </c>
      <c r="L201" s="102" t="str">
        <f t="shared" si="41"/>
        <v>1-0.0000396502952107577i</v>
      </c>
      <c r="M201" s="102" t="str">
        <f t="shared" si="58"/>
        <v>1.00000001934034+0.000448122680185082i</v>
      </c>
      <c r="N201" s="102" t="str">
        <f t="shared" si="42"/>
        <v>1+0.646317598926863i</v>
      </c>
      <c r="O201" s="102" t="str">
        <f t="shared" si="43"/>
        <v>0.999999890607658+0.000974292780934578i</v>
      </c>
      <c r="P201" s="102" t="str">
        <f t="shared" si="59"/>
        <v>0.999370188036833+0.647291821005602i</v>
      </c>
      <c r="Q201" s="102" t="str">
        <f t="shared" si="44"/>
        <v>235.592519487482-152.44339510386i</v>
      </c>
      <c r="R201" s="102" t="str">
        <f t="shared" si="45"/>
        <v>1400-51253.3519916963i</v>
      </c>
      <c r="S201" s="102" t="str">
        <f t="shared" si="46"/>
        <v>-2801055.28326712i</v>
      </c>
      <c r="T201" s="102" t="str">
        <f t="shared" si="55"/>
        <v>1350.13830340051-50333.0392792811i</v>
      </c>
      <c r="U201" s="102" t="str">
        <f t="shared" si="47"/>
        <v>-0.529669642103276+19.7460384864872i</v>
      </c>
      <c r="V201" s="102"/>
      <c r="W201" s="102"/>
      <c r="X201" s="102"/>
      <c r="Y201" s="102"/>
      <c r="Z201" s="102"/>
      <c r="AA201" s="102"/>
      <c r="AB201" s="102"/>
      <c r="AC201" s="102"/>
      <c r="AD201" s="102"/>
      <c r="AE201" s="102"/>
      <c r="AF201" s="102"/>
      <c r="AG201" s="102"/>
      <c r="AH201" s="102"/>
      <c r="AI201" s="102"/>
      <c r="AJ201" s="102"/>
      <c r="AK201" s="102"/>
      <c r="AL201" s="102"/>
    </row>
    <row r="202" spans="2:38" s="110" customFormat="1" x14ac:dyDescent="0.2">
      <c r="B202" s="102">
        <f t="shared" si="56"/>
        <v>1.8249999999999824</v>
      </c>
      <c r="C202" s="102">
        <f t="shared" si="57"/>
        <v>66.83439175685875</v>
      </c>
      <c r="D202" s="102">
        <f t="shared" si="48"/>
        <v>6.6834391756858749E-2</v>
      </c>
      <c r="E202" s="102">
        <f t="shared" si="49"/>
        <v>48.932405253844053</v>
      </c>
      <c r="F202" s="102">
        <f t="shared" si="50"/>
        <v>-33.20721994367711</v>
      </c>
      <c r="G202" s="102">
        <f t="shared" si="51"/>
        <v>25.812798744594087</v>
      </c>
      <c r="H202" s="102">
        <f t="shared" si="52"/>
        <v>91.554322180902531</v>
      </c>
      <c r="I202" s="102">
        <f t="shared" si="53"/>
        <v>74.745203998438143</v>
      </c>
      <c r="J202" s="102">
        <f t="shared" si="54"/>
        <v>58.347102237225421</v>
      </c>
      <c r="K202" s="102" t="str">
        <f t="shared" si="40"/>
        <v>1+0.000493421120253651i</v>
      </c>
      <c r="L202" s="102" t="str">
        <f t="shared" si="41"/>
        <v>1-0.0000401094239905421i</v>
      </c>
      <c r="M202" s="102" t="str">
        <f t="shared" si="58"/>
        <v>1.00000001979084+0.000453311696263109i</v>
      </c>
      <c r="N202" s="102" t="str">
        <f t="shared" si="42"/>
        <v>1+0.653801604001003i</v>
      </c>
      <c r="O202" s="102" t="str">
        <f t="shared" si="43"/>
        <v>0.999999888059583+0.000985574559627158i</v>
      </c>
      <c r="P202" s="102" t="str">
        <f t="shared" si="59"/>
        <v>0.999355517831636+0.654787105373806i</v>
      </c>
      <c r="Q202" s="102" t="str">
        <f t="shared" si="44"/>
        <v>233.984773078733-153.157459241329i</v>
      </c>
      <c r="R202" s="102" t="str">
        <f t="shared" si="45"/>
        <v>1400-50666.6597229328i</v>
      </c>
      <c r="S202" s="102" t="str">
        <f t="shared" si="46"/>
        <v>-2768991.86857888i</v>
      </c>
      <c r="T202" s="102" t="str">
        <f t="shared" si="55"/>
        <v>1350.13829582405-49756.8970023348i</v>
      </c>
      <c r="U202" s="102" t="str">
        <f t="shared" si="47"/>
        <v>-0.529669639130972+19.5200134393775i</v>
      </c>
      <c r="V202" s="102"/>
      <c r="W202" s="102"/>
      <c r="X202" s="102"/>
      <c r="Y202" s="102"/>
      <c r="Z202" s="102"/>
      <c r="AA202" s="102"/>
      <c r="AB202" s="102"/>
      <c r="AC202" s="102"/>
      <c r="AD202" s="102"/>
      <c r="AE202" s="102"/>
      <c r="AF202" s="102"/>
      <c r="AG202" s="102"/>
      <c r="AH202" s="102"/>
      <c r="AI202" s="102"/>
      <c r="AJ202" s="102"/>
      <c r="AK202" s="102"/>
      <c r="AL202" s="102"/>
    </row>
    <row r="203" spans="2:38" s="110" customFormat="1" x14ac:dyDescent="0.2">
      <c r="B203" s="102">
        <f t="shared" si="56"/>
        <v>1.8299999999999823</v>
      </c>
      <c r="C203" s="102">
        <f t="shared" si="57"/>
        <v>67.608297539195434</v>
      </c>
      <c r="D203" s="102">
        <f t="shared" si="48"/>
        <v>6.7608297539195436E-2</v>
      </c>
      <c r="E203" s="102">
        <f t="shared" si="49"/>
        <v>48.902217615312523</v>
      </c>
      <c r="F203" s="102">
        <f t="shared" si="50"/>
        <v>-33.510394399437409</v>
      </c>
      <c r="G203" s="102">
        <f t="shared" si="51"/>
        <v>25.712875896283464</v>
      </c>
      <c r="H203" s="102">
        <f t="shared" si="52"/>
        <v>91.572310898464366</v>
      </c>
      <c r="I203" s="102">
        <f t="shared" si="53"/>
        <v>74.615093511595987</v>
      </c>
      <c r="J203" s="102">
        <f t="shared" si="54"/>
        <v>58.061916499026957</v>
      </c>
      <c r="K203" s="102" t="str">
        <f t="shared" si="40"/>
        <v>1+0.000499134667546496i</v>
      </c>
      <c r="L203" s="102" t="str">
        <f t="shared" si="41"/>
        <v>1-0.0000405738692310315i</v>
      </c>
      <c r="M203" s="102" t="str">
        <f t="shared" si="58"/>
        <v>1.00000002025182+0.000458560798315464i</v>
      </c>
      <c r="N203" s="102" t="str">
        <f t="shared" si="42"/>
        <v>1+0.661372269769581i</v>
      </c>
      <c r="O203" s="102" t="str">
        <f t="shared" si="43"/>
        <v>0.999999885452155+0.00099698697516008i</v>
      </c>
      <c r="P203" s="102" t="str">
        <f t="shared" si="59"/>
        <v>0.999340505913463+0.662369180985973i</v>
      </c>
      <c r="Q203" s="102" t="str">
        <f t="shared" si="44"/>
        <v>232.362110077091-153.85775472013i</v>
      </c>
      <c r="R203" s="102" t="str">
        <f t="shared" si="45"/>
        <v>1400-50086.6832650353i</v>
      </c>
      <c r="S203" s="102" t="str">
        <f t="shared" si="46"/>
        <v>-2737295.48076355i</v>
      </c>
      <c r="T203" s="102" t="str">
        <f t="shared" si="55"/>
        <v>1350.13828807111-49187.3499481907i</v>
      </c>
      <c r="U203" s="102" t="str">
        <f t="shared" si="47"/>
        <v>-0.529669636089434+19.2965757489055i</v>
      </c>
      <c r="V203" s="102"/>
      <c r="W203" s="102"/>
      <c r="X203" s="102"/>
      <c r="Y203" s="102"/>
      <c r="Z203" s="102"/>
      <c r="AA203" s="102"/>
      <c r="AB203" s="102"/>
      <c r="AC203" s="102"/>
      <c r="AD203" s="102"/>
      <c r="AE203" s="102"/>
      <c r="AF203" s="102"/>
      <c r="AG203" s="102"/>
      <c r="AH203" s="102"/>
      <c r="AI203" s="102"/>
      <c r="AJ203" s="102"/>
      <c r="AK203" s="102"/>
      <c r="AL203" s="102"/>
    </row>
    <row r="204" spans="2:38" s="110" customFormat="1" x14ac:dyDescent="0.2">
      <c r="B204" s="102">
        <f t="shared" si="56"/>
        <v>1.8349999999999822</v>
      </c>
      <c r="C204" s="102">
        <f t="shared" si="57"/>
        <v>68.391164728140154</v>
      </c>
      <c r="D204" s="102">
        <f t="shared" si="48"/>
        <v>6.839116472814015E-2</v>
      </c>
      <c r="E204" s="102">
        <f t="shared" si="49"/>
        <v>48.871542515398076</v>
      </c>
      <c r="F204" s="102">
        <f t="shared" si="50"/>
        <v>-33.814940504909529</v>
      </c>
      <c r="G204" s="102">
        <f t="shared" si="51"/>
        <v>25.612954843646939</v>
      </c>
      <c r="H204" s="102">
        <f t="shared" si="52"/>
        <v>91.590507582445426</v>
      </c>
      <c r="I204" s="102">
        <f t="shared" si="53"/>
        <v>74.484497359045008</v>
      </c>
      <c r="J204" s="102">
        <f t="shared" si="54"/>
        <v>57.775567077535896</v>
      </c>
      <c r="K204" s="102" t="str">
        <f t="shared" si="40"/>
        <v>1+0.00050491437459888i</v>
      </c>
      <c r="L204" s="102" t="str">
        <f t="shared" si="41"/>
        <v>1-0.0000410436924939393i</v>
      </c>
      <c r="M204" s="102" t="str">
        <f t="shared" si="58"/>
        <v>1.00000002072355+0.000463870682104941i</v>
      </c>
      <c r="N204" s="102" t="str">
        <f t="shared" si="42"/>
        <v>1+0.669030599716143i</v>
      </c>
      <c r="O204" s="102" t="str">
        <f t="shared" si="43"/>
        <v>0.999999882783993+0.00100853154023666i</v>
      </c>
      <c r="P204" s="102" t="str">
        <f t="shared" si="59"/>
        <v>0.999325144322796+0.670039052835284i</v>
      </c>
      <c r="Q204" s="102" t="str">
        <f t="shared" si="44"/>
        <v>230.72475801783-154.543904920619i</v>
      </c>
      <c r="R204" s="102" t="str">
        <f t="shared" si="45"/>
        <v>1400-49513.3457427525i</v>
      </c>
      <c r="S204" s="102" t="str">
        <f t="shared" si="46"/>
        <v>-2705961.91849927i</v>
      </c>
      <c r="T204" s="102" t="str">
        <f t="shared" si="55"/>
        <v>1350.13828013758-48624.3226240046i</v>
      </c>
      <c r="U204" s="102" t="str">
        <f t="shared" si="47"/>
        <v>-0.529669632977049+19.0756957986479i</v>
      </c>
      <c r="V204" s="102"/>
      <c r="W204" s="102"/>
      <c r="X204" s="102"/>
      <c r="Y204" s="102"/>
      <c r="Z204" s="102"/>
      <c r="AA204" s="102"/>
      <c r="AB204" s="102"/>
      <c r="AC204" s="102"/>
      <c r="AD204" s="102"/>
      <c r="AE204" s="102"/>
      <c r="AF204" s="102"/>
      <c r="AG204" s="102"/>
      <c r="AH204" s="102"/>
      <c r="AI204" s="102"/>
      <c r="AJ204" s="102"/>
      <c r="AK204" s="102"/>
      <c r="AL204" s="102"/>
    </row>
    <row r="205" spans="2:38" s="110" customFormat="1" x14ac:dyDescent="0.2">
      <c r="B205" s="102">
        <f t="shared" si="56"/>
        <v>1.8399999999999821</v>
      </c>
      <c r="C205" s="102">
        <f t="shared" si="57"/>
        <v>69.183097091890829</v>
      </c>
      <c r="D205" s="102">
        <f t="shared" si="48"/>
        <v>6.9183097091890827E-2</v>
      </c>
      <c r="E205" s="102">
        <f t="shared" si="49"/>
        <v>48.840375596821531</v>
      </c>
      <c r="F205" s="102">
        <f t="shared" si="50"/>
        <v>-34.120830034965074</v>
      </c>
      <c r="G205" s="102">
        <f t="shared" si="51"/>
        <v>25.513035628444122</v>
      </c>
      <c r="H205" s="102">
        <f t="shared" si="52"/>
        <v>91.608914629289629</v>
      </c>
      <c r="I205" s="102">
        <f t="shared" si="53"/>
        <v>74.35341122526566</v>
      </c>
      <c r="J205" s="102">
        <f t="shared" si="54"/>
        <v>57.488084594324555</v>
      </c>
      <c r="K205" s="102" t="str">
        <f t="shared" si="40"/>
        <v>1+0.000510761007504713i</v>
      </c>
      <c r="L205" s="102" t="str">
        <f t="shared" si="41"/>
        <v>1-0.0000415189560538302i</v>
      </c>
      <c r="M205" s="102" t="str">
        <f t="shared" si="58"/>
        <v>1.00000002120626+0.000469242051450883i</v>
      </c>
      <c r="N205" s="102" t="str">
        <f t="shared" si="42"/>
        <v>1+0.676777608944029i</v>
      </c>
      <c r="O205" s="102" t="str">
        <f t="shared" si="43"/>
        <v>0.999999880053682+0.0010202097850765i</v>
      </c>
      <c r="P205" s="102" t="str">
        <f t="shared" si="59"/>
        <v>0.999309424914717+0.677797737552123i</v>
      </c>
      <c r="Q205" s="102" t="str">
        <f t="shared" si="44"/>
        <v>229.072956430949-155.21553666761i</v>
      </c>
      <c r="R205" s="102" t="str">
        <f t="shared" si="45"/>
        <v>1400-48946.571160817i</v>
      </c>
      <c r="S205" s="102" t="str">
        <f t="shared" si="46"/>
        <v>-2674987.02855627i</v>
      </c>
      <c r="T205" s="102" t="str">
        <f t="shared" si="55"/>
        <v>1350.13827201925-48067.7404011139i</v>
      </c>
      <c r="U205" s="102" t="str">
        <f t="shared" si="47"/>
        <v>-0.529669629792166+18.8573443112062i</v>
      </c>
      <c r="V205" s="102"/>
      <c r="W205" s="102"/>
      <c r="X205" s="102"/>
      <c r="Y205" s="102"/>
      <c r="Z205" s="102"/>
      <c r="AA205" s="102"/>
      <c r="AB205" s="102"/>
      <c r="AC205" s="102"/>
      <c r="AD205" s="102"/>
      <c r="AE205" s="102"/>
      <c r="AF205" s="102"/>
      <c r="AG205" s="102"/>
      <c r="AH205" s="102"/>
      <c r="AI205" s="102"/>
      <c r="AJ205" s="102"/>
      <c r="AK205" s="102"/>
      <c r="AL205" s="102"/>
    </row>
    <row r="206" spans="2:38" s="110" customFormat="1" x14ac:dyDescent="0.2">
      <c r="B206" s="102">
        <f t="shared" si="56"/>
        <v>1.844999999999982</v>
      </c>
      <c r="C206" s="102">
        <f t="shared" si="57"/>
        <v>69.9841996002245</v>
      </c>
      <c r="D206" s="102">
        <f t="shared" si="48"/>
        <v>6.9984199600224506E-2</v>
      </c>
      <c r="E206" s="102">
        <f t="shared" si="49"/>
        <v>48.80871257572614</v>
      </c>
      <c r="F206" s="102">
        <f t="shared" si="50"/>
        <v>-34.428034032637974</v>
      </c>
      <c r="G206" s="102">
        <f t="shared" si="51"/>
        <v>25.413118293404363</v>
      </c>
      <c r="H206" s="102">
        <f t="shared" si="52"/>
        <v>91.627534462780162</v>
      </c>
      <c r="I206" s="102">
        <f t="shared" si="53"/>
        <v>74.2218308691305</v>
      </c>
      <c r="J206" s="102">
        <f t="shared" si="54"/>
        <v>57.199500430142187</v>
      </c>
      <c r="K206" s="102" t="str">
        <f t="shared" si="40"/>
        <v>1+0.000516675341228854i</v>
      </c>
      <c r="L206" s="102" t="str">
        <f t="shared" si="41"/>
        <v>1-0.0000419997229063743i</v>
      </c>
      <c r="M206" s="102" t="str">
        <f t="shared" si="58"/>
        <v>1.00000002170022+0.00047467561832248i</v>
      </c>
      <c r="N206" s="102" t="str">
        <f t="shared" si="42"/>
        <v>1+0.68461432431092i</v>
      </c>
      <c r="O206" s="102" t="str">
        <f t="shared" si="43"/>
        <v>0.999999877259773+0.00103202325761829i</v>
      </c>
      <c r="P206" s="102" t="str">
        <f t="shared" si="59"/>
        <v>0.999293339354586+0.685646263538821i</v>
      </c>
      <c r="Q206" s="102" t="str">
        <f t="shared" si="44"/>
        <v>227.406956819484-155.872280673713i</v>
      </c>
      <c r="R206" s="102" t="str">
        <f t="shared" si="45"/>
        <v>1400-48386.2843938718i</v>
      </c>
      <c r="S206" s="102" t="str">
        <f t="shared" si="46"/>
        <v>-2644366.70524648i</v>
      </c>
      <c r="T206" s="102" t="str">
        <f t="shared" si="55"/>
        <v>1350.13826371183-47517.5295051481i</v>
      </c>
      <c r="U206" s="102" t="str">
        <f t="shared" si="47"/>
        <v>-0.529669626533101+18.6414923443273i</v>
      </c>
      <c r="V206" s="102"/>
      <c r="W206" s="102"/>
      <c r="X206" s="102"/>
      <c r="Y206" s="102"/>
      <c r="Z206" s="102"/>
      <c r="AA206" s="102"/>
      <c r="AB206" s="102"/>
      <c r="AC206" s="102"/>
      <c r="AD206" s="102"/>
      <c r="AE206" s="102"/>
      <c r="AF206" s="102"/>
      <c r="AG206" s="102"/>
      <c r="AH206" s="102"/>
      <c r="AI206" s="102"/>
      <c r="AJ206" s="102"/>
      <c r="AK206" s="102"/>
      <c r="AL206" s="102"/>
    </row>
    <row r="207" spans="2:38" s="110" customFormat="1" x14ac:dyDescent="0.2">
      <c r="B207" s="102">
        <f t="shared" si="56"/>
        <v>1.8499999999999819</v>
      </c>
      <c r="C207" s="102">
        <f t="shared" si="57"/>
        <v>70.794578438410838</v>
      </c>
      <c r="D207" s="102">
        <f t="shared" si="48"/>
        <v>7.0794578438410832E-2</v>
      </c>
      <c r="E207" s="102">
        <f t="shared" si="49"/>
        <v>48.776549245251701</v>
      </c>
      <c r="F207" s="102">
        <f t="shared" si="50"/>
        <v>-34.736522817238949</v>
      </c>
      <c r="G207" s="102">
        <f t="shared" si="51"/>
        <v>25.313202882248991</v>
      </c>
      <c r="H207" s="102">
        <f t="shared" si="52"/>
        <v>91.646369534341702</v>
      </c>
      <c r="I207" s="102">
        <f t="shared" si="53"/>
        <v>74.089752127500688</v>
      </c>
      <c r="J207" s="102">
        <f t="shared" si="54"/>
        <v>56.909846717102752</v>
      </c>
      <c r="K207" s="102" t="str">
        <f t="shared" si="40"/>
        <v>1+0.00052265815970983i</v>
      </c>
      <c r="L207" s="102" t="str">
        <f t="shared" si="41"/>
        <v>1-0.000042486056776697i</v>
      </c>
      <c r="M207" s="102" t="str">
        <f t="shared" si="58"/>
        <v>1.00000002220568+0.000480172102933133i</v>
      </c>
      <c r="N207" s="102" t="str">
        <f t="shared" si="42"/>
        <v>1+0.692541784564949i</v>
      </c>
      <c r="O207" s="102" t="str">
        <f t="shared" si="43"/>
        <v>0.999999874400786+0.00104397352372503i</v>
      </c>
      <c r="P207" s="102" t="str">
        <f t="shared" si="59"/>
        <v>0.999276879113627+0.69358567110597i</v>
      </c>
      <c r="Q207" s="102" t="str">
        <f t="shared" si="44"/>
        <v>225.72702261907-156.513771986092i</v>
      </c>
      <c r="R207" s="102" t="str">
        <f t="shared" si="45"/>
        <v>1400-47832.4111765126i</v>
      </c>
      <c r="S207" s="102" t="str">
        <f t="shared" si="46"/>
        <v>-2614096.88987918i</v>
      </c>
      <c r="T207" s="102" t="str">
        <f t="shared" si="55"/>
        <v>1350.1382552109-46973.6170062487i</v>
      </c>
      <c r="U207" s="102" t="str">
        <f t="shared" si="47"/>
        <v>-0.529669623198121+18.4281112870668i</v>
      </c>
      <c r="V207" s="102"/>
      <c r="W207" s="102"/>
      <c r="X207" s="102"/>
      <c r="Y207" s="102"/>
      <c r="Z207" s="102"/>
      <c r="AA207" s="102"/>
      <c r="AB207" s="102"/>
      <c r="AC207" s="102"/>
      <c r="AD207" s="102"/>
      <c r="AE207" s="102"/>
      <c r="AF207" s="102"/>
      <c r="AG207" s="102"/>
      <c r="AH207" s="102"/>
      <c r="AI207" s="102"/>
      <c r="AJ207" s="102"/>
      <c r="AK207" s="102"/>
      <c r="AL207" s="102"/>
    </row>
    <row r="208" spans="2:38" s="110" customFormat="1" x14ac:dyDescent="0.2">
      <c r="B208" s="102">
        <f t="shared" si="56"/>
        <v>1.8549999999999818</v>
      </c>
      <c r="C208" s="102">
        <f t="shared" si="57"/>
        <v>71.614341021287217</v>
      </c>
      <c r="D208" s="102">
        <f t="shared" si="48"/>
        <v>7.161434102128722E-2</v>
      </c>
      <c r="E208" s="102">
        <f t="shared" si="49"/>
        <v>48.743881479095208</v>
      </c>
      <c r="F208" s="102">
        <f t="shared" si="50"/>
        <v>-35.046265993357203</v>
      </c>
      <c r="G208" s="102">
        <f t="shared" si="51"/>
        <v>25.213289439714245</v>
      </c>
      <c r="H208" s="102">
        <f t="shared" si="52"/>
        <v>91.66542232334568</v>
      </c>
      <c r="I208" s="102">
        <f t="shared" si="53"/>
        <v>73.957170918809453</v>
      </c>
      <c r="J208" s="102">
        <f t="shared" si="54"/>
        <v>56.619156329988478</v>
      </c>
      <c r="K208" s="102" t="str">
        <f t="shared" si="40"/>
        <v>1+0.000528710255963753i</v>
      </c>
      <c r="L208" s="102" t="str">
        <f t="shared" si="41"/>
        <v>1-0.0000429780221278263i</v>
      </c>
      <c r="M208" s="102" t="str">
        <f t="shared" si="58"/>
        <v>1.00000002272292+0.000485732233835927i</v>
      </c>
      <c r="N208" s="102" t="str">
        <f t="shared" si="42"/>
        <v>1+0.700561040482387i</v>
      </c>
      <c r="O208" s="102" t="str">
        <f t="shared" si="43"/>
        <v>0.999999871475204+0.00105606216739155i</v>
      </c>
      <c r="P208" s="102" t="str">
        <f t="shared" si="59"/>
        <v>0.999260035464402+0.701617012610314i</v>
      </c>
      <c r="Q208" s="102" t="str">
        <f t="shared" si="44"/>
        <v>224.033429138443-157.139650435842i</v>
      </c>
      <c r="R208" s="102" t="str">
        <f t="shared" si="45"/>
        <v>1400-47284.8780934447i</v>
      </c>
      <c r="S208" s="102" t="str">
        <f t="shared" si="46"/>
        <v>-2584173.57022314i</v>
      </c>
      <c r="T208" s="102" t="str">
        <f t="shared" si="55"/>
        <v>1350.13824651196-46435.9308094032i</v>
      </c>
      <c r="U208" s="102" t="str">
        <f t="shared" si="47"/>
        <v>-0.52966961978546+18.2171728559966i</v>
      </c>
      <c r="V208" s="102"/>
      <c r="W208" s="102"/>
      <c r="X208" s="102"/>
      <c r="Y208" s="102"/>
      <c r="Z208" s="102"/>
      <c r="AA208" s="102"/>
      <c r="AB208" s="102"/>
      <c r="AC208" s="102"/>
      <c r="AD208" s="102"/>
      <c r="AE208" s="102"/>
      <c r="AF208" s="102"/>
      <c r="AG208" s="102"/>
      <c r="AH208" s="102"/>
      <c r="AI208" s="102"/>
      <c r="AJ208" s="102"/>
      <c r="AK208" s="102"/>
      <c r="AL208" s="102"/>
    </row>
    <row r="209" spans="2:38" s="110" customFormat="1" x14ac:dyDescent="0.2">
      <c r="B209" s="102">
        <f t="shared" si="56"/>
        <v>1.8599999999999817</v>
      </c>
      <c r="C209" s="102">
        <f t="shared" si="57"/>
        <v>72.443596007495984</v>
      </c>
      <c r="D209" s="102">
        <f t="shared" si="48"/>
        <v>7.2443596007495989E-2</v>
      </c>
      <c r="E209" s="102">
        <f t="shared" si="49"/>
        <v>48.710705235049616</v>
      </c>
      <c r="F209" s="102">
        <f t="shared" si="50"/>
        <v>-35.35723246074707</v>
      </c>
      <c r="G209" s="102">
        <f t="shared" si="51"/>
        <v>25.113378011574859</v>
      </c>
      <c r="H209" s="102">
        <f t="shared" si="52"/>
        <v>91.684695337418404</v>
      </c>
      <c r="I209" s="102">
        <f t="shared" si="53"/>
        <v>73.824083246624468</v>
      </c>
      <c r="J209" s="102">
        <f t="shared" si="54"/>
        <v>56.327462876671333</v>
      </c>
      <c r="K209" s="102" t="str">
        <f t="shared" si="40"/>
        <v>1+0.000534832432189424i</v>
      </c>
      <c r="L209" s="102" t="str">
        <f t="shared" si="41"/>
        <v>1-0.0000434756841692363i</v>
      </c>
      <c r="M209" s="102" t="str">
        <f t="shared" si="58"/>
        <v>1.00000002325221+0.000491356748020188i</v>
      </c>
      <c r="N209" s="102" t="str">
        <f t="shared" si="42"/>
        <v>1+0.70867315500692i</v>
      </c>
      <c r="O209" s="102" t="str">
        <f t="shared" si="43"/>
        <v>0.999999868481477+0.00106829079095447i</v>
      </c>
      <c r="P209" s="102" t="str">
        <f t="shared" si="59"/>
        <v>0.999242799476187+0.709741352594228i</v>
      </c>
      <c r="Q209" s="102" t="str">
        <f t="shared" si="44"/>
        <v>222.326463480508-157.74956108901i</v>
      </c>
      <c r="R209" s="102" t="str">
        <f t="shared" si="45"/>
        <v>1400-46743.6125697508i</v>
      </c>
      <c r="S209" s="102" t="str">
        <f t="shared" si="46"/>
        <v>-2554592.77997476i</v>
      </c>
      <c r="T209" s="102" t="str">
        <f t="shared" si="55"/>
        <v>1350.13823761039-45904.3996448885i</v>
      </c>
      <c r="U209" s="102" t="str">
        <f t="shared" si="47"/>
        <v>-0.529669616293306+18.0086490914562i</v>
      </c>
      <c r="V209" s="102"/>
      <c r="W209" s="102"/>
      <c r="X209" s="102"/>
      <c r="Y209" s="102"/>
      <c r="Z209" s="102"/>
      <c r="AA209" s="102"/>
      <c r="AB209" s="102"/>
      <c r="AC209" s="102"/>
      <c r="AD209" s="102"/>
      <c r="AE209" s="102"/>
      <c r="AF209" s="102"/>
      <c r="AG209" s="102"/>
      <c r="AH209" s="102"/>
      <c r="AI209" s="102"/>
      <c r="AJ209" s="102"/>
      <c r="AK209" s="102"/>
      <c r="AL209" s="102"/>
    </row>
    <row r="210" spans="2:38" s="110" customFormat="1" x14ac:dyDescent="0.2">
      <c r="B210" s="102">
        <f t="shared" si="56"/>
        <v>1.8649999999999816</v>
      </c>
      <c r="C210" s="102">
        <f t="shared" si="57"/>
        <v>73.282453313887345</v>
      </c>
      <c r="D210" s="102">
        <f t="shared" si="48"/>
        <v>7.3282453313887344E-2</v>
      </c>
      <c r="E210" s="102">
        <f t="shared" si="49"/>
        <v>48.677016558516968</v>
      </c>
      <c r="F210" s="102">
        <f t="shared" si="50"/>
        <v>-35.669390425108006</v>
      </c>
      <c r="G210" s="102">
        <f t="shared" si="51"/>
        <v>25.013468644668041</v>
      </c>
      <c r="H210" s="102">
        <f t="shared" si="52"/>
        <v>91.704191112752383</v>
      </c>
      <c r="I210" s="102">
        <f t="shared" si="53"/>
        <v>73.690485203185006</v>
      </c>
      <c r="J210" s="102">
        <f t="shared" si="54"/>
        <v>56.034800687644378</v>
      </c>
      <c r="K210" s="102" t="str">
        <f t="shared" si="40"/>
        <v>1+0.000541025499874672i</v>
      </c>
      <c r="L210" s="102" t="str">
        <f t="shared" si="41"/>
        <v>1-0.0000439791088654918i</v>
      </c>
      <c r="M210" s="102" t="str">
        <f t="shared" si="58"/>
        <v>1.00000002379382+0.00049704639100918i</v>
      </c>
      <c r="N210" s="102" t="str">
        <f t="shared" si="42"/>
        <v>1+0.71687920339054i</v>
      </c>
      <c r="O210" s="102" t="str">
        <f t="shared" si="43"/>
        <v>0.999999865418017+0.0010806610153046i</v>
      </c>
      <c r="P210" s="102" t="str">
        <f t="shared" si="59"/>
        <v>0.99922516201023+0.71795976792682i</v>
      </c>
      <c r="Q210" s="102" t="str">
        <f t="shared" si="44"/>
        <v>220.60642444372-158.343154698382i</v>
      </c>
      <c r="R210" s="102" t="str">
        <f t="shared" si="45"/>
        <v>1400-46208.5428612722i</v>
      </c>
      <c r="S210" s="102" t="str">
        <f t="shared" si="46"/>
        <v>-2525350.59823232i</v>
      </c>
      <c r="T210" s="102" t="str">
        <f t="shared" si="55"/>
        <v>1350.13822850148-45378.9530588248i</v>
      </c>
      <c r="U210" s="102" t="str">
        <f t="shared" si="47"/>
        <v>-0.52966961271981+17.8025123538466i</v>
      </c>
      <c r="V210" s="102"/>
      <c r="W210" s="102"/>
      <c r="X210" s="102"/>
      <c r="Y210" s="102"/>
      <c r="Z210" s="102"/>
      <c r="AA210" s="102"/>
      <c r="AB210" s="102"/>
      <c r="AC210" s="102"/>
      <c r="AD210" s="102"/>
      <c r="AE210" s="102"/>
      <c r="AF210" s="102"/>
      <c r="AG210" s="102"/>
      <c r="AH210" s="102"/>
      <c r="AI210" s="102"/>
      <c r="AJ210" s="102"/>
      <c r="AK210" s="102"/>
      <c r="AL210" s="102"/>
    </row>
    <row r="211" spans="2:38" s="110" customFormat="1" x14ac:dyDescent="0.2">
      <c r="B211" s="102">
        <f t="shared" si="56"/>
        <v>1.8699999999999815</v>
      </c>
      <c r="C211" s="102">
        <f t="shared" si="57"/>
        <v>74.131024130088591</v>
      </c>
      <c r="D211" s="102">
        <f t="shared" si="48"/>
        <v>7.4131024130088596E-2</v>
      </c>
      <c r="E211" s="102">
        <f t="shared" si="49"/>
        <v>48.642811585988795</v>
      </c>
      <c r="F211" s="102">
        <f t="shared" si="50"/>
        <v>-35.982707409753957</v>
      </c>
      <c r="G211" s="102">
        <f t="shared" si="51"/>
        <v>24.91356138691787</v>
      </c>
      <c r="H211" s="102">
        <f t="shared" si="52"/>
        <v>91.723912214420579</v>
      </c>
      <c r="I211" s="102">
        <f t="shared" si="53"/>
        <v>73.556372972906672</v>
      </c>
      <c r="J211" s="102">
        <f t="shared" si="54"/>
        <v>55.741204804666623</v>
      </c>
      <c r="K211" s="102" t="str">
        <f t="shared" si="40"/>
        <v>1+0.000547290279903909i</v>
      </c>
      <c r="L211" s="102" t="str">
        <f t="shared" si="41"/>
        <v>1-0.0000444883629449908i</v>
      </c>
      <c r="M211" s="102" t="str">
        <f t="shared" si="58"/>
        <v>1.00000002434805+0.000502801916958918i</v>
      </c>
      <c r="N211" s="102" t="str">
        <f t="shared" si="42"/>
        <v>1+0.725180273336073i</v>
      </c>
      <c r="O211" s="102" t="str">
        <f t="shared" si="43"/>
        <v>0.9999998622832+0.00109317448010177i</v>
      </c>
      <c r="P211" s="102" t="str">
        <f t="shared" si="59"/>
        <v>0.999207113714916+0.726273347946668i</v>
      </c>
      <c r="Q211" s="102" t="str">
        <f t="shared" si="44"/>
        <v>218.873622403534-158.92008815504i</v>
      </c>
      <c r="R211" s="102" t="str">
        <f t="shared" si="45"/>
        <v>1400-45679.5980450984i</v>
      </c>
      <c r="S211" s="102" t="str">
        <f t="shared" si="46"/>
        <v>-2496443.14897631i</v>
      </c>
      <c r="T211" s="102" t="str">
        <f t="shared" si="55"/>
        <v>1350.13821918039-44859.5214038358i</v>
      </c>
      <c r="U211" s="102" t="str">
        <f t="shared" si="47"/>
        <v>-0.529669609063075+17.5987353199663i</v>
      </c>
      <c r="V211" s="102"/>
      <c r="W211" s="102"/>
      <c r="X211" s="102"/>
      <c r="Y211" s="102"/>
      <c r="Z211" s="102"/>
      <c r="AA211" s="102"/>
      <c r="AB211" s="102"/>
      <c r="AC211" s="102"/>
      <c r="AD211" s="102"/>
      <c r="AE211" s="102"/>
      <c r="AF211" s="102"/>
      <c r="AG211" s="102"/>
      <c r="AH211" s="102"/>
      <c r="AI211" s="102"/>
      <c r="AJ211" s="102"/>
      <c r="AK211" s="102"/>
      <c r="AL211" s="102"/>
    </row>
    <row r="212" spans="2:38" s="110" customFormat="1" x14ac:dyDescent="0.2">
      <c r="B212" s="102">
        <f t="shared" si="56"/>
        <v>1.8749999999999813</v>
      </c>
      <c r="C212" s="102">
        <f t="shared" si="57"/>
        <v>74.989420933242371</v>
      </c>
      <c r="D212" s="102">
        <f t="shared" si="48"/>
        <v>7.4989420933242373E-2</v>
      </c>
      <c r="E212" s="102">
        <f t="shared" si="49"/>
        <v>48.608086548487663</v>
      </c>
      <c r="F212" s="102">
        <f t="shared" si="50"/>
        <v>-36.297150268174143</v>
      </c>
      <c r="G212" s="102">
        <f t="shared" si="51"/>
        <v>24.813656287360676</v>
      </c>
      <c r="H212" s="102">
        <f t="shared" si="52"/>
        <v>91.743861236693846</v>
      </c>
      <c r="I212" s="102">
        <f t="shared" si="53"/>
        <v>73.421742835848335</v>
      </c>
      <c r="J212" s="102">
        <f t="shared" si="54"/>
        <v>55.446710968519703</v>
      </c>
      <c r="K212" s="102" t="str">
        <f t="shared" si="40"/>
        <v>1+0.000553627602666943i</v>
      </c>
      <c r="L212" s="102" t="str">
        <f t="shared" si="41"/>
        <v>1-0.0000450035139088101i</v>
      </c>
      <c r="M212" s="102" t="str">
        <f t="shared" si="58"/>
        <v>1.00000002491519+0.000508624088758133i</v>
      </c>
      <c r="N212" s="102" t="str">
        <f t="shared" si="42"/>
        <v>1+0.733577465141348i</v>
      </c>
      <c r="O212" s="102" t="str">
        <f t="shared" si="43"/>
        <v>0.999999859075364+0.0011058328439922i</v>
      </c>
      <c r="P212" s="102" t="str">
        <f t="shared" si="59"/>
        <v>0.999188645020798+0.734683194606203i</v>
      </c>
      <c r="Q212" s="102" t="str">
        <f t="shared" si="44"/>
        <v>217.128379173719-159.480024938707i</v>
      </c>
      <c r="R212" s="102" t="str">
        <f t="shared" si="45"/>
        <v>1400-45156.7080101672i</v>
      </c>
      <c r="S212" s="102" t="str">
        <f t="shared" si="46"/>
        <v>-2467866.60055565i</v>
      </c>
      <c r="T212" s="102" t="str">
        <f t="shared" si="55"/>
        <v>1350.1382096422-44346.0358298183i</v>
      </c>
      <c r="U212" s="102" t="str">
        <f t="shared" si="47"/>
        <v>-0.52966960532117+17.3972909793902i</v>
      </c>
      <c r="V212" s="102"/>
      <c r="W212" s="102"/>
      <c r="X212" s="102"/>
      <c r="Y212" s="102"/>
      <c r="Z212" s="102"/>
      <c r="AA212" s="102"/>
      <c r="AB212" s="102"/>
      <c r="AC212" s="102"/>
      <c r="AD212" s="102"/>
      <c r="AE212" s="102"/>
      <c r="AF212" s="102"/>
      <c r="AG212" s="102"/>
      <c r="AH212" s="102"/>
      <c r="AI212" s="102"/>
      <c r="AJ212" s="102"/>
      <c r="AK212" s="102"/>
      <c r="AL212" s="102"/>
    </row>
    <row r="213" spans="2:38" s="110" customFormat="1" x14ac:dyDescent="0.2">
      <c r="B213" s="102">
        <f t="shared" si="56"/>
        <v>1.8799999999999812</v>
      </c>
      <c r="C213" s="102">
        <f t="shared" si="57"/>
        <v>75.857757502915135</v>
      </c>
      <c r="D213" s="102">
        <f t="shared" si="48"/>
        <v>7.5857757502915138E-2</v>
      </c>
      <c r="E213" s="102">
        <f t="shared" si="49"/>
        <v>48.57283777496469</v>
      </c>
      <c r="F213" s="102">
        <f t="shared" si="50"/>
        <v>-36.612685197479443</v>
      </c>
      <c r="G213" s="102">
        <f t="shared" si="51"/>
        <v>24.713753396170812</v>
      </c>
      <c r="H213" s="102">
        <f t="shared" si="52"/>
        <v>91.764040803361112</v>
      </c>
      <c r="I213" s="102">
        <f t="shared" si="53"/>
        <v>73.286591171135498</v>
      </c>
      <c r="J213" s="102">
        <f t="shared" si="54"/>
        <v>55.151355605881669</v>
      </c>
      <c r="K213" s="102" t="str">
        <f t="shared" si="40"/>
        <v>1+0.000560038308169042i</v>
      </c>
      <c r="L213" s="102" t="str">
        <f t="shared" si="41"/>
        <v>1-0.0000455246300396519i</v>
      </c>
      <c r="M213" s="102" t="str">
        <f t="shared" si="58"/>
        <v>1.00000002549554+0.00051451367812939i</v>
      </c>
      <c r="N213" s="102" t="str">
        <f t="shared" si="42"/>
        <v>1+0.742071891845045i</v>
      </c>
      <c r="O213" s="102" t="str">
        <f t="shared" si="43"/>
        <v>0.999999855792807+0.0011186377848283i</v>
      </c>
      <c r="P213" s="102" t="str">
        <f t="shared" si="59"/>
        <v>0.99916974613553+0.743190422617769i</v>
      </c>
      <c r="Q213" s="102" t="str">
        <f t="shared" si="44"/>
        <v>215.371027847447-160.022635565887i</v>
      </c>
      <c r="R213" s="102" t="str">
        <f t="shared" si="45"/>
        <v>1400-44639.8034479705i</v>
      </c>
      <c r="S213" s="102" t="str">
        <f t="shared" si="46"/>
        <v>-2439617.16517979i</v>
      </c>
      <c r="T213" s="102" t="str">
        <f t="shared" si="55"/>
        <v>1350.13819988183-43838.4282748164i</v>
      </c>
      <c r="U213" s="102" t="str">
        <f t="shared" si="47"/>
        <v>-0.529669601492101+17.1981526308895i</v>
      </c>
      <c r="V213" s="102"/>
      <c r="W213" s="102"/>
      <c r="X213" s="102"/>
      <c r="Y213" s="102"/>
      <c r="Z213" s="102"/>
      <c r="AA213" s="102"/>
      <c r="AB213" s="102"/>
      <c r="AC213" s="102"/>
      <c r="AD213" s="102"/>
      <c r="AE213" s="102"/>
      <c r="AF213" s="102"/>
      <c r="AG213" s="102"/>
      <c r="AH213" s="102"/>
      <c r="AI213" s="102"/>
      <c r="AJ213" s="102"/>
      <c r="AK213" s="102"/>
      <c r="AL213" s="102"/>
    </row>
    <row r="214" spans="2:38" s="110" customFormat="1" x14ac:dyDescent="0.2">
      <c r="B214" s="102">
        <f t="shared" si="56"/>
        <v>1.8849999999999811</v>
      </c>
      <c r="C214" s="102">
        <f t="shared" si="57"/>
        <v>76.736148936178608</v>
      </c>
      <c r="D214" s="102">
        <f t="shared" si="48"/>
        <v>7.6736148936178611E-2</v>
      </c>
      <c r="E214" s="102">
        <f t="shared" si="49"/>
        <v>48.537061695646315</v>
      </c>
      <c r="F214" s="102">
        <f t="shared" si="50"/>
        <v>-36.929277752728574</v>
      </c>
      <c r="G214" s="102">
        <f t="shared" si="51"/>
        <v>24.613852764686325</v>
      </c>
      <c r="H214" s="102">
        <f t="shared" si="52"/>
        <v>91.784453568053294</v>
      </c>
      <c r="I214" s="102">
        <f t="shared" si="53"/>
        <v>73.150914460332643</v>
      </c>
      <c r="J214" s="102">
        <f t="shared" si="54"/>
        <v>54.855175815324721</v>
      </c>
      <c r="K214" s="102" t="str">
        <f t="shared" si="40"/>
        <v>1+0.000566523246142277i</v>
      </c>
      <c r="L214" s="102" t="str">
        <f t="shared" si="41"/>
        <v>1-0.0000460517804108948i</v>
      </c>
      <c r="M214" s="102" t="str">
        <f t="shared" si="58"/>
        <v>1.0000000260894+0.000520471465731382i</v>
      </c>
      <c r="N214" s="102" t="str">
        <f t="shared" si="42"/>
        <v>1+0.750664679374221i</v>
      </c>
      <c r="O214" s="102" t="str">
        <f t="shared" si="43"/>
        <v>0.99999985243379+0.00113159099989111i</v>
      </c>
      <c r="P214" s="102" t="str">
        <f t="shared" si="59"/>
        <v>0.999150407038674+0.75179615960137i</v>
      </c>
      <c r="Q214" s="102" t="str">
        <f t="shared" si="44"/>
        <v>213.601912618057-160.547598034753i</v>
      </c>
      <c r="R214" s="102" t="str">
        <f t="shared" si="45"/>
        <v>1400-44128.8158433687i</v>
      </c>
      <c r="S214" s="102" t="str">
        <f t="shared" si="46"/>
        <v>-2411691.09841666i</v>
      </c>
      <c r="T214" s="102" t="str">
        <f t="shared" si="55"/>
        <v>1350.1381898941-43336.6314559973i</v>
      </c>
      <c r="U214" s="102" t="str">
        <f t="shared" si="47"/>
        <v>-0.529669597573838+17.0012938788912i</v>
      </c>
      <c r="V214" s="102"/>
      <c r="W214" s="102"/>
      <c r="X214" s="102"/>
      <c r="Y214" s="102"/>
      <c r="Z214" s="102"/>
      <c r="AA214" s="102"/>
      <c r="AB214" s="102"/>
      <c r="AC214" s="102"/>
      <c r="AD214" s="102"/>
      <c r="AE214" s="102"/>
      <c r="AF214" s="102"/>
      <c r="AG214" s="102"/>
      <c r="AH214" s="102"/>
      <c r="AI214" s="102"/>
      <c r="AJ214" s="102"/>
      <c r="AK214" s="102"/>
      <c r="AL214" s="102"/>
    </row>
    <row r="215" spans="2:38" s="110" customFormat="1" x14ac:dyDescent="0.2">
      <c r="B215" s="102">
        <f t="shared" si="56"/>
        <v>1.889999999999981</v>
      </c>
      <c r="C215" s="102">
        <f t="shared" si="57"/>
        <v>77.624711662865835</v>
      </c>
      <c r="D215" s="102">
        <f t="shared" si="48"/>
        <v>7.7624711662865831E-2</v>
      </c>
      <c r="E215" s="102">
        <f t="shared" si="49"/>
        <v>48.500754845324636</v>
      </c>
      <c r="F215" s="102">
        <f t="shared" si="50"/>
        <v>-37.246892862131055</v>
      </c>
      <c r="G215" s="102">
        <f t="shared" si="51"/>
        <v>24.513954445436944</v>
      </c>
      <c r="H215" s="102">
        <f t="shared" si="52"/>
        <v>91.805102214569558</v>
      </c>
      <c r="I215" s="102">
        <f t="shared" si="53"/>
        <v>73.014709290761573</v>
      </c>
      <c r="J215" s="102">
        <f t="shared" si="54"/>
        <v>54.558209352438503</v>
      </c>
      <c r="K215" s="102" t="str">
        <f t="shared" si="40"/>
        <v>1+0.00057308327615815i</v>
      </c>
      <c r="L215" s="102" t="str">
        <f t="shared" si="41"/>
        <v>1-0.0000465850348957496i</v>
      </c>
      <c r="M215" s="102" t="str">
        <f t="shared" si="58"/>
        <v>1.0000000266971+0.0005264982412624i</v>
      </c>
      <c r="N215" s="102" t="str">
        <f t="shared" si="42"/>
        <v>1+0.759356966693556i</v>
      </c>
      <c r="O215" s="102" t="str">
        <f t="shared" si="43"/>
        <v>0.999999848996532+0.00114469420611527i</v>
      </c>
      <c r="P215" s="102" t="str">
        <f t="shared" si="59"/>
        <v>0.999130617476385+0.760501546234136i</v>
      </c>
      <c r="Q215" s="102" t="str">
        <f t="shared" si="44"/>
        <v>211.821388579486-161.054598265775i</v>
      </c>
      <c r="R215" s="102" t="str">
        <f t="shared" si="45"/>
        <v>1400-43623.6774655084i</v>
      </c>
      <c r="S215" s="102" t="str">
        <f t="shared" si="46"/>
        <v>-2384084.69869638i</v>
      </c>
      <c r="T215" s="102" t="str">
        <f t="shared" si="55"/>
        <v>1350.13817967374-42840.5788607375i</v>
      </c>
      <c r="U215" s="102" t="str">
        <f t="shared" si="47"/>
        <v>-0.529669593564312+16.8066886299816i</v>
      </c>
      <c r="V215" s="102"/>
      <c r="W215" s="102"/>
      <c r="X215" s="102"/>
      <c r="Y215" s="102"/>
      <c r="Z215" s="102"/>
      <c r="AA215" s="102"/>
      <c r="AB215" s="102"/>
      <c r="AC215" s="102"/>
      <c r="AD215" s="102"/>
      <c r="AE215" s="102"/>
      <c r="AF215" s="102"/>
      <c r="AG215" s="102"/>
      <c r="AH215" s="102"/>
      <c r="AI215" s="102"/>
      <c r="AJ215" s="102"/>
      <c r="AK215" s="102"/>
      <c r="AL215" s="102"/>
    </row>
    <row r="216" spans="2:38" s="110" customFormat="1" x14ac:dyDescent="0.2">
      <c r="B216" s="102">
        <f t="shared" si="56"/>
        <v>1.8949999999999809</v>
      </c>
      <c r="C216" s="102">
        <f t="shared" si="57"/>
        <v>78.523563461003732</v>
      </c>
      <c r="D216" s="102">
        <f t="shared" si="48"/>
        <v>7.8523563461003726E-2</v>
      </c>
      <c r="E216" s="102">
        <f t="shared" si="49"/>
        <v>48.463913866584619</v>
      </c>
      <c r="F216" s="102">
        <f t="shared" si="50"/>
        <v>-37.565494843111502</v>
      </c>
      <c r="G216" s="102">
        <f t="shared" si="51"/>
        <v>24.414058492170504</v>
      </c>
      <c r="H216" s="102">
        <f t="shared" si="52"/>
        <v>91.825989457207342</v>
      </c>
      <c r="I216" s="102">
        <f t="shared" si="53"/>
        <v>72.87797235875513</v>
      </c>
      <c r="J216" s="102">
        <f t="shared" si="54"/>
        <v>54.26049461409584</v>
      </c>
      <c r="K216" s="102" t="str">
        <f t="shared" si="40"/>
        <v>1+0.000579719267741536i</v>
      </c>
      <c r="L216" s="102" t="str">
        <f t="shared" si="41"/>
        <v>1-0.0000471244641765207i</v>
      </c>
      <c r="M216" s="102" t="str">
        <f t="shared" si="58"/>
        <v>1.00000002731896+0.000532594803565015i</v>
      </c>
      <c r="N216" s="102" t="str">
        <f t="shared" si="42"/>
        <v>1+0.768149905956319i</v>
      </c>
      <c r="O216" s="102" t="str">
        <f t="shared" si="43"/>
        <v>0.999999845479209+0.00115794914031655i</v>
      </c>
      <c r="P216" s="102" t="str">
        <f t="shared" si="59"/>
        <v>0.999110366955973+0.769307736401504i</v>
      </c>
      <c r="Q216" s="102" t="str">
        <f t="shared" si="44"/>
        <v>210.029821506407-161.543330536999i</v>
      </c>
      <c r="R216" s="102" t="str">
        <f t="shared" si="45"/>
        <v>1400-43124.3213588446i</v>
      </c>
      <c r="S216" s="102" t="str">
        <f t="shared" si="46"/>
        <v>-2356794.30682057i</v>
      </c>
      <c r="T216" s="102" t="str">
        <f t="shared" si="55"/>
        <v>1350.13816921531-42350.204737802i</v>
      </c>
      <c r="U216" s="102" t="str">
        <f t="shared" si="47"/>
        <v>-0.52966958946139+16.6143110894454i</v>
      </c>
      <c r="V216" s="102"/>
      <c r="W216" s="102"/>
      <c r="X216" s="102"/>
      <c r="Y216" s="102"/>
      <c r="Z216" s="102"/>
      <c r="AA216" s="102"/>
      <c r="AB216" s="102"/>
      <c r="AC216" s="102"/>
      <c r="AD216" s="102"/>
      <c r="AE216" s="102"/>
      <c r="AF216" s="102"/>
      <c r="AG216" s="102"/>
      <c r="AH216" s="102"/>
      <c r="AI216" s="102"/>
      <c r="AJ216" s="102"/>
      <c r="AK216" s="102"/>
      <c r="AL216" s="102"/>
    </row>
    <row r="217" spans="2:38" s="110" customFormat="1" x14ac:dyDescent="0.2">
      <c r="B217" s="102">
        <f t="shared" si="56"/>
        <v>1.8999999999999808</v>
      </c>
      <c r="C217" s="102">
        <f t="shared" si="57"/>
        <v>79.432823472424658</v>
      </c>
      <c r="D217" s="102">
        <f t="shared" si="48"/>
        <v>7.9432823472424655E-2</v>
      </c>
      <c r="E217" s="102">
        <f t="shared" si="49"/>
        <v>48.426535512962666</v>
      </c>
      <c r="F217" s="102">
        <f t="shared" si="50"/>
        <v>-37.88504741922771</v>
      </c>
      <c r="G217" s="102">
        <f t="shared" si="51"/>
        <v>24.314164959881573</v>
      </c>
      <c r="H217" s="102">
        <f t="shared" si="52"/>
        <v>91.847118041095129</v>
      </c>
      <c r="I217" s="102">
        <f t="shared" si="53"/>
        <v>72.740700472844239</v>
      </c>
      <c r="J217" s="102">
        <f t="shared" si="54"/>
        <v>53.962070621867419</v>
      </c>
      <c r="K217" s="102" t="str">
        <f t="shared" si="40"/>
        <v>1+0.000586432100485931i</v>
      </c>
      <c r="L217" s="102" t="str">
        <f t="shared" si="41"/>
        <v>1-0.000047670139753975i</v>
      </c>
      <c r="M217" s="102" t="str">
        <f t="shared" si="58"/>
        <v>1.0000000279553+0.000538761960731956i</v>
      </c>
      <c r="N217" s="102" t="str">
        <f t="shared" si="42"/>
        <v>1+0.777044662657085i</v>
      </c>
      <c r="O217" s="102" t="str">
        <f t="shared" si="43"/>
        <v>0.999999841879958+0.00117135755942213i</v>
      </c>
      <c r="P217" s="102" t="str">
        <f t="shared" si="59"/>
        <v>0.999089644740346+0.778215897350172i</v>
      </c>
      <c r="Q217" s="102" t="str">
        <f t="shared" si="44"/>
        <v>208.227587614182-162.013497912947i</v>
      </c>
      <c r="R217" s="102" t="str">
        <f t="shared" si="45"/>
        <v>1400-42630.6813342661i</v>
      </c>
      <c r="S217" s="102" t="str">
        <f t="shared" si="46"/>
        <v>-2329816.30547733i</v>
      </c>
      <c r="T217" s="102" t="str">
        <f t="shared" si="55"/>
        <v>1350.13815851327-41865.4440886314i</v>
      </c>
      <c r="U217" s="102" t="str">
        <f t="shared" si="47"/>
        <v>-0.529669585262897+16.4241357578477i</v>
      </c>
      <c r="V217" s="102"/>
      <c r="W217" s="102"/>
      <c r="X217" s="102"/>
      <c r="Y217" s="102"/>
      <c r="Z217" s="102"/>
      <c r="AA217" s="102"/>
      <c r="AB217" s="102"/>
      <c r="AC217" s="102"/>
      <c r="AD217" s="102"/>
      <c r="AE217" s="102"/>
      <c r="AF217" s="102"/>
      <c r="AG217" s="102"/>
      <c r="AH217" s="102"/>
      <c r="AI217" s="102"/>
      <c r="AJ217" s="102"/>
      <c r="AK217" s="102"/>
      <c r="AL217" s="102"/>
    </row>
    <row r="218" spans="2:38" s="110" customFormat="1" x14ac:dyDescent="0.2">
      <c r="B218" s="102">
        <f t="shared" si="56"/>
        <v>1.9049999999999807</v>
      </c>
      <c r="C218" s="102">
        <f t="shared" si="57"/>
        <v>80.352612218558193</v>
      </c>
      <c r="D218" s="102">
        <f t="shared" si="48"/>
        <v>8.0352612218558189E-2</v>
      </c>
      <c r="E218" s="102">
        <f t="shared" si="49"/>
        <v>48.388616652030827</v>
      </c>
      <c r="F218" s="102">
        <f t="shared" si="50"/>
        <v>-38.2055137379283</v>
      </c>
      <c r="G218" s="102">
        <f t="shared" si="51"/>
        <v>24.214273904840638</v>
      </c>
      <c r="H218" s="102">
        <f t="shared" si="52"/>
        <v>91.868490742528479</v>
      </c>
      <c r="I218" s="102">
        <f t="shared" si="53"/>
        <v>72.602890556871472</v>
      </c>
      <c r="J218" s="102">
        <f t="shared" si="54"/>
        <v>53.662977004600179</v>
      </c>
      <c r="K218" s="102" t="str">
        <f t="shared" si="40"/>
        <v>1+0.000593222664170044i</v>
      </c>
      <c r="L218" s="102" t="str">
        <f t="shared" si="41"/>
        <v>1-0.0000482221339568191i</v>
      </c>
      <c r="M218" s="102" t="str">
        <f t="shared" si="58"/>
        <v>1.00000002860646+0.000545000530213225i</v>
      </c>
      <c r="N218" s="102" t="str">
        <f t="shared" si="42"/>
        <v>1+0.786042415786221i</v>
      </c>
      <c r="O218" s="102" t="str">
        <f t="shared" si="43"/>
        <v>0.999999838196869+0.00118492124070345i</v>
      </c>
      <c r="P218" s="102" t="str">
        <f t="shared" si="59"/>
        <v>0.99906843984231+0.7872272098428i</v>
      </c>
      <c r="Q218" s="102" t="str">
        <f t="shared" si="44"/>
        <v>206.415073298803-162.464812666079i</v>
      </c>
      <c r="R218" s="102" t="str">
        <f t="shared" si="45"/>
        <v>1400-42142.6919603224i</v>
      </c>
      <c r="S218" s="102" t="str">
        <f t="shared" si="46"/>
        <v>-2303147.11876181i</v>
      </c>
      <c r="T218" s="102" t="str">
        <f t="shared" si="55"/>
        <v>1350.13814756196-41386.2326587277i</v>
      </c>
      <c r="U218" s="102" t="str">
        <f t="shared" si="47"/>
        <v>-0.529669580966614+16.2361374276547i</v>
      </c>
      <c r="V218" s="102"/>
      <c r="W218" s="102"/>
      <c r="X218" s="102"/>
      <c r="Y218" s="102"/>
      <c r="Z218" s="102"/>
      <c r="AA218" s="102"/>
      <c r="AB218" s="102"/>
      <c r="AC218" s="102"/>
      <c r="AD218" s="102"/>
      <c r="AE218" s="102"/>
      <c r="AF218" s="102"/>
      <c r="AG218" s="102"/>
      <c r="AH218" s="102"/>
      <c r="AI218" s="102"/>
      <c r="AJ218" s="102"/>
      <c r="AK218" s="102"/>
      <c r="AL218" s="102"/>
    </row>
    <row r="219" spans="2:38" s="110" customFormat="1" x14ac:dyDescent="0.2">
      <c r="B219" s="102">
        <f t="shared" si="56"/>
        <v>1.9099999999999806</v>
      </c>
      <c r="C219" s="102">
        <f t="shared" si="57"/>
        <v>81.283051616406354</v>
      </c>
      <c r="D219" s="102">
        <f t="shared" si="48"/>
        <v>8.1283051616406352E-2</v>
      </c>
      <c r="E219" s="102">
        <f t="shared" si="49"/>
        <v>48.350154268399798</v>
      </c>
      <c r="F219" s="102">
        <f t="shared" si="50"/>
        <v>-38.526856389132021</v>
      </c>
      <c r="G219" s="102">
        <f t="shared" si="51"/>
        <v>24.114385384622892</v>
      </c>
      <c r="H219" s="102">
        <f t="shared" si="52"/>
        <v>91.890110369309198</v>
      </c>
      <c r="I219" s="102">
        <f t="shared" si="53"/>
        <v>72.464539653022683</v>
      </c>
      <c r="J219" s="102">
        <f t="shared" si="54"/>
        <v>53.363253980177177</v>
      </c>
      <c r="K219" s="102" t="str">
        <f t="shared" si="40"/>
        <v>1+0.000600091858875736i</v>
      </c>
      <c r="L219" s="102" t="str">
        <f t="shared" si="41"/>
        <v>1-0.0000487805199512868i</v>
      </c>
      <c r="M219" s="102" t="str">
        <f t="shared" si="58"/>
        <v>1.00000002927279+0.000551311338924449i</v>
      </c>
      <c r="N219" s="102" t="str">
        <f t="shared" si="42"/>
        <v>1+0.795144357986158i</v>
      </c>
      <c r="O219" s="102" t="str">
        <f t="shared" si="43"/>
        <v>0.99999983442799+0.00119864198201175i</v>
      </c>
      <c r="P219" s="102" t="str">
        <f t="shared" si="59"/>
        <v>0.999046741018748+0.79634286831452i</v>
      </c>
      <c r="Q219" s="102" t="str">
        <f t="shared" si="44"/>
        <v>204.592674857037-162.896996689735i</v>
      </c>
      <c r="R219" s="102" t="str">
        <f t="shared" si="45"/>
        <v>1400-41660.288554551i</v>
      </c>
      <c r="S219" s="102" t="str">
        <f t="shared" si="46"/>
        <v>-2276783.2117022i</v>
      </c>
      <c r="T219" s="102" t="str">
        <f t="shared" si="55"/>
        <v>1350.13813635555-40912.5069291348i</v>
      </c>
      <c r="U219" s="102" t="str">
        <f t="shared" si="47"/>
        <v>-0.529669576570253+16.0502911798913i</v>
      </c>
      <c r="V219" s="102"/>
      <c r="W219" s="102"/>
      <c r="X219" s="102"/>
      <c r="Y219" s="102"/>
      <c r="Z219" s="102"/>
      <c r="AA219" s="102"/>
      <c r="AB219" s="102"/>
      <c r="AC219" s="102"/>
      <c r="AD219" s="102"/>
      <c r="AE219" s="102"/>
      <c r="AF219" s="102"/>
      <c r="AG219" s="102"/>
      <c r="AH219" s="102"/>
      <c r="AI219" s="102"/>
      <c r="AJ219" s="102"/>
      <c r="AK219" s="102"/>
      <c r="AL219" s="102"/>
    </row>
    <row r="220" spans="2:38" s="110" customFormat="1" x14ac:dyDescent="0.2">
      <c r="B220" s="102">
        <f t="shared" si="56"/>
        <v>1.9149999999999805</v>
      </c>
      <c r="C220" s="102">
        <f t="shared" si="57"/>
        <v>82.224264994703418</v>
      </c>
      <c r="D220" s="102">
        <f t="shared" si="48"/>
        <v>8.2224264994703422E-2</v>
      </c>
      <c r="E220" s="102">
        <f t="shared" si="49"/>
        <v>48.311145466635409</v>
      </c>
      <c r="F220" s="102">
        <f t="shared" si="50"/>
        <v>-38.849037424613343</v>
      </c>
      <c r="G220" s="102">
        <f t="shared" si="51"/>
        <v>24.014499458138623</v>
      </c>
      <c r="H220" s="102">
        <f t="shared" si="52"/>
        <v>91.91197976108792</v>
      </c>
      <c r="I220" s="102">
        <f t="shared" si="53"/>
        <v>72.325644924774025</v>
      </c>
      <c r="J220" s="102">
        <f t="shared" si="54"/>
        <v>53.062942336474578</v>
      </c>
      <c r="K220" s="102" t="str">
        <f t="shared" si="40"/>
        <v>1+0.000607040595107325i</v>
      </c>
      <c r="L220" s="102" t="str">
        <f t="shared" si="41"/>
        <v>1-0.0000493453717508367i</v>
      </c>
      <c r="M220" s="102" t="str">
        <f t="shared" si="58"/>
        <v>1.00000002995464+0.000557695223356488i</v>
      </c>
      <c r="N220" s="102" t="str">
        <f t="shared" si="42"/>
        <v>1+0.804351695709474i</v>
      </c>
      <c r="O220" s="102" t="str">
        <f t="shared" si="43"/>
        <v>0.999999830571322+0.00121252160201645i</v>
      </c>
      <c r="P220" s="102" t="str">
        <f t="shared" si="59"/>
        <v>0.999024536764656+0.805564081031246i</v>
      </c>
      <c r="Q220" s="102" t="str">
        <f t="shared" si="44"/>
        <v>202.760798187067-163.309781901517i</v>
      </c>
      <c r="R220" s="102" t="str">
        <f t="shared" si="45"/>
        <v>1400-41183.4071749023i</v>
      </c>
      <c r="S220" s="102" t="str">
        <f t="shared" si="46"/>
        <v>-2250721.08979118i</v>
      </c>
      <c r="T220" s="102" t="str">
        <f t="shared" si="55"/>
        <v>1350.13812488812-40444.2041080199i</v>
      </c>
      <c r="U220" s="102" t="str">
        <f t="shared" si="47"/>
        <v>-0.529669572071492+15.8665723808385i</v>
      </c>
      <c r="V220" s="102"/>
      <c r="W220" s="102"/>
      <c r="X220" s="102"/>
      <c r="Y220" s="102"/>
      <c r="Z220" s="102"/>
      <c r="AA220" s="102"/>
      <c r="AB220" s="102"/>
      <c r="AC220" s="102"/>
      <c r="AD220" s="102"/>
      <c r="AE220" s="102"/>
      <c r="AF220" s="102"/>
      <c r="AG220" s="102"/>
      <c r="AH220" s="102"/>
      <c r="AI220" s="102"/>
      <c r="AJ220" s="102"/>
      <c r="AK220" s="102"/>
      <c r="AL220" s="102"/>
    </row>
    <row r="221" spans="2:38" s="110" customFormat="1" x14ac:dyDescent="0.2">
      <c r="B221" s="102">
        <f t="shared" si="56"/>
        <v>1.9199999999999804</v>
      </c>
      <c r="C221" s="102">
        <f t="shared" si="57"/>
        <v>83.17637711026336</v>
      </c>
      <c r="D221" s="102">
        <f t="shared" si="48"/>
        <v>8.3176377110263364E-2</v>
      </c>
      <c r="E221" s="102">
        <f t="shared" si="49"/>
        <v>48.271587474082821</v>
      </c>
      <c r="F221" s="102">
        <f t="shared" si="50"/>
        <v>-39.172018378175231</v>
      </c>
      <c r="G221" s="102">
        <f t="shared" si="51"/>
        <v>23.914616185664212</v>
      </c>
      <c r="H221" s="102">
        <f t="shared" si="52"/>
        <v>91.934101789709288</v>
      </c>
      <c r="I221" s="102">
        <f t="shared" si="53"/>
        <v>72.186203659747036</v>
      </c>
      <c r="J221" s="102">
        <f t="shared" si="54"/>
        <v>52.762083411534057</v>
      </c>
      <c r="K221" s="102" t="str">
        <f t="shared" si="40"/>
        <v>1+0.000614069793912271i</v>
      </c>
      <c r="L221" s="102" t="str">
        <f t="shared" si="41"/>
        <v>1-0.0000499167642259632i</v>
      </c>
      <c r="M221" s="102" t="str">
        <f t="shared" si="58"/>
        <v>1.00000003065238+0.000564153029686308i</v>
      </c>
      <c r="N221" s="102" t="str">
        <f t="shared" si="42"/>
        <v>1+0.813665649378814i</v>
      </c>
      <c r="O221" s="102" t="str">
        <f t="shared" si="43"/>
        <v>0.999999826624821+0.00122656194044614i</v>
      </c>
      <c r="P221" s="102" t="str">
        <f t="shared" si="59"/>
        <v>0.999001815307045+0.814892070249833i</v>
      </c>
      <c r="Q221" s="102" t="str">
        <f t="shared" si="44"/>
        <v>200.919858469987-163.702910636072i</v>
      </c>
      <c r="R221" s="102" t="str">
        <f t="shared" si="45"/>
        <v>1400-40711.9846112665i</v>
      </c>
      <c r="S221" s="102" t="str">
        <f t="shared" si="46"/>
        <v>-2224957.29852271i</v>
      </c>
      <c r="T221" s="102" t="str">
        <f t="shared" si="55"/>
        <v>1350.13811315356-39981.2621223516i</v>
      </c>
      <c r="U221" s="102" t="str">
        <f t="shared" si="47"/>
        <v>-0.529669567467934+15.6849566787687i</v>
      </c>
      <c r="V221" s="102"/>
      <c r="W221" s="102"/>
      <c r="X221" s="102"/>
      <c r="Y221" s="102"/>
      <c r="Z221" s="102"/>
      <c r="AA221" s="102"/>
      <c r="AB221" s="102"/>
      <c r="AC221" s="102"/>
      <c r="AD221" s="102"/>
      <c r="AE221" s="102"/>
      <c r="AF221" s="102"/>
      <c r="AG221" s="102"/>
      <c r="AH221" s="102"/>
      <c r="AI221" s="102"/>
      <c r="AJ221" s="102"/>
      <c r="AK221" s="102"/>
      <c r="AL221" s="102"/>
    </row>
    <row r="222" spans="2:38" s="110" customFormat="1" x14ac:dyDescent="0.2">
      <c r="B222" s="102">
        <f t="shared" si="56"/>
        <v>1.9249999999999803</v>
      </c>
      <c r="C222" s="102">
        <f t="shared" si="57"/>
        <v>84.139514164515717</v>
      </c>
      <c r="D222" s="102">
        <f t="shared" si="48"/>
        <v>8.4139514164515719E-2</v>
      </c>
      <c r="E222" s="102">
        <f t="shared" si="49"/>
        <v>48.231477643592399</v>
      </c>
      <c r="F222" s="102">
        <f t="shared" si="50"/>
        <v>-39.495760286582019</v>
      </c>
      <c r="G222" s="102">
        <f t="shared" si="51"/>
        <v>23.814735628873287</v>
      </c>
      <c r="H222" s="102">
        <f t="shared" si="52"/>
        <v>91.956479359561115</v>
      </c>
      <c r="I222" s="102">
        <f t="shared" si="53"/>
        <v>72.046213272465678</v>
      </c>
      <c r="J222" s="102">
        <f t="shared" si="54"/>
        <v>52.460719072979096</v>
      </c>
      <c r="K222" s="102" t="str">
        <f t="shared" si="40"/>
        <v>1+0.000621180387003264i</v>
      </c>
      <c r="L222" s="102" t="str">
        <f t="shared" si="41"/>
        <v>1-0.0000504947731141199i</v>
      </c>
      <c r="M222" s="102" t="str">
        <f t="shared" si="58"/>
        <v>1.00000003136636+0.000570685613889144i</v>
      </c>
      <c r="N222" s="102" t="str">
        <f t="shared" si="42"/>
        <v>1+0.823087453548646i</v>
      </c>
      <c r="O222" s="102" t="str">
        <f t="shared" si="43"/>
        <v>0.999999822586395+0.00124076485833247i</v>
      </c>
      <c r="P222" s="102" t="str">
        <f t="shared" si="59"/>
        <v>0.998978564598697+0.824328072380066i</v>
      </c>
      <c r="Q222" s="102" t="str">
        <f t="shared" si="44"/>
        <v>199.070279832569-164.076136026213i</v>
      </c>
      <c r="R222" s="102" t="str">
        <f t="shared" si="45"/>
        <v>1400-40245.9583770931i</v>
      </c>
      <c r="S222" s="102" t="str">
        <f t="shared" si="46"/>
        <v>-2199488.42293416i</v>
      </c>
      <c r="T222" s="102" t="str">
        <f t="shared" si="55"/>
        <v>1350.13810114569-39523.6196096711i</v>
      </c>
      <c r="U222" s="102" t="str">
        <f t="shared" si="47"/>
        <v>-0.529669562757154+15.5054200007171i</v>
      </c>
      <c r="V222" s="102"/>
      <c r="W222" s="102"/>
      <c r="X222" s="102"/>
      <c r="Y222" s="102"/>
      <c r="Z222" s="102"/>
      <c r="AA222" s="102"/>
      <c r="AB222" s="102"/>
      <c r="AC222" s="102"/>
      <c r="AD222" s="102"/>
      <c r="AE222" s="102"/>
      <c r="AF222" s="102"/>
      <c r="AG222" s="102"/>
      <c r="AH222" s="102"/>
      <c r="AI222" s="102"/>
      <c r="AJ222" s="102"/>
      <c r="AK222" s="102"/>
      <c r="AL222" s="102"/>
    </row>
    <row r="223" spans="2:38" s="110" customFormat="1" x14ac:dyDescent="0.2">
      <c r="B223" s="102">
        <f t="shared" si="56"/>
        <v>1.9299999999999802</v>
      </c>
      <c r="C223" s="102">
        <f t="shared" si="57"/>
        <v>85.113803820233812</v>
      </c>
      <c r="D223" s="102">
        <f t="shared" si="48"/>
        <v>8.5113803820233813E-2</v>
      </c>
      <c r="E223" s="102">
        <f t="shared" si="49"/>
        <v>48.190813456142642</v>
      </c>
      <c r="F223" s="102">
        <f t="shared" si="50"/>
        <v>-39.820223711234775</v>
      </c>
      <c r="G223" s="102">
        <f t="shared" si="51"/>
        <v>23.714857850869326</v>
      </c>
      <c r="H223" s="102">
        <f t="shared" si="52"/>
        <v>91.979115407925903</v>
      </c>
      <c r="I223" s="102">
        <f t="shared" si="53"/>
        <v>71.905671307011971</v>
      </c>
      <c r="J223" s="102">
        <f t="shared" si="54"/>
        <v>52.158891696691128</v>
      </c>
      <c r="K223" s="102" t="str">
        <f t="shared" si="40"/>
        <v>1+0.000628373316881714i</v>
      </c>
      <c r="L223" s="102" t="str">
        <f t="shared" si="41"/>
        <v>1-0.0000510794750297588i</v>
      </c>
      <c r="M223" s="102" t="str">
        <f t="shared" si="58"/>
        <v>1.00000003209698+0.000577293841851955i</v>
      </c>
      <c r="N223" s="102" t="str">
        <f t="shared" si="42"/>
        <v>1+0.832618357068909i</v>
      </c>
      <c r="O223" s="102" t="str">
        <f t="shared" si="43"/>
        <v>0.999999818453901+0.00125513223825682i</v>
      </c>
      <c r="P223" s="102" t="str">
        <f t="shared" si="59"/>
        <v>0.998954772311779+0.833873338148551i</v>
      </c>
      <c r="Q223" s="102" t="str">
        <f t="shared" si="44"/>
        <v>197.212494991787-164.429222371404i</v>
      </c>
      <c r="R223" s="102" t="str">
        <f t="shared" si="45"/>
        <v>1400-39785.2667011098i</v>
      </c>
      <c r="S223" s="102" t="str">
        <f t="shared" si="46"/>
        <v>-2174311.08715368i</v>
      </c>
      <c r="T223" s="102" t="str">
        <f t="shared" si="55"/>
        <v>1350.13808885811-39071.215909959i</v>
      </c>
      <c r="U223" s="102" t="str">
        <f t="shared" si="47"/>
        <v>-0.529669557936642+15.3279385492916i</v>
      </c>
      <c r="V223" s="102"/>
      <c r="W223" s="102"/>
      <c r="X223" s="102"/>
      <c r="Y223" s="102"/>
      <c r="Z223" s="102"/>
      <c r="AA223" s="102"/>
      <c r="AB223" s="102"/>
      <c r="AC223" s="102"/>
      <c r="AD223" s="102"/>
      <c r="AE223" s="102"/>
      <c r="AF223" s="102"/>
      <c r="AG223" s="102"/>
      <c r="AH223" s="102"/>
      <c r="AI223" s="102"/>
      <c r="AJ223" s="102"/>
      <c r="AK223" s="102"/>
      <c r="AL223" s="102"/>
    </row>
    <row r="224" spans="2:38" s="110" customFormat="1" x14ac:dyDescent="0.2">
      <c r="B224" s="102">
        <f t="shared" si="56"/>
        <v>1.9349999999999801</v>
      </c>
      <c r="C224" s="102">
        <f t="shared" si="57"/>
        <v>86.099375218456174</v>
      </c>
      <c r="D224" s="102">
        <f t="shared" si="48"/>
        <v>8.6099375218456176E-2</v>
      </c>
      <c r="E224" s="102">
        <f t="shared" si="49"/>
        <v>48.149592523353213</v>
      </c>
      <c r="F224" s="102">
        <f t="shared" si="50"/>
        <v>-40.145368760559109</v>
      </c>
      <c r="G224" s="102">
        <f t="shared" si="51"/>
        <v>23.614982916218406</v>
      </c>
      <c r="H224" s="102">
        <f t="shared" si="52"/>
        <v>92.002012905336315</v>
      </c>
      <c r="I224" s="102">
        <f t="shared" si="53"/>
        <v>71.764575439571615</v>
      </c>
      <c r="J224" s="102">
        <f t="shared" si="54"/>
        <v>51.856644144777206</v>
      </c>
      <c r="K224" s="102" t="str">
        <f t="shared" si="40"/>
        <v>1+0.000635649536962687i</v>
      </c>
      <c r="L224" s="102" t="str">
        <f t="shared" si="41"/>
        <v>1-0.0000516709474744855i</v>
      </c>
      <c r="M224" s="102" t="str">
        <f t="shared" si="58"/>
        <v>1.00000003284461+0.000583978589488201i</v>
      </c>
      <c r="N224" s="102" t="str">
        <f t="shared" si="42"/>
        <v>1+0.84225962325054i</v>
      </c>
      <c r="O224" s="102" t="str">
        <f t="shared" si="43"/>
        <v>0.999999814225149+0.00126966598459984i</v>
      </c>
      <c r="P224" s="102" t="str">
        <f t="shared" si="59"/>
        <v>0.998930425831306+0.843529132764484i</v>
      </c>
      <c r="Q224" s="102" t="str">
        <f t="shared" si="44"/>
        <v>195.346944881614-164.761945492568i</v>
      </c>
      <c r="R224" s="102" t="str">
        <f t="shared" si="45"/>
        <v>1400-39329.8485191337i</v>
      </c>
      <c r="S224" s="102" t="str">
        <f t="shared" si="46"/>
        <v>-2149421.95395266i</v>
      </c>
      <c r="T224" s="102" t="str">
        <f t="shared" si="55"/>
        <v>1350.13807628431-38623.991057595i</v>
      </c>
      <c r="U224" s="102" t="str">
        <f t="shared" si="47"/>
        <v>-0.529669553003844+15.152488799518i</v>
      </c>
      <c r="V224" s="102"/>
      <c r="W224" s="102"/>
      <c r="X224" s="102"/>
      <c r="Y224" s="102"/>
      <c r="Z224" s="102"/>
      <c r="AA224" s="102"/>
      <c r="AB224" s="102"/>
      <c r="AC224" s="102"/>
      <c r="AD224" s="102"/>
      <c r="AE224" s="102"/>
      <c r="AF224" s="102"/>
      <c r="AG224" s="102"/>
      <c r="AH224" s="102"/>
      <c r="AI224" s="102"/>
      <c r="AJ224" s="102"/>
      <c r="AK224" s="102"/>
      <c r="AL224" s="102"/>
    </row>
    <row r="225" spans="2:38" s="110" customFormat="1" x14ac:dyDescent="0.2">
      <c r="B225" s="102">
        <f t="shared" si="56"/>
        <v>1.93999999999998</v>
      </c>
      <c r="C225" s="102">
        <f t="shared" si="57"/>
        <v>87.096358995604049</v>
      </c>
      <c r="D225" s="102">
        <f t="shared" si="48"/>
        <v>8.7096358995604056E-2</v>
      </c>
      <c r="E225" s="102">
        <f t="shared" si="49"/>
        <v>48.107812589884588</v>
      </c>
      <c r="F225" s="102">
        <f t="shared" si="50"/>
        <v>-40.471155113079163</v>
      </c>
      <c r="G225" s="102">
        <f t="shared" si="51"/>
        <v>23.515110890983017</v>
      </c>
      <c r="H225" s="102">
        <f t="shared" si="52"/>
        <v>92.025174855933429</v>
      </c>
      <c r="I225" s="102">
        <f t="shared" si="53"/>
        <v>71.622923480867598</v>
      </c>
      <c r="J225" s="102">
        <f t="shared" si="54"/>
        <v>51.554019742854265</v>
      </c>
      <c r="K225" s="102" t="str">
        <f t="shared" si="40"/>
        <v>1+0.000643010011701271i</v>
      </c>
      <c r="L225" s="102" t="str">
        <f t="shared" si="41"/>
        <v>1-0.0000522692688473319i</v>
      </c>
      <c r="M225" s="102" t="str">
        <f t="shared" si="58"/>
        <v>1.00000003360966+0.000590740742853939i</v>
      </c>
      <c r="N225" s="102" t="str">
        <f t="shared" si="42"/>
        <v>1+0.852012530032929i</v>
      </c>
      <c r="O225" s="102" t="str">
        <f t="shared" si="43"/>
        <v>0.999999809897897+0.00128436802379386i</v>
      </c>
      <c r="P225" s="102" t="str">
        <f t="shared" si="59"/>
        <v>0.998905512248451+0.853296736087349i</v>
      </c>
      <c r="Q225" s="102" t="str">
        <f t="shared" si="44"/>
        <v>193.474078262728-165.074093072286i</v>
      </c>
      <c r="R225" s="102" t="str">
        <f t="shared" si="45"/>
        <v>1400-38879.6434659784i</v>
      </c>
      <c r="S225" s="102" t="str">
        <f t="shared" si="46"/>
        <v>-2124817.72430347i</v>
      </c>
      <c r="T225" s="102" t="str">
        <f t="shared" si="55"/>
        <v>1350.13806341764-38181.8857734092i</v>
      </c>
      <c r="U225" s="102" t="str">
        <f t="shared" si="47"/>
        <v>-0.52966954795615+14.979047495722i</v>
      </c>
      <c r="V225" s="102"/>
      <c r="W225" s="102"/>
      <c r="X225" s="102"/>
      <c r="Y225" s="102"/>
      <c r="Z225" s="102"/>
      <c r="AA225" s="102"/>
      <c r="AB225" s="102"/>
      <c r="AC225" s="102"/>
      <c r="AD225" s="102"/>
      <c r="AE225" s="102"/>
      <c r="AF225" s="102"/>
      <c r="AG225" s="102"/>
      <c r="AH225" s="102"/>
      <c r="AI225" s="102"/>
      <c r="AJ225" s="102"/>
      <c r="AK225" s="102"/>
      <c r="AL225" s="102"/>
    </row>
    <row r="226" spans="2:38" s="110" customFormat="1" x14ac:dyDescent="0.2">
      <c r="B226" s="102">
        <f t="shared" si="56"/>
        <v>1.9449999999999799</v>
      </c>
      <c r="C226" s="102">
        <f t="shared" si="57"/>
        <v>88.104887300797344</v>
      </c>
      <c r="D226" s="102">
        <f t="shared" si="48"/>
        <v>8.8104887300797338E-2</v>
      </c>
      <c r="E226" s="102">
        <f t="shared" si="49"/>
        <v>48.065471535718004</v>
      </c>
      <c r="F226" s="102">
        <f t="shared" si="50"/>
        <v>-40.797542041146833</v>
      </c>
      <c r="G226" s="102">
        <f t="shared" si="51"/>
        <v>23.415241842756593</v>
      </c>
      <c r="H226" s="102">
        <f t="shared" si="52"/>
        <v>92.048604297828192</v>
      </c>
      <c r="I226" s="102">
        <f t="shared" si="53"/>
        <v>71.480713378474604</v>
      </c>
      <c r="J226" s="102">
        <f t="shared" si="54"/>
        <v>51.251062256681358</v>
      </c>
      <c r="K226" s="102" t="str">
        <f t="shared" si="40"/>
        <v>1+0.000650455716720423i</v>
      </c>
      <c r="L226" s="102" t="str">
        <f t="shared" si="41"/>
        <v>1-0.0000528745184551479i</v>
      </c>
      <c r="M226" s="102" t="str">
        <f t="shared" si="58"/>
        <v>1.00000003439253+0.000597581198265275i</v>
      </c>
      <c r="N226" s="102" t="str">
        <f t="shared" si="42"/>
        <v>1+0.861878370153305i</v>
      </c>
      <c r="O226" s="102" t="str">
        <f t="shared" si="43"/>
        <v>0.99999980546985+0.00129924030457826i</v>
      </c>
      <c r="P226" s="102" t="str">
        <f t="shared" si="59"/>
        <v>0.998880018353703+0.863177442796555i</v>
      </c>
      <c r="Q226" s="102" t="str">
        <f t="shared" si="44"/>
        <v>191.594351315767-165.365464979422i</v>
      </c>
      <c r="R226" s="102" t="str">
        <f t="shared" si="45"/>
        <v>1400-38434.5918674514i</v>
      </c>
      <c r="S226" s="102" t="str">
        <f t="shared" si="46"/>
        <v>-2100495.13694211i</v>
      </c>
      <c r="T226" s="102" t="str">
        <f t="shared" si="55"/>
        <v>1350.13805025126-37744.8414568251i</v>
      </c>
      <c r="U226" s="102" t="str">
        <f t="shared" si="47"/>
        <v>-0.529669542790878+14.8075916484467i</v>
      </c>
      <c r="V226" s="102"/>
      <c r="W226" s="102"/>
      <c r="X226" s="102"/>
      <c r="Y226" s="102"/>
      <c r="Z226" s="102"/>
      <c r="AA226" s="102"/>
      <c r="AB226" s="102"/>
      <c r="AC226" s="102"/>
      <c r="AD226" s="102"/>
      <c r="AE226" s="102"/>
      <c r="AF226" s="102"/>
      <c r="AG226" s="102"/>
      <c r="AH226" s="102"/>
      <c r="AI226" s="102"/>
      <c r="AJ226" s="102"/>
      <c r="AK226" s="102"/>
      <c r="AL226" s="102"/>
    </row>
    <row r="227" spans="2:38" s="110" customFormat="1" x14ac:dyDescent="0.2">
      <c r="B227" s="102">
        <f t="shared" si="56"/>
        <v>1.9499999999999797</v>
      </c>
      <c r="C227" s="102">
        <f t="shared" si="57"/>
        <v>89.125093813370441</v>
      </c>
      <c r="D227" s="102">
        <f t="shared" si="48"/>
        <v>8.9125093813370443E-2</v>
      </c>
      <c r="E227" s="102">
        <f t="shared" si="49"/>
        <v>48.022567378311784</v>
      </c>
      <c r="F227" s="102">
        <f t="shared" si="50"/>
        <v>-41.124488435296982</v>
      </c>
      <c r="G227" s="102">
        <f t="shared" si="51"/>
        <v>23.315375840698707</v>
      </c>
      <c r="H227" s="102">
        <f t="shared" si="52"/>
        <v>92.07230430346641</v>
      </c>
      <c r="I227" s="102">
        <f t="shared" si="53"/>
        <v>71.337943219010498</v>
      </c>
      <c r="J227" s="102">
        <f t="shared" si="54"/>
        <v>50.947815868169428</v>
      </c>
      <c r="K227" s="102" t="str">
        <f t="shared" si="40"/>
        <v>1+0.000657987638940276i</v>
      </c>
      <c r="L227" s="102" t="str">
        <f t="shared" si="41"/>
        <v>1-0.0000534867765231134i</v>
      </c>
      <c r="M227" s="102" t="str">
        <f t="shared" si="58"/>
        <v>1.00000003519364+0.000604500862417163i</v>
      </c>
      <c r="N227" s="102" t="str">
        <f t="shared" si="42"/>
        <v>1+0.871858451318091i</v>
      </c>
      <c r="O227" s="102" t="str">
        <f t="shared" si="43"/>
        <v>0.999999800938661+0.00131428479825774i</v>
      </c>
      <c r="P227" s="102" t="str">
        <f t="shared" si="59"/>
        <v>0.998853930629861+0.873172562563038i</v>
      </c>
      <c r="Q227" s="102" t="str">
        <f t="shared" si="44"/>
        <v>189.708227218859-165.635873577286i</v>
      </c>
      <c r="R227" s="102" t="str">
        <f t="shared" si="45"/>
        <v>1400-37994.6347324454i</v>
      </c>
      <c r="S227" s="102" t="str">
        <f t="shared" si="46"/>
        <v>-2076450.96793597i</v>
      </c>
      <c r="T227" s="102" t="str">
        <f t="shared" si="55"/>
        <v>1350.1380367782-37312.8001780917i</v>
      </c>
      <c r="U227" s="102" t="str">
        <f t="shared" si="47"/>
        <v>-0.529669537505293+14.6380985314052i</v>
      </c>
      <c r="V227" s="102"/>
      <c r="W227" s="102"/>
      <c r="X227" s="102"/>
      <c r="Y227" s="102"/>
      <c r="Z227" s="102"/>
      <c r="AA227" s="102"/>
      <c r="AB227" s="102"/>
      <c r="AC227" s="102"/>
      <c r="AD227" s="102"/>
      <c r="AE227" s="102"/>
      <c r="AF227" s="102"/>
      <c r="AG227" s="102"/>
      <c r="AH227" s="102"/>
      <c r="AI227" s="102"/>
      <c r="AJ227" s="102"/>
      <c r="AK227" s="102"/>
      <c r="AL227" s="102"/>
    </row>
    <row r="228" spans="2:38" s="110" customFormat="1" x14ac:dyDescent="0.2">
      <c r="B228" s="102">
        <f t="shared" si="56"/>
        <v>1.9549999999999796</v>
      </c>
      <c r="C228" s="102">
        <f t="shared" si="57"/>
        <v>90.157113760591528</v>
      </c>
      <c r="D228" s="102">
        <f t="shared" si="48"/>
        <v>9.0157113760591531E-2</v>
      </c>
      <c r="E228" s="102">
        <f t="shared" si="49"/>
        <v>47.979098274628527</v>
      </c>
      <c r="F228" s="102">
        <f t="shared" si="50"/>
        <v>-41.451952829191242</v>
      </c>
      <c r="G228" s="102">
        <f t="shared" si="51"/>
        <v>23.215512955571228</v>
      </c>
      <c r="H228" s="102">
        <f t="shared" si="52"/>
        <v>92.096277979996714</v>
      </c>
      <c r="I228" s="102">
        <f t="shared" si="53"/>
        <v>71.194611230199754</v>
      </c>
      <c r="J228" s="102">
        <f t="shared" si="54"/>
        <v>50.644325150805471</v>
      </c>
      <c r="K228" s="102" t="str">
        <f t="shared" si="40"/>
        <v>1+0.000665606776708964i</v>
      </c>
      <c r="L228" s="102" t="str">
        <f t="shared" si="41"/>
        <v>1-0.0000541061242053723i</v>
      </c>
      <c r="M228" s="102" t="str">
        <f t="shared" si="58"/>
        <v>1.0000000360134+0.000611500652503592i</v>
      </c>
      <c r="N228" s="102" t="str">
        <f t="shared" si="42"/>
        <v>1+0.881954096376235i</v>
      </c>
      <c r="O228" s="102" t="str">
        <f t="shared" si="43"/>
        <v>0.999999796301926+0.00132950349896364i</v>
      </c>
      <c r="P228" s="102" t="str">
        <f t="shared" si="59"/>
        <v>0.998827235244868+0.883283420222848i</v>
      </c>
      <c r="Q228" s="102" t="str">
        <f t="shared" si="44"/>
        <v>187.816175710204-165.885144014443i</v>
      </c>
      <c r="R228" s="102" t="str">
        <f t="shared" si="45"/>
        <v>1400-37559.7137451189i</v>
      </c>
      <c r="S228" s="102" t="str">
        <f t="shared" si="46"/>
        <v>-2052682.0302565i</v>
      </c>
      <c r="T228" s="102" t="str">
        <f t="shared" si="55"/>
        <v>1350.13802299131-36885.7046706058i</v>
      </c>
      <c r="U228" s="102" t="str">
        <f t="shared" si="47"/>
        <v>-0.52966953209659+14.4705456784684i</v>
      </c>
      <c r="V228" s="102"/>
      <c r="W228" s="102"/>
      <c r="X228" s="102"/>
      <c r="Y228" s="102"/>
      <c r="Z228" s="102"/>
      <c r="AA228" s="102"/>
      <c r="AB228" s="102"/>
      <c r="AC228" s="102"/>
      <c r="AD228" s="102"/>
      <c r="AE228" s="102"/>
      <c r="AF228" s="102"/>
      <c r="AG228" s="102"/>
      <c r="AH228" s="102"/>
      <c r="AI228" s="102"/>
      <c r="AJ228" s="102"/>
      <c r="AK228" s="102"/>
      <c r="AL228" s="102"/>
    </row>
    <row r="229" spans="2:38" s="110" customFormat="1" x14ac:dyDescent="0.2">
      <c r="B229" s="102">
        <f t="shared" si="56"/>
        <v>1.9599999999999795</v>
      </c>
      <c r="C229" s="102">
        <f t="shared" si="57"/>
        <v>91.201083935586752</v>
      </c>
      <c r="D229" s="102">
        <f t="shared" si="48"/>
        <v>9.1201083935586749E-2</v>
      </c>
      <c r="E229" s="102">
        <f t="shared" si="49"/>
        <v>47.93506252303019</v>
      </c>
      <c r="F229" s="102">
        <f t="shared" si="50"/>
        <v>-41.779893425120306</v>
      </c>
      <c r="G229" s="102">
        <f t="shared" si="51"/>
        <v>23.115653259775286</v>
      </c>
      <c r="H229" s="102">
        <f t="shared" si="52"/>
        <v>92.120528469641769</v>
      </c>
      <c r="I229" s="102">
        <f t="shared" si="53"/>
        <v>71.050715782805469</v>
      </c>
      <c r="J229" s="102">
        <f t="shared" si="54"/>
        <v>50.340635044521463</v>
      </c>
      <c r="K229" s="102" t="str">
        <f t="shared" ref="K229:K292" si="60">COMPLEX(1,2*PI()*C229*esr*Cout*10^-6)</f>
        <v>1+0.000673314139934944i</v>
      </c>
      <c r="L229" s="102" t="str">
        <f t="shared" ref="L229:L292" si="61">COMPLEX(1,-2*PI()*C229*(1-Dmax)^2*Lout*10^-6/Req)</f>
        <v>1-0.0000547326435957887i</v>
      </c>
      <c r="M229" s="102" t="str">
        <f t="shared" si="58"/>
        <v>1.00000003685226+0.000618581496339155i</v>
      </c>
      <c r="N229" s="102" t="str">
        <f t="shared" ref="N229:N292" si="62">COMPLEX(1,2*PI()*C229*(Rd+Rs+esr)*Req*Cout*10^-6/(Req+Rd+Rs))</f>
        <v>1+0.892166643494554i</v>
      </c>
      <c r="O229" s="102" t="str">
        <f t="shared" ref="O229:O292" si="63">IMSUM(COMPLEX(1,2*PI()*C229/(Qd*ws)),IMPRODUCT(COMPLEX(0,2*PI()*C229/ws),COMPLEX(0,2*PI()*C229/ws)))</f>
        <v>0.999999791557189+0.00134489842391827i</v>
      </c>
      <c r="P229" s="102" t="str">
        <f t="shared" si="59"/>
        <v>0.998799918044481+0.893511355952749i</v>
      </c>
      <c r="Q229" s="102" t="str">
        <f t="shared" ref="Q229:Q292" si="64">IMPRODUCT(Ap,IMDIV(M229,P229))</f>
        <v>185.918672636544-166.113114497376i</v>
      </c>
      <c r="R229" s="102" t="str">
        <f t="shared" ref="R229:R292" si="65">IMSUM(Rz*10^3,IMDIV(1,COMPLEX(0,(2*PI()*C229*Cz*10^-9))))</f>
        <v>1400-37129.7712571661i</v>
      </c>
      <c r="S229" s="102" t="str">
        <f t="shared" ref="S229:S292" si="66">IMDIV(1,COMPLEX(0,(2*PI()*C229*Cp*10^-12)))</f>
        <v>-2029185.17335675i</v>
      </c>
      <c r="T229" s="102" t="str">
        <f t="shared" si="55"/>
        <v>1350.13800888328-36463.4983233204i</v>
      </c>
      <c r="U229" s="102" t="str">
        <f t="shared" ref="U229:U292" si="67">IMPRODUCT(-Rs*g/(Rs+Rd),T229)</f>
        <v>-0.529669526561901+14.3049108806872i</v>
      </c>
      <c r="V229" s="102"/>
      <c r="W229" s="102"/>
      <c r="X229" s="102"/>
      <c r="Y229" s="102"/>
      <c r="Z229" s="102"/>
      <c r="AA229" s="102"/>
      <c r="AB229" s="102"/>
      <c r="AC229" s="102"/>
      <c r="AD229" s="102"/>
      <c r="AE229" s="102"/>
      <c r="AF229" s="102"/>
      <c r="AG229" s="102"/>
      <c r="AH229" s="102"/>
      <c r="AI229" s="102"/>
      <c r="AJ229" s="102"/>
      <c r="AK229" s="102"/>
      <c r="AL229" s="102"/>
    </row>
    <row r="230" spans="2:38" s="110" customFormat="1" x14ac:dyDescent="0.2">
      <c r="B230" s="102">
        <f t="shared" si="56"/>
        <v>1.9649999999999794</v>
      </c>
      <c r="C230" s="102">
        <f t="shared" si="57"/>
        <v>92.257142715471957</v>
      </c>
      <c r="D230" s="102">
        <f t="shared" ref="D230:D293" si="68">C230/1000</f>
        <v>9.225714271547196E-2</v>
      </c>
      <c r="E230" s="102">
        <f t="shared" ref="E230:E293" si="69">20*LOG(IMABS(Q230))</f>
        <v>47.89045856503531</v>
      </c>
      <c r="F230" s="102">
        <f t="shared" ref="F230:F293" si="70">IF(180/PI()*IMARGUMENT(Q230)&gt;0,180/PI()*IMARGUMENT(Q230)-360,180/PI()*IMARGUMENT(Q230))</f>
        <v>-42.108268120023979</v>
      </c>
      <c r="G230" s="102">
        <f t="shared" ref="G230:G293" si="71">20*LOG(IMABS(U230))</f>
        <v>23.015796827388897</v>
      </c>
      <c r="H230" s="102">
        <f t="shared" ref="H230:H293" si="72">180/PI()*IMARGUMENT(U230)</f>
        <v>92.145058950072823</v>
      </c>
      <c r="I230" s="102">
        <f t="shared" ref="I230:I293" si="73">E230+G230</f>
        <v>70.906255392424214</v>
      </c>
      <c r="J230" s="102">
        <f t="shared" ref="J230:J293" si="74">F230+H230</f>
        <v>50.036790830048844</v>
      </c>
      <c r="K230" s="102" t="str">
        <f t="shared" si="60"/>
        <v>1+0.000681110750220863i</v>
      </c>
      <c r="L230" s="102" t="str">
        <f t="shared" si="61"/>
        <v>1-0.0000553664177388295i</v>
      </c>
      <c r="M230" s="102" t="str">
        <f t="shared" si="58"/>
        <v>1.00000003771066+0.000625744332482034i</v>
      </c>
      <c r="N230" s="102" t="str">
        <f t="shared" si="62"/>
        <v>1+0.902497446335105i</v>
      </c>
      <c r="O230" s="102" t="str">
        <f t="shared" si="63"/>
        <v>0.999999786701932+0.00136047161370224i</v>
      </c>
      <c r="P230" s="102" t="str">
        <f t="shared" si="59"/>
        <v>0.998771964544754+0.903857725447846i</v>
      </c>
      <c r="Q230" s="102" t="str">
        <f t="shared" si="64"/>
        <v>184.016199488387-166.319636544182i</v>
      </c>
      <c r="R230" s="102" t="str">
        <f t="shared" si="65"/>
        <v>1400-36704.7502801759i</v>
      </c>
      <c r="S230" s="102" t="str">
        <f t="shared" si="66"/>
        <v>-2005957.2827538i</v>
      </c>
      <c r="T230" s="102" t="str">
        <f t="shared" ref="T230:T293" si="75">IMDIV(IMPRODUCT(R230,S230),IMSUM(R230,S230))</f>
        <v>1350.13799444663-36046.1251732414i</v>
      </c>
      <c r="U230" s="102" t="str">
        <f t="shared" si="67"/>
        <v>-0.529669520898292+14.1411721833485i</v>
      </c>
      <c r="V230" s="102"/>
      <c r="W230" s="102"/>
      <c r="X230" s="102"/>
      <c r="Y230" s="102"/>
      <c r="Z230" s="102"/>
      <c r="AA230" s="102"/>
      <c r="AB230" s="102"/>
      <c r="AC230" s="102"/>
      <c r="AD230" s="102"/>
      <c r="AE230" s="102"/>
      <c r="AF230" s="102"/>
      <c r="AG230" s="102"/>
      <c r="AH230" s="102"/>
      <c r="AI230" s="102"/>
      <c r="AJ230" s="102"/>
      <c r="AK230" s="102"/>
      <c r="AL230" s="102"/>
    </row>
    <row r="231" spans="2:38" s="110" customFormat="1" x14ac:dyDescent="0.2">
      <c r="B231" s="102">
        <f t="shared" ref="B231:B294" si="76">B230+0.005</f>
        <v>1.9699999999999793</v>
      </c>
      <c r="C231" s="102">
        <f t="shared" ref="C231:C294" si="77">10^B231</f>
        <v>93.325430079694698</v>
      </c>
      <c r="D231" s="102">
        <f t="shared" si="68"/>
        <v>9.3325430079694696E-2</v>
      </c>
      <c r="E231" s="102">
        <f t="shared" si="69"/>
        <v>47.845284986935745</v>
      </c>
      <c r="F231" s="102">
        <f t="shared" si="70"/>
        <v>-42.437034531992623</v>
      </c>
      <c r="G231" s="102">
        <f t="shared" si="71"/>
        <v>22.915943734205729</v>
      </c>
      <c r="H231" s="102">
        <f t="shared" si="72"/>
        <v>92.169872634787495</v>
      </c>
      <c r="I231" s="102">
        <f t="shared" si="73"/>
        <v>70.761228721141478</v>
      </c>
      <c r="J231" s="102">
        <f t="shared" si="74"/>
        <v>49.732838102794872</v>
      </c>
      <c r="K231" s="102" t="str">
        <f t="shared" si="60"/>
        <v>1+0.00068899764099897i</v>
      </c>
      <c r="L231" s="102" t="str">
        <f t="shared" si="61"/>
        <v>1-0.0000560075306405707i</v>
      </c>
      <c r="M231" s="102" t="str">
        <f t="shared" ref="M231:M294" si="78">IMPRODUCT(K231,L231)</f>
        <v>1.00000003858906+0.000632990110358399i</v>
      </c>
      <c r="N231" s="102" t="str">
        <f t="shared" si="62"/>
        <v>1+0.912947874234618i</v>
      </c>
      <c r="O231" s="102" t="str">
        <f t="shared" si="63"/>
        <v>0.999999781733582+0.00137622513252499i</v>
      </c>
      <c r="P231" s="102" t="str">
        <f t="shared" ref="P231:P294" si="79">IMPRODUCT(N231,O231)</f>
        <v>0.998743359924375+0.914323900101281i</v>
      </c>
      <c r="Q231" s="102" t="str">
        <f t="shared" si="64"/>
        <v>182.109242922931-166.504575218593i</v>
      </c>
      <c r="R231" s="102" t="str">
        <f t="shared" si="65"/>
        <v>1400-36284.594478078i</v>
      </c>
      <c r="S231" s="102" t="str">
        <f t="shared" si="66"/>
        <v>-1982995.27961589i</v>
      </c>
      <c r="T231" s="102" t="str">
        <f t="shared" si="75"/>
        <v>1350.13797967372-35633.5298980098i</v>
      </c>
      <c r="U231" s="102" t="str">
        <f t="shared" si="67"/>
        <v>-0.529669515102766+13.9793078830654i</v>
      </c>
      <c r="V231" s="102"/>
      <c r="W231" s="102"/>
      <c r="X231" s="102"/>
      <c r="Y231" s="102"/>
      <c r="Z231" s="102"/>
      <c r="AA231" s="102"/>
      <c r="AB231" s="102"/>
      <c r="AC231" s="102"/>
      <c r="AD231" s="102"/>
      <c r="AE231" s="102"/>
      <c r="AF231" s="102"/>
      <c r="AG231" s="102"/>
      <c r="AH231" s="102"/>
      <c r="AI231" s="102"/>
      <c r="AJ231" s="102"/>
      <c r="AK231" s="102"/>
      <c r="AL231" s="102"/>
    </row>
    <row r="232" spans="2:38" s="110" customFormat="1" x14ac:dyDescent="0.2">
      <c r="B232" s="102">
        <f t="shared" si="76"/>
        <v>1.9749999999999792</v>
      </c>
      <c r="C232" s="102">
        <f t="shared" si="77"/>
        <v>94.406087628587869</v>
      </c>
      <c r="D232" s="102">
        <f t="shared" si="68"/>
        <v>9.4406087628587876E-2</v>
      </c>
      <c r="E232" s="102">
        <f t="shared" si="69"/>
        <v>47.799540521268909</v>
      </c>
      <c r="F232" s="102">
        <f t="shared" si="70"/>
        <v>-42.766150027211971</v>
      </c>
      <c r="G232" s="102">
        <f t="shared" si="71"/>
        <v>22.816094057774343</v>
      </c>
      <c r="H232" s="102">
        <f t="shared" si="72"/>
        <v>92.194972773490633</v>
      </c>
      <c r="I232" s="102">
        <f t="shared" si="73"/>
        <v>70.615634579043245</v>
      </c>
      <c r="J232" s="102">
        <f t="shared" si="74"/>
        <v>49.428822746278662</v>
      </c>
      <c r="K232" s="102" t="str">
        <f t="shared" si="60"/>
        <v>1+0.000696975857668096i</v>
      </c>
      <c r="L232" s="102" t="str">
        <f t="shared" si="61"/>
        <v>1-0.000056656067279833i</v>
      </c>
      <c r="M232" s="102" t="str">
        <f t="shared" si="78"/>
        <v>1.00000003948791+0.000640319790388263i</v>
      </c>
      <c r="N232" s="102" t="str">
        <f t="shared" si="62"/>
        <v>1+0.923519312385989i</v>
      </c>
      <c r="O232" s="102" t="str">
        <f t="shared" si="63"/>
        <v>0.999999776649504+0.00139216106849839i</v>
      </c>
      <c r="P232" s="102" t="str">
        <f t="shared" si="79"/>
        <v>0.998714089016794+0.924911267185991i</v>
      </c>
      <c r="Q232" s="102" t="str">
        <f t="shared" si="64"/>
        <v>180.198294275652-166.667809343639i</v>
      </c>
      <c r="R232" s="102" t="str">
        <f t="shared" si="65"/>
        <v>1400-35869.2481596761i</v>
      </c>
      <c r="S232" s="102" t="str">
        <f t="shared" si="66"/>
        <v>-1960296.12035439i</v>
      </c>
      <c r="T232" s="102" t="str">
        <f t="shared" si="75"/>
        <v>1350.1379645567-35225.6578085688i</v>
      </c>
      <c r="U232" s="102" t="str">
        <f t="shared" si="67"/>
        <v>-0.529669509172243+13.8192965249i</v>
      </c>
      <c r="V232" s="102"/>
      <c r="W232" s="102"/>
      <c r="X232" s="102"/>
      <c r="Y232" s="102"/>
      <c r="Z232" s="102"/>
      <c r="AA232" s="102"/>
      <c r="AB232" s="102"/>
      <c r="AC232" s="102"/>
      <c r="AD232" s="102"/>
      <c r="AE232" s="102"/>
      <c r="AF232" s="102"/>
      <c r="AG232" s="102"/>
      <c r="AH232" s="102"/>
      <c r="AI232" s="102"/>
      <c r="AJ232" s="102"/>
      <c r="AK232" s="102"/>
      <c r="AL232" s="102"/>
    </row>
    <row r="233" spans="2:38" s="110" customFormat="1" x14ac:dyDescent="0.2">
      <c r="B233" s="102">
        <f t="shared" si="76"/>
        <v>1.9799999999999791</v>
      </c>
      <c r="C233" s="102">
        <f t="shared" si="77"/>
        <v>95.499258602139079</v>
      </c>
      <c r="D233" s="102">
        <f t="shared" si="68"/>
        <v>9.5499258602139078E-2</v>
      </c>
      <c r="E233" s="102">
        <f t="shared" si="69"/>
        <v>47.753224048142883</v>
      </c>
      <c r="F233" s="102">
        <f t="shared" si="70"/>
        <v>-43.095571747306018</v>
      </c>
      <c r="G233" s="102">
        <f t="shared" si="71"/>
        <v>22.716247877439088</v>
      </c>
      <c r="H233" s="102">
        <f t="shared" si="72"/>
        <v>92.220362652478542</v>
      </c>
      <c r="I233" s="102">
        <f t="shared" si="73"/>
        <v>70.469471925581971</v>
      </c>
      <c r="J233" s="102">
        <f t="shared" si="74"/>
        <v>49.124790905172524</v>
      </c>
      <c r="K233" s="102" t="str">
        <f t="shared" si="60"/>
        <v>1+0.000705046457732217i</v>
      </c>
      <c r="L233" s="102" t="str">
        <f t="shared" si="61"/>
        <v>1-0.0000573121136194456i</v>
      </c>
      <c r="M233" s="102" t="str">
        <f t="shared" si="78"/>
        <v>1.0000000404077+0.000647734344112771i</v>
      </c>
      <c r="N233" s="102" t="str">
        <f t="shared" si="62"/>
        <v>1+0.934213162021896i</v>
      </c>
      <c r="O233" s="102" t="str">
        <f t="shared" si="63"/>
        <v>0.999999771447002+0.00140828153391348i</v>
      </c>
      <c r="P233" s="102" t="str">
        <f t="shared" si="79"/>
        <v>0.998684136302188+0.935621230038591i</v>
      </c>
      <c r="Q233" s="102" t="str">
        <f t="shared" si="64"/>
        <v>178.283849061598-166.809231694323i</v>
      </c>
      <c r="R233" s="102" t="str">
        <f t="shared" si="65"/>
        <v>1400-35458.6562712655i</v>
      </c>
      <c r="S233" s="102" t="str">
        <f t="shared" si="66"/>
        <v>-1937856.79622032i</v>
      </c>
      <c r="T233" s="102" t="str">
        <f t="shared" si="75"/>
        <v>1350.13794908755-34822.4548419147i</v>
      </c>
      <c r="U233" s="102" t="str">
        <f t="shared" si="67"/>
        <v>-0.529669503103576+13.6611168995204i</v>
      </c>
      <c r="V233" s="102"/>
      <c r="W233" s="102"/>
      <c r="X233" s="102"/>
      <c r="Y233" s="102"/>
      <c r="Z233" s="102"/>
      <c r="AA233" s="102"/>
      <c r="AB233" s="102"/>
      <c r="AC233" s="102"/>
      <c r="AD233" s="102"/>
      <c r="AE233" s="102"/>
      <c r="AF233" s="102"/>
      <c r="AG233" s="102"/>
      <c r="AH233" s="102"/>
      <c r="AI233" s="102"/>
      <c r="AJ233" s="102"/>
      <c r="AK233" s="102"/>
      <c r="AL233" s="102"/>
    </row>
    <row r="234" spans="2:38" s="110" customFormat="1" x14ac:dyDescent="0.2">
      <c r="B234" s="102">
        <f t="shared" si="76"/>
        <v>1.984999999999979</v>
      </c>
      <c r="C234" s="102">
        <f t="shared" si="77"/>
        <v>96.605087898976677</v>
      </c>
      <c r="D234" s="102">
        <f t="shared" si="68"/>
        <v>9.6605087898976677E-2</v>
      </c>
      <c r="E234" s="102">
        <f t="shared" si="69"/>
        <v>47.706334596410031</v>
      </c>
      <c r="F234" s="102">
        <f t="shared" si="70"/>
        <v>-43.425256637041912</v>
      </c>
      <c r="G234" s="102">
        <f t="shared" si="71"/>
        <v>22.616405274380718</v>
      </c>
      <c r="H234" s="102">
        <f t="shared" si="72"/>
        <v>92.24604559502653</v>
      </c>
      <c r="I234" s="102">
        <f t="shared" si="73"/>
        <v>70.322739870790741</v>
      </c>
      <c r="J234" s="102">
        <f t="shared" si="74"/>
        <v>48.820788957984618</v>
      </c>
      <c r="K234" s="102" t="str">
        <f t="shared" si="60"/>
        <v>1+0.00071321051094063i</v>
      </c>
      <c r="L234" s="102" t="str">
        <f t="shared" si="61"/>
        <v>1-0.00005797575661764i</v>
      </c>
      <c r="M234" s="102" t="str">
        <f t="shared" si="78"/>
        <v>1.00000004134892+0.00065523475432299i</v>
      </c>
      <c r="N234" s="102" t="str">
        <f t="shared" si="62"/>
        <v>1+0.945030840600522i</v>
      </c>
      <c r="O234" s="102" t="str">
        <f t="shared" si="63"/>
        <v>0.999999766123319+0.00142458866552049i</v>
      </c>
      <c r="P234" s="102" t="str">
        <f t="shared" si="79"/>
        <v>0.998653485899232+0.946455208245366i</v>
      </c>
      <c r="Q234" s="102" t="str">
        <f t="shared" si="64"/>
        <v>176.366406467402-166.928749168735i</v>
      </c>
      <c r="R234" s="102" t="str">
        <f t="shared" si="65"/>
        <v>1400-35052.7643893362i</v>
      </c>
      <c r="S234" s="102" t="str">
        <f t="shared" si="66"/>
        <v>-1915674.33290558i</v>
      </c>
      <c r="T234" s="102" t="str">
        <f t="shared" si="75"/>
        <v>1350.13793325809-34423.867553931i</v>
      </c>
      <c r="U234" s="102" t="str">
        <f t="shared" si="67"/>
        <v>-0.529669496893557+13.5047480403883i</v>
      </c>
      <c r="V234" s="102"/>
      <c r="W234" s="102"/>
      <c r="X234" s="102"/>
      <c r="Y234" s="102"/>
      <c r="Z234" s="102"/>
      <c r="AA234" s="102"/>
      <c r="AB234" s="102"/>
      <c r="AC234" s="102"/>
      <c r="AD234" s="102"/>
      <c r="AE234" s="102"/>
      <c r="AF234" s="102"/>
      <c r="AG234" s="102"/>
      <c r="AH234" s="102"/>
      <c r="AI234" s="102"/>
      <c r="AJ234" s="102"/>
      <c r="AK234" s="102"/>
      <c r="AL234" s="102"/>
    </row>
    <row r="235" spans="2:38" s="110" customFormat="1" x14ac:dyDescent="0.2">
      <c r="B235" s="102">
        <f t="shared" si="76"/>
        <v>1.9899999999999789</v>
      </c>
      <c r="C235" s="102">
        <f t="shared" si="77"/>
        <v>97.723722095576349</v>
      </c>
      <c r="D235" s="102">
        <f t="shared" si="68"/>
        <v>9.7723722095576351E-2</v>
      </c>
      <c r="E235" s="102">
        <f t="shared" si="69"/>
        <v>47.658871344688237</v>
      </c>
      <c r="F235" s="102">
        <f t="shared" si="70"/>
        <v>-43.75516147234903</v>
      </c>
      <c r="G235" s="102">
        <f t="shared" si="71"/>
        <v>22.51656633165932</v>
      </c>
      <c r="H235" s="102">
        <f t="shared" si="72"/>
        <v>92.272024961779337</v>
      </c>
      <c r="I235" s="102">
        <f t="shared" si="73"/>
        <v>70.175437676347556</v>
      </c>
      <c r="J235" s="102">
        <f t="shared" si="74"/>
        <v>48.516863489430307</v>
      </c>
      <c r="K235" s="102" t="str">
        <f t="shared" si="60"/>
        <v>1+0.000721469099429746i</v>
      </c>
      <c r="L235" s="102" t="str">
        <f t="shared" si="61"/>
        <v>1-0.000058647084239577i</v>
      </c>
      <c r="M235" s="102" t="str">
        <f t="shared" si="78"/>
        <v>1.00000004231206+0.000662822015190169i</v>
      </c>
      <c r="N235" s="102" t="str">
        <f t="shared" si="62"/>
        <v>1+0.95597378199345i</v>
      </c>
      <c r="O235" s="102" t="str">
        <f t="shared" si="63"/>
        <v>0.999999760675631+0.00144108462481205i</v>
      </c>
      <c r="P235" s="102" t="str">
        <f t="shared" si="79"/>
        <v>0.998622121556677+0.95741463783044i</v>
      </c>
      <c r="Q235" s="102" t="str">
        <f t="shared" si="64"/>
        <v>174.446468835151-167.026282937113i</v>
      </c>
      <c r="R235" s="102" t="str">
        <f t="shared" si="65"/>
        <v>1400-34651.5187133589i</v>
      </c>
      <c r="S235" s="102" t="str">
        <f t="shared" si="66"/>
        <v>-1893745.79014868i</v>
      </c>
      <c r="T235" s="102" t="str">
        <f t="shared" si="75"/>
        <v>1350.13791705991-34029.8431123045i</v>
      </c>
      <c r="U235" s="102" t="str">
        <f t="shared" si="67"/>
        <v>-0.529669490538887+13.350169220981i</v>
      </c>
      <c r="V235" s="102"/>
      <c r="W235" s="102"/>
      <c r="X235" s="102"/>
      <c r="Y235" s="102"/>
      <c r="Z235" s="102"/>
      <c r="AA235" s="102"/>
      <c r="AB235" s="102"/>
      <c r="AC235" s="102"/>
      <c r="AD235" s="102"/>
      <c r="AE235" s="102"/>
      <c r="AF235" s="102"/>
      <c r="AG235" s="102"/>
      <c r="AH235" s="102"/>
      <c r="AI235" s="102"/>
      <c r="AJ235" s="102"/>
      <c r="AK235" s="102"/>
      <c r="AL235" s="102"/>
    </row>
    <row r="236" spans="2:38" s="110" customFormat="1" x14ac:dyDescent="0.2">
      <c r="B236" s="102">
        <f t="shared" si="76"/>
        <v>1.9949999999999788</v>
      </c>
      <c r="C236" s="102">
        <f t="shared" si="77"/>
        <v>98.855309465689103</v>
      </c>
      <c r="D236" s="102">
        <f t="shared" si="68"/>
        <v>9.8855309465689101E-2</v>
      </c>
      <c r="E236" s="102">
        <f t="shared" si="69"/>
        <v>47.61083362222638</v>
      </c>
      <c r="F236" s="102">
        <f t="shared" si="70"/>
        <v>-44.085242888610274</v>
      </c>
      <c r="G236" s="102">
        <f t="shared" si="71"/>
        <v>22.416731134256995</v>
      </c>
      <c r="H236" s="102">
        <f t="shared" si="72"/>
        <v>92.298304151145246</v>
      </c>
      <c r="I236" s="102">
        <f t="shared" si="73"/>
        <v>70.027564756483372</v>
      </c>
      <c r="J236" s="102">
        <f t="shared" si="74"/>
        <v>48.213061262534971</v>
      </c>
      <c r="K236" s="102" t="str">
        <f t="shared" si="60"/>
        <v>1+0.000729823317866523i</v>
      </c>
      <c r="L236" s="102" t="str">
        <f t="shared" si="61"/>
        <v>1-0.0000593261854690056i</v>
      </c>
      <c r="M236" s="102" t="str">
        <f t="shared" si="78"/>
        <v>1.00000004329763+0.000670497132397517i</v>
      </c>
      <c r="N236" s="102" t="str">
        <f t="shared" si="62"/>
        <v>1+0.967043436675705i</v>
      </c>
      <c r="O236" s="102" t="str">
        <f t="shared" si="63"/>
        <v>0.999999755101051+0.00145777159830971i</v>
      </c>
      <c r="P236" s="102" t="str">
        <f t="shared" si="79"/>
        <v>0.998590026644733+0.968500971446093i</v>
      </c>
      <c r="Q236" s="102" t="str">
        <f t="shared" si="64"/>
        <v>172.524541139211-167.101768568397i</v>
      </c>
      <c r="R236" s="102" t="str">
        <f t="shared" si="65"/>
        <v>1400-34254.8660586537i</v>
      </c>
      <c r="S236" s="102" t="str">
        <f t="shared" si="66"/>
        <v>-1872068.26134503i</v>
      </c>
      <c r="T236" s="102" t="str">
        <f t="shared" si="75"/>
        <v>1350.13790048443-33640.3292895221i</v>
      </c>
      <c r="U236" s="102" t="str">
        <f t="shared" si="67"/>
        <v>-0.529669484036198+13.1973599520433i</v>
      </c>
      <c r="V236" s="102"/>
      <c r="W236" s="102"/>
      <c r="X236" s="102"/>
      <c r="Y236" s="102"/>
      <c r="Z236" s="102"/>
      <c r="AA236" s="102"/>
      <c r="AB236" s="102"/>
      <c r="AC236" s="102"/>
      <c r="AD236" s="102"/>
      <c r="AE236" s="102"/>
      <c r="AF236" s="102"/>
      <c r="AG236" s="102"/>
      <c r="AH236" s="102"/>
      <c r="AI236" s="102"/>
      <c r="AJ236" s="102"/>
      <c r="AK236" s="102"/>
      <c r="AL236" s="102"/>
    </row>
    <row r="237" spans="2:38" s="110" customFormat="1" x14ac:dyDescent="0.2">
      <c r="B237" s="102">
        <f t="shared" si="76"/>
        <v>1.9999999999999787</v>
      </c>
      <c r="C237" s="102">
        <f t="shared" si="77"/>
        <v>99.999999999995154</v>
      </c>
      <c r="D237" s="102">
        <f t="shared" si="68"/>
        <v>9.9999999999995148E-2</v>
      </c>
      <c r="E237" s="102">
        <f t="shared" si="69"/>
        <v>47.562220909612634</v>
      </c>
      <c r="F237" s="102">
        <f t="shared" si="70"/>
        <v>-44.415457409181329</v>
      </c>
      <c r="G237" s="102">
        <f t="shared" si="71"/>
        <v>22.316899769122287</v>
      </c>
      <c r="H237" s="102">
        <f t="shared" si="72"/>
        <v>92.324886599692974</v>
      </c>
      <c r="I237" s="102">
        <f t="shared" si="73"/>
        <v>69.879120678734921</v>
      </c>
      <c r="J237" s="102">
        <f t="shared" si="74"/>
        <v>47.909429190511645</v>
      </c>
      <c r="K237" s="102" t="str">
        <f t="shared" si="60"/>
        <v>1+0.000738274273593566i</v>
      </c>
      <c r="L237" s="102" t="str">
        <f t="shared" si="61"/>
        <v>1-0.0000600131503200582i</v>
      </c>
      <c r="M237" s="102" t="str">
        <f t="shared" si="78"/>
        <v>1.00000004430616+0.000678261123273508i</v>
      </c>
      <c r="N237" s="102" t="str">
        <f t="shared" si="62"/>
        <v>1+0.978241271918026i</v>
      </c>
      <c r="O237" s="102" t="str">
        <f t="shared" si="63"/>
        <v>0.999999749396621+0.00147465179785371i</v>
      </c>
      <c r="P237" s="102" t="str">
        <f t="shared" si="79"/>
        <v>0.998557184146252+0.979715678565311i</v>
      </c>
      <c r="Q237" s="102" t="str">
        <f t="shared" si="64"/>
        <v>170.601130457164-167.15515613391i</v>
      </c>
      <c r="R237" s="102" t="str">
        <f t="shared" si="65"/>
        <v>1400-33862.7538493411i</v>
      </c>
      <c r="S237" s="102" t="str">
        <f t="shared" si="66"/>
        <v>-1850638.87316166i</v>
      </c>
      <c r="T237" s="102" t="str">
        <f t="shared" si="75"/>
        <v>1350.13788352285-33255.2744559484i</v>
      </c>
      <c r="U237" s="102" t="str">
        <f t="shared" si="67"/>
        <v>-0.52966947738204+13.046299978872i</v>
      </c>
      <c r="V237" s="102"/>
      <c r="W237" s="102"/>
      <c r="X237" s="102"/>
      <c r="Y237" s="102"/>
      <c r="Z237" s="102"/>
      <c r="AA237" s="102"/>
      <c r="AB237" s="102"/>
      <c r="AC237" s="102"/>
      <c r="AD237" s="102"/>
      <c r="AE237" s="102"/>
      <c r="AF237" s="102"/>
      <c r="AG237" s="102"/>
      <c r="AH237" s="102"/>
      <c r="AI237" s="102"/>
      <c r="AJ237" s="102"/>
      <c r="AK237" s="102"/>
      <c r="AL237" s="102"/>
    </row>
    <row r="238" spans="2:38" s="110" customFormat="1" x14ac:dyDescent="0.2">
      <c r="B238" s="102">
        <f t="shared" si="76"/>
        <v>2.0049999999999786</v>
      </c>
      <c r="C238" s="102">
        <f t="shared" si="77"/>
        <v>101.15794542598495</v>
      </c>
      <c r="D238" s="102">
        <f t="shared" si="68"/>
        <v>0.10115794542598495</v>
      </c>
      <c r="E238" s="102">
        <f t="shared" si="69"/>
        <v>47.513032839323579</v>
      </c>
      <c r="F238" s="102">
        <f t="shared" si="70"/>
        <v>-44.745761474091118</v>
      </c>
      <c r="G238" s="102">
        <f t="shared" si="71"/>
        <v>22.217072325215614</v>
      </c>
      <c r="H238" s="102">
        <f t="shared" si="72"/>
        <v>92.351775782552025</v>
      </c>
      <c r="I238" s="102">
        <f t="shared" si="73"/>
        <v>69.730105164539196</v>
      </c>
      <c r="J238" s="102">
        <f t="shared" si="74"/>
        <v>47.606014308460907</v>
      </c>
      <c r="K238" s="102" t="str">
        <f t="shared" si="60"/>
        <v>1+0.000746823086775902i</v>
      </c>
      <c r="L238" s="102" t="str">
        <f t="shared" si="61"/>
        <v>1-0.0000607080698491817i</v>
      </c>
      <c r="M238" s="102" t="str">
        <f t="shared" si="78"/>
        <v>1.00000004533819+0.00068611501692672i</v>
      </c>
      <c r="N238" s="102" t="str">
        <f t="shared" si="62"/>
        <v>1+0.989568771981346i</v>
      </c>
      <c r="O238" s="102" t="str">
        <f t="shared" si="63"/>
        <v>0.999999743559319+0.00149172746089624i</v>
      </c>
      <c r="P238" s="102" t="str">
        <f t="shared" si="79"/>
        <v>0.998523576647709+0.991060245676552i</v>
      </c>
      <c r="Q238" s="102" t="str">
        <f t="shared" si="64"/>
        <v>168.676745436022-167.186410287839i</v>
      </c>
      <c r="R238" s="102" t="str">
        <f t="shared" si="65"/>
        <v>1400-33475.1301113723i</v>
      </c>
      <c r="S238" s="102" t="str">
        <f t="shared" si="66"/>
        <v>-1829454.78515639i</v>
      </c>
      <c r="T238" s="102" t="str">
        <f t="shared" si="75"/>
        <v>1350.13786616619-32874.6275729825i</v>
      </c>
      <c r="U238" s="102" t="str">
        <f t="shared" si="67"/>
        <v>-0.529669470572889+12.8969692786316i</v>
      </c>
      <c r="V238" s="102"/>
      <c r="W238" s="102"/>
      <c r="X238" s="102"/>
      <c r="Y238" s="102"/>
      <c r="Z238" s="102"/>
      <c r="AA238" s="102"/>
      <c r="AB238" s="102"/>
      <c r="AC238" s="102"/>
      <c r="AD238" s="102"/>
      <c r="AE238" s="102"/>
      <c r="AF238" s="102"/>
      <c r="AG238" s="102"/>
      <c r="AH238" s="102"/>
      <c r="AI238" s="102"/>
      <c r="AJ238" s="102"/>
      <c r="AK238" s="102"/>
      <c r="AL238" s="102"/>
    </row>
    <row r="239" spans="2:38" s="110" customFormat="1" x14ac:dyDescent="0.2">
      <c r="B239" s="102">
        <f t="shared" si="76"/>
        <v>2.0099999999999785</v>
      </c>
      <c r="C239" s="102">
        <f t="shared" si="77"/>
        <v>102.32929922807035</v>
      </c>
      <c r="D239" s="102">
        <f t="shared" si="68"/>
        <v>0.10232929922807035</v>
      </c>
      <c r="E239" s="102">
        <f t="shared" si="69"/>
        <v>47.463269196113067</v>
      </c>
      <c r="F239" s="102">
        <f t="shared" si="70"/>
        <v>-45.076111468877848</v>
      </c>
      <c r="G239" s="102">
        <f t="shared" si="71"/>
        <v>22.117248893554805</v>
      </c>
      <c r="H239" s="102">
        <f t="shared" si="72"/>
        <v>92.378975213816176</v>
      </c>
      <c r="I239" s="102">
        <f t="shared" si="73"/>
        <v>69.580518089667876</v>
      </c>
      <c r="J239" s="102">
        <f t="shared" si="74"/>
        <v>47.302863744938328</v>
      </c>
      <c r="K239" s="102" t="str">
        <f t="shared" si="60"/>
        <v>1+0.000755470890549459i</v>
      </c>
      <c r="L239" s="102" t="str">
        <f t="shared" si="61"/>
        <v>1-0.000061411036167207i</v>
      </c>
      <c r="M239" s="102" t="str">
        <f t="shared" si="78"/>
        <v>1.00000004639425+0.000694059854382252i</v>
      </c>
      <c r="N239" s="102" t="str">
        <f t="shared" si="62"/>
        <v>1+1.00102743831353i</v>
      </c>
      <c r="O239" s="102" t="str">
        <f t="shared" si="63"/>
        <v>0.999999737586048+0.00150900085079792i</v>
      </c>
      <c r="P239" s="102" t="str">
        <f t="shared" si="79"/>
        <v>0.998489186329961+1.00253617648076i</v>
      </c>
      <c r="Q239" s="102" t="str">
        <f t="shared" si="64"/>
        <v>166.751895754919-167.195510324288i</v>
      </c>
      <c r="R239" s="102" t="str">
        <f t="shared" si="65"/>
        <v>1400-33091.9434656407i</v>
      </c>
      <c r="S239" s="102" t="str">
        <f t="shared" si="66"/>
        <v>-1808513.1894013i</v>
      </c>
      <c r="T239" s="102" t="str">
        <f t="shared" si="75"/>
        <v>1350.13784840524-32498.3381862921i</v>
      </c>
      <c r="U239" s="102" t="str">
        <f t="shared" si="67"/>
        <v>-0.529669463605131+12.7493480576992i</v>
      </c>
      <c r="V239" s="102"/>
      <c r="W239" s="102"/>
      <c r="X239" s="102"/>
      <c r="Y239" s="102"/>
      <c r="Z239" s="102"/>
      <c r="AA239" s="102"/>
      <c r="AB239" s="102"/>
      <c r="AC239" s="102"/>
      <c r="AD239" s="102"/>
      <c r="AE239" s="102"/>
      <c r="AF239" s="102"/>
      <c r="AG239" s="102"/>
      <c r="AH239" s="102"/>
      <c r="AI239" s="102"/>
      <c r="AJ239" s="102"/>
      <c r="AK239" s="102"/>
      <c r="AL239" s="102"/>
    </row>
    <row r="240" spans="2:38" s="110" customFormat="1" x14ac:dyDescent="0.2">
      <c r="B240" s="102">
        <f t="shared" si="76"/>
        <v>2.0149999999999784</v>
      </c>
      <c r="C240" s="102">
        <f t="shared" si="77"/>
        <v>103.51421666792926</v>
      </c>
      <c r="D240" s="102">
        <f t="shared" si="68"/>
        <v>0.10351421666792926</v>
      </c>
      <c r="E240" s="102">
        <f t="shared" si="69"/>
        <v>47.41292991724066</v>
      </c>
      <c r="F240" s="102">
        <f t="shared" si="70"/>
        <v>-45.406463753515055</v>
      </c>
      <c r="G240" s="102">
        <f t="shared" si="71"/>
        <v>22.017429567263072</v>
      </c>
      <c r="H240" s="102">
        <f t="shared" si="72"/>
        <v>92.406488446950036</v>
      </c>
      <c r="I240" s="102">
        <f t="shared" si="73"/>
        <v>69.430359484503725</v>
      </c>
      <c r="J240" s="102">
        <f t="shared" si="74"/>
        <v>47.00002469343498</v>
      </c>
      <c r="K240" s="102" t="str">
        <f t="shared" si="60"/>
        <v>1+0.000764218831171261i</v>
      </c>
      <c r="L240" s="102" t="str">
        <f t="shared" si="61"/>
        <v>1-0.0000621221424515581i</v>
      </c>
      <c r="M240" s="102" t="str">
        <f t="shared" si="78"/>
        <v>1.00000004747491+0.000702096688719703i</v>
      </c>
      <c r="N240" s="102" t="str">
        <f t="shared" si="62"/>
        <v>1+1.01261878974838i</v>
      </c>
      <c r="O240" s="102" t="str">
        <f t="shared" si="63"/>
        <v>0.999999731473642+0.00152647425712788i</v>
      </c>
      <c r="P240" s="102" t="str">
        <f t="shared" si="79"/>
        <v>0.998453994958807+1.01414499209067i</v>
      </c>
      <c r="Q240" s="102" t="str">
        <f t="shared" si="64"/>
        <v>164.827091585487-167.182450210738i</v>
      </c>
      <c r="R240" s="102" t="str">
        <f t="shared" si="65"/>
        <v>1400-32713.1431211716i</v>
      </c>
      <c r="S240" s="102" t="str">
        <f t="shared" si="66"/>
        <v>-1787811.31011054i</v>
      </c>
      <c r="T240" s="102" t="str">
        <f t="shared" si="75"/>
        <v>1350.13783023058-32126.3564191267i</v>
      </c>
      <c r="U240" s="102" t="str">
        <f t="shared" si="67"/>
        <v>-0.529669456475072+12.603416749042i</v>
      </c>
      <c r="V240" s="102"/>
      <c r="W240" s="102"/>
      <c r="X240" s="102"/>
      <c r="Y240" s="102"/>
      <c r="Z240" s="102"/>
      <c r="AA240" s="102"/>
      <c r="AB240" s="102"/>
      <c r="AC240" s="102"/>
      <c r="AD240" s="102"/>
      <c r="AE240" s="102"/>
      <c r="AF240" s="102"/>
      <c r="AG240" s="102"/>
      <c r="AH240" s="102"/>
      <c r="AI240" s="102"/>
      <c r="AJ240" s="102"/>
      <c r="AK240" s="102"/>
      <c r="AL240" s="102"/>
    </row>
    <row r="241" spans="2:38" s="110" customFormat="1" x14ac:dyDescent="0.2">
      <c r="B241" s="102">
        <f t="shared" si="76"/>
        <v>2.0199999999999783</v>
      </c>
      <c r="C241" s="102">
        <f t="shared" si="77"/>
        <v>104.71285480508477</v>
      </c>
      <c r="D241" s="102">
        <f t="shared" si="68"/>
        <v>0.10471285480508477</v>
      </c>
      <c r="E241" s="102">
        <f t="shared" si="69"/>
        <v>47.362015092537547</v>
      </c>
      <c r="F241" s="102">
        <f t="shared" si="70"/>
        <v>-45.736774691380468</v>
      </c>
      <c r="G241" s="102">
        <f t="shared" si="71"/>
        <v>21.917614441616962</v>
      </c>
      <c r="H241" s="102">
        <f t="shared" si="72"/>
        <v>92.434319075198985</v>
      </c>
      <c r="I241" s="102">
        <f t="shared" si="73"/>
        <v>69.279629534154509</v>
      </c>
      <c r="J241" s="102">
        <f t="shared" si="74"/>
        <v>46.697544383818517</v>
      </c>
      <c r="K241" s="102" t="str">
        <f t="shared" si="60"/>
        <v>1+0.000773068068171362i</v>
      </c>
      <c r="L241" s="102" t="str">
        <f t="shared" si="61"/>
        <v>1-0.0000628414829586028i</v>
      </c>
      <c r="M241" s="102" t="str">
        <f t="shared" si="78"/>
        <v>1.00000004858074+0.000710226585212759i</v>
      </c>
      <c r="N241" s="102" t="str">
        <f t="shared" si="62"/>
        <v>1+1.02434436270699i</v>
      </c>
      <c r="O241" s="102" t="str">
        <f t="shared" si="63"/>
        <v>0.999999725218859+0.0015441499959672i</v>
      </c>
      <c r="P241" s="102" t="str">
        <f t="shared" si="79"/>
        <v>0.998417983875316+1.02588823123244i</v>
      </c>
      <c r="Q241" s="102" t="str">
        <f t="shared" si="64"/>
        <v>162.902843051108-167.14723859779i</v>
      </c>
      <c r="R241" s="102" t="str">
        <f t="shared" si="65"/>
        <v>1400-32338.6788683896i</v>
      </c>
      <c r="S241" s="102" t="str">
        <f t="shared" si="66"/>
        <v>-1767346.40327245i</v>
      </c>
      <c r="T241" s="102" t="str">
        <f t="shared" si="75"/>
        <v>1350.13781163258-31758.632965706i</v>
      </c>
      <c r="U241" s="102" t="str">
        <f t="shared" si="67"/>
        <v>-0.529669449178934+12.4591560096231i</v>
      </c>
      <c r="V241" s="102"/>
      <c r="W241" s="102"/>
      <c r="X241" s="102"/>
      <c r="Y241" s="102"/>
      <c r="Z241" s="102"/>
      <c r="AA241" s="102"/>
      <c r="AB241" s="102"/>
      <c r="AC241" s="102"/>
      <c r="AD241" s="102"/>
      <c r="AE241" s="102"/>
      <c r="AF241" s="102"/>
      <c r="AG241" s="102"/>
      <c r="AH241" s="102"/>
      <c r="AI241" s="102"/>
      <c r="AJ241" s="102"/>
      <c r="AK241" s="102"/>
      <c r="AL241" s="102"/>
    </row>
    <row r="242" spans="2:38" s="110" customFormat="1" x14ac:dyDescent="0.2">
      <c r="B242" s="102">
        <f t="shared" si="76"/>
        <v>2.0249999999999782</v>
      </c>
      <c r="C242" s="102">
        <f t="shared" si="77"/>
        <v>105.92537251772364</v>
      </c>
      <c r="D242" s="102">
        <f t="shared" si="68"/>
        <v>0.10592537251772365</v>
      </c>
      <c r="E242" s="102">
        <f t="shared" si="69"/>
        <v>47.310524964311618</v>
      </c>
      <c r="F242" s="102">
        <f t="shared" si="70"/>
        <v>-46.06700067822019</v>
      </c>
      <c r="G242" s="102">
        <f t="shared" si="71"/>
        <v>21.817803614095816</v>
      </c>
      <c r="H242" s="102">
        <f t="shared" si="72"/>
        <v>92.462470732001961</v>
      </c>
      <c r="I242" s="102">
        <f t="shared" si="73"/>
        <v>69.128328578407434</v>
      </c>
      <c r="J242" s="102">
        <f t="shared" si="74"/>
        <v>46.395470053781771</v>
      </c>
      <c r="K242" s="102" t="str">
        <f t="shared" si="60"/>
        <v>1+0.000782019774506541i</v>
      </c>
      <c r="L242" s="102" t="str">
        <f t="shared" si="61"/>
        <v>1-0.0000635691530361461i</v>
      </c>
      <c r="M242" s="102" t="str">
        <f t="shared" si="78"/>
        <v>1.00000004971233+0.000718450621470395i</v>
      </c>
      <c r="N242" s="102" t="str">
        <f t="shared" si="62"/>
        <v>1+1.03620571140134i</v>
      </c>
      <c r="O242" s="102" t="str">
        <f t="shared" si="63"/>
        <v>0.999999718818384+0.00156203041021593i</v>
      </c>
      <c r="P242" s="102" t="str">
        <f t="shared" si="79"/>
        <v>0.998381133985936+1.03776745044956i</v>
      </c>
      <c r="Q242" s="102" t="str">
        <f t="shared" si="64"/>
        <v>160.979659686291-167.089898805188i</v>
      </c>
      <c r="R242" s="102" t="str">
        <f t="shared" si="65"/>
        <v>1400-31968.5010724635i</v>
      </c>
      <c r="S242" s="102" t="str">
        <f t="shared" si="66"/>
        <v>-1747115.7562858i</v>
      </c>
      <c r="T242" s="102" t="str">
        <f t="shared" si="75"/>
        <v>1350.13779260139-31395.1190846845i</v>
      </c>
      <c r="U242" s="102" t="str">
        <f t="shared" si="67"/>
        <v>-0.529669441712852+12.3165467178377i</v>
      </c>
      <c r="V242" s="102"/>
      <c r="W242" s="102"/>
      <c r="X242" s="102"/>
      <c r="Y242" s="102"/>
      <c r="Z242" s="102"/>
      <c r="AA242" s="102"/>
      <c r="AB242" s="102"/>
      <c r="AC242" s="102"/>
      <c r="AD242" s="102"/>
      <c r="AE242" s="102"/>
      <c r="AF242" s="102"/>
      <c r="AG242" s="102"/>
      <c r="AH242" s="102"/>
      <c r="AI242" s="102"/>
      <c r="AJ242" s="102"/>
      <c r="AK242" s="102"/>
      <c r="AL242" s="102"/>
    </row>
    <row r="243" spans="2:38" s="110" customFormat="1" x14ac:dyDescent="0.2">
      <c r="B243" s="102">
        <f t="shared" si="76"/>
        <v>2.029999999999978</v>
      </c>
      <c r="C243" s="102">
        <f t="shared" si="77"/>
        <v>107.15193052375523</v>
      </c>
      <c r="D243" s="102">
        <f t="shared" si="68"/>
        <v>0.10715193052375523</v>
      </c>
      <c r="E243" s="102">
        <f t="shared" si="69"/>
        <v>47.258459927090428</v>
      </c>
      <c r="F243" s="102">
        <f t="shared" si="70"/>
        <v>-46.39709817106155</v>
      </c>
      <c r="G243" s="102">
        <f t="shared" si="71"/>
        <v>21.717997184432427</v>
      </c>
      <c r="H243" s="102">
        <f t="shared" si="72"/>
        <v>92.490947091407563</v>
      </c>
      <c r="I243" s="102">
        <f t="shared" si="73"/>
        <v>68.976457111522848</v>
      </c>
      <c r="J243" s="102">
        <f t="shared" si="74"/>
        <v>46.093848920346012</v>
      </c>
      <c r="K243" s="102" t="str">
        <f t="shared" si="60"/>
        <v>1+0.000791075136715774i</v>
      </c>
      <c r="L243" s="102" t="str">
        <f t="shared" si="61"/>
        <v>1-0.0000643052491360686i</v>
      </c>
      <c r="M243" s="102" t="str">
        <f t="shared" si="78"/>
        <v>1.00000005087028+0.000726769887579705i</v>
      </c>
      <c r="N243" s="102" t="str">
        <f t="shared" si="62"/>
        <v>1+1.04820440804035i</v>
      </c>
      <c r="O243" s="102" t="str">
        <f t="shared" si="63"/>
        <v>0.999999712268823+0.00158011786990359i</v>
      </c>
      <c r="P243" s="102" t="str">
        <f t="shared" si="79"/>
        <v>0.998343425752367+1.04978422430917i</v>
      </c>
      <c r="Q243" s="102" t="str">
        <f t="shared" si="64"/>
        <v>159.058049897366-167.010468784141i</v>
      </c>
      <c r="R243" s="102" t="str">
        <f t="shared" si="65"/>
        <v>1400-31602.5606667275i</v>
      </c>
      <c r="S243" s="102" t="str">
        <f t="shared" si="66"/>
        <v>-1727116.68760022i</v>
      </c>
      <c r="T243" s="102" t="str">
        <f t="shared" si="75"/>
        <v>1350.13777312689-31035.7665926909i</v>
      </c>
      <c r="U243" s="102" t="str">
        <f t="shared" si="67"/>
        <v>-0.529669434072856+12.1755699709787i</v>
      </c>
      <c r="V243" s="102"/>
      <c r="W243" s="102"/>
      <c r="X243" s="102"/>
      <c r="Y243" s="102"/>
      <c r="Z243" s="102"/>
      <c r="AA243" s="102"/>
      <c r="AB243" s="102"/>
      <c r="AC243" s="102"/>
      <c r="AD243" s="102"/>
      <c r="AE243" s="102"/>
      <c r="AF243" s="102"/>
      <c r="AG243" s="102"/>
      <c r="AH243" s="102"/>
      <c r="AI243" s="102"/>
      <c r="AJ243" s="102"/>
      <c r="AK243" s="102"/>
      <c r="AL243" s="102"/>
    </row>
    <row r="244" spans="2:38" s="110" customFormat="1" x14ac:dyDescent="0.2">
      <c r="B244" s="102">
        <f t="shared" si="76"/>
        <v>2.0349999999999779</v>
      </c>
      <c r="C244" s="102">
        <f t="shared" si="77"/>
        <v>108.39269140211488</v>
      </c>
      <c r="D244" s="102">
        <f t="shared" si="68"/>
        <v>0.10839269140211488</v>
      </c>
      <c r="E244" s="102">
        <f t="shared" si="69"/>
        <v>47.205820527203393</v>
      </c>
      <c r="F244" s="102">
        <f t="shared" si="70"/>
        <v>-46.727023717030768</v>
      </c>
      <c r="G244" s="102">
        <f t="shared" si="71"/>
        <v>21.618195254664528</v>
      </c>
      <c r="H244" s="102">
        <f t="shared" si="72"/>
        <v>92.519751868493401</v>
      </c>
      <c r="I244" s="102">
        <f t="shared" si="73"/>
        <v>68.824015781867928</v>
      </c>
      <c r="J244" s="102">
        <f t="shared" si="74"/>
        <v>45.792728151462633</v>
      </c>
      <c r="K244" s="102" t="str">
        <f t="shared" si="60"/>
        <v>1+0.000800235355077518i</v>
      </c>
      <c r="L244" s="102" t="str">
        <f t="shared" si="61"/>
        <v>1-0.0000650498688271111i</v>
      </c>
      <c r="M244" s="102" t="str">
        <f t="shared" si="78"/>
        <v>1.0000000520552+0.000735185486250407i</v>
      </c>
      <c r="N244" s="102" t="str">
        <f t="shared" si="62"/>
        <v>1+1.06034204303828i</v>
      </c>
      <c r="O244" s="102" t="str">
        <f t="shared" si="63"/>
        <v>0.999999705566703+0.00159841477250339i</v>
      </c>
      <c r="P244" s="102" t="str">
        <f t="shared" si="79"/>
        <v>0.998304839181204+1.06194014561078i</v>
      </c>
      <c r="Q244" s="102" t="str">
        <f t="shared" si="64"/>
        <v>157.138520425712-166.909001056077i</v>
      </c>
      <c r="R244" s="102" t="str">
        <f t="shared" si="65"/>
        <v>1400-31240.8091461771i</v>
      </c>
      <c r="S244" s="102" t="str">
        <f t="shared" si="66"/>
        <v>-1707346.54636084i</v>
      </c>
      <c r="T244" s="102" t="str">
        <f t="shared" si="75"/>
        <v>1350.13775319878-30680.5278579416i</v>
      </c>
      <c r="U244" s="102" t="str">
        <f t="shared" si="67"/>
        <v>-0.529669426254905+12.0362070827309i</v>
      </c>
      <c r="V244" s="102"/>
      <c r="W244" s="102"/>
      <c r="X244" s="102"/>
      <c r="Y244" s="102"/>
      <c r="Z244" s="102"/>
      <c r="AA244" s="102"/>
      <c r="AB244" s="102"/>
      <c r="AC244" s="102"/>
      <c r="AD244" s="102"/>
      <c r="AE244" s="102"/>
      <c r="AF244" s="102"/>
      <c r="AG244" s="102"/>
      <c r="AH244" s="102"/>
      <c r="AI244" s="102"/>
      <c r="AJ244" s="102"/>
      <c r="AK244" s="102"/>
      <c r="AL244" s="102"/>
    </row>
    <row r="245" spans="2:38" s="110" customFormat="1" x14ac:dyDescent="0.2">
      <c r="B245" s="102">
        <f t="shared" si="76"/>
        <v>2.0399999999999778</v>
      </c>
      <c r="C245" s="102">
        <f t="shared" si="77"/>
        <v>109.64781961431295</v>
      </c>
      <c r="D245" s="102">
        <f t="shared" si="68"/>
        <v>0.10964781961431296</v>
      </c>
      <c r="E245" s="102">
        <f t="shared" si="69"/>
        <v>47.152607462204287</v>
      </c>
      <c r="F245" s="102">
        <f t="shared" si="70"/>
        <v>-47.056733982023893</v>
      </c>
      <c r="G245" s="102">
        <f t="shared" si="71"/>
        <v>21.518397929187898</v>
      </c>
      <c r="H245" s="102">
        <f t="shared" si="72"/>
        <v>92.54888881978809</v>
      </c>
      <c r="I245" s="102">
        <f t="shared" si="73"/>
        <v>68.671005391392185</v>
      </c>
      <c r="J245" s="102">
        <f t="shared" si="74"/>
        <v>45.492154837764197</v>
      </c>
      <c r="K245" s="102" t="str">
        <f t="shared" si="60"/>
        <v>1+0.000809501643768791i</v>
      </c>
      <c r="L245" s="102" t="str">
        <f t="shared" si="61"/>
        <v>1-0.000065803110807807i</v>
      </c>
      <c r="M245" s="102" t="str">
        <f t="shared" si="78"/>
        <v>1.00000005326773+0.000743698532960984i</v>
      </c>
      <c r="N245" s="102" t="str">
        <f t="shared" si="62"/>
        <v>1+1.07262022522549i</v>
      </c>
      <c r="O245" s="102" t="str">
        <f t="shared" si="63"/>
        <v>0.999999698708471+0.00161692354324994i</v>
      </c>
      <c r="P245" s="102" t="str">
        <f t="shared" si="79"/>
        <v>0.998265353813338+1.07423682559735i</v>
      </c>
      <c r="Q245" s="102" t="str">
        <f t="shared" si="64"/>
        <v>155.221575814737-166.785562628i</v>
      </c>
      <c r="R245" s="102" t="str">
        <f t="shared" si="65"/>
        <v>1400-30883.1985610401i</v>
      </c>
      <c r="S245" s="102" t="str">
        <f t="shared" si="66"/>
        <v>-1687802.71205685i</v>
      </c>
      <c r="T245" s="102" t="str">
        <f t="shared" si="75"/>
        <v>1350.13773280649-30329.3557939271i</v>
      </c>
      <c r="U245" s="102" t="str">
        <f t="shared" si="67"/>
        <v>-0.529669418254853+11.8984395806945i</v>
      </c>
      <c r="V245" s="102"/>
      <c r="W245" s="102"/>
      <c r="X245" s="102"/>
      <c r="Y245" s="102"/>
      <c r="Z245" s="102"/>
      <c r="AA245" s="102"/>
      <c r="AB245" s="102"/>
      <c r="AC245" s="102"/>
      <c r="AD245" s="102"/>
      <c r="AE245" s="102"/>
      <c r="AF245" s="102"/>
      <c r="AG245" s="102"/>
      <c r="AH245" s="102"/>
      <c r="AI245" s="102"/>
      <c r="AJ245" s="102"/>
      <c r="AK245" s="102"/>
      <c r="AL245" s="102"/>
    </row>
    <row r="246" spans="2:38" s="110" customFormat="1" x14ac:dyDescent="0.2">
      <c r="B246" s="102">
        <f t="shared" si="76"/>
        <v>2.0449999999999777</v>
      </c>
      <c r="C246" s="102">
        <f t="shared" si="77"/>
        <v>110.9174815262345</v>
      </c>
      <c r="D246" s="102">
        <f t="shared" si="68"/>
        <v>0.1109174815262345</v>
      </c>
      <c r="E246" s="102">
        <f t="shared" si="69"/>
        <v>47.098821580134342</v>
      </c>
      <c r="F246" s="102">
        <f t="shared" si="70"/>
        <v>-47.386185779190292</v>
      </c>
      <c r="G246" s="102">
        <f t="shared" si="71"/>
        <v>21.418605314810097</v>
      </c>
      <c r="H246" s="102">
        <f t="shared" si="72"/>
        <v>92.578361743696732</v>
      </c>
      <c r="I246" s="102">
        <f t="shared" si="73"/>
        <v>68.517426894944435</v>
      </c>
      <c r="J246" s="102">
        <f t="shared" si="74"/>
        <v>45.19217596450644</v>
      </c>
      <c r="K246" s="102" t="str">
        <f t="shared" si="60"/>
        <v>1+0.000818875231026125i</v>
      </c>
      <c r="L246" s="102" t="str">
        <f t="shared" si="61"/>
        <v>1-0.0000665650749195651i</v>
      </c>
      <c r="M246" s="102" t="str">
        <f t="shared" si="78"/>
        <v>1.00000005450849+0.00075231015610656i</v>
      </c>
      <c r="N246" s="102" t="str">
        <f t="shared" si="62"/>
        <v>1+1.08504058206173i</v>
      </c>
      <c r="O246" s="102" t="str">
        <f t="shared" si="63"/>
        <v>0.999999691690489+0.00163564663546075i</v>
      </c>
      <c r="P246" s="102" t="str">
        <f t="shared" si="79"/>
        <v>0.998224948713101+1.08667589416886i</v>
      </c>
      <c r="Q246" s="102" t="str">
        <f t="shared" si="64"/>
        <v>153.307717881769-166.640234884703i</v>
      </c>
      <c r="R246" s="102" t="str">
        <f t="shared" si="65"/>
        <v>1400-30529.681510421i</v>
      </c>
      <c r="S246" s="102" t="str">
        <f t="shared" si="66"/>
        <v>-1668482.59417417i</v>
      </c>
      <c r="T246" s="102" t="str">
        <f t="shared" si="75"/>
        <v>1350.1377119392-29982.2038531709i</v>
      </c>
      <c r="U246" s="102" t="str">
        <f t="shared" si="67"/>
        <v>-0.529669410068454+11.7622492039362i</v>
      </c>
      <c r="V246" s="102"/>
      <c r="W246" s="102"/>
      <c r="X246" s="102"/>
      <c r="Y246" s="102"/>
      <c r="Z246" s="102"/>
      <c r="AA246" s="102"/>
      <c r="AB246" s="102"/>
      <c r="AC246" s="102"/>
      <c r="AD246" s="102"/>
      <c r="AE246" s="102"/>
      <c r="AF246" s="102"/>
      <c r="AG246" s="102"/>
      <c r="AH246" s="102"/>
      <c r="AI246" s="102"/>
      <c r="AJ246" s="102"/>
      <c r="AK246" s="102"/>
      <c r="AL246" s="102"/>
    </row>
    <row r="247" spans="2:38" s="110" customFormat="1" x14ac:dyDescent="0.2">
      <c r="B247" s="102">
        <f t="shared" si="76"/>
        <v>2.0499999999999776</v>
      </c>
      <c r="C247" s="102">
        <f t="shared" si="77"/>
        <v>112.20184543019066</v>
      </c>
      <c r="D247" s="102">
        <f t="shared" si="68"/>
        <v>0.11220184543019066</v>
      </c>
      <c r="E247" s="102">
        <f t="shared" si="69"/>
        <v>47.04446387862945</v>
      </c>
      <c r="F247" s="102">
        <f t="shared" si="70"/>
        <v>-47.71533609717941</v>
      </c>
      <c r="G247" s="102">
        <f t="shared" si="71"/>
        <v>21.318817520806057</v>
      </c>
      <c r="H247" s="102">
        <f t="shared" si="72"/>
        <v>92.608174480929179</v>
      </c>
      <c r="I247" s="102">
        <f t="shared" si="73"/>
        <v>68.363281399435508</v>
      </c>
      <c r="J247" s="102">
        <f t="shared" si="74"/>
        <v>44.892838383749769</v>
      </c>
      <c r="K247" s="102" t="str">
        <f t="shared" si="60"/>
        <v>1+0.000828357359308356i</v>
      </c>
      <c r="L247" s="102" t="str">
        <f t="shared" si="61"/>
        <v>1-0.0000673358621599029i</v>
      </c>
      <c r="M247" s="102" t="str">
        <f t="shared" si="78"/>
        <v>1.00000005577816+0.000761021497148453i</v>
      </c>
      <c r="N247" s="102" t="str">
        <f t="shared" si="62"/>
        <v>1+1.09760475985185i</v>
      </c>
      <c r="O247" s="102" t="str">
        <f t="shared" si="63"/>
        <v>0.999999684509038+0.00165458653086143i</v>
      </c>
      <c r="P247" s="102" t="str">
        <f t="shared" si="79"/>
        <v>0.998183602457178+1.09925900009833i</v>
      </c>
      <c r="Q247" s="102" t="str">
        <f t="shared" si="64"/>
        <v>151.397445196067-166.473113458179i</v>
      </c>
      <c r="R247" s="102" t="str">
        <f t="shared" si="65"/>
        <v>1400-30180.2111360174i</v>
      </c>
      <c r="S247" s="102" t="str">
        <f t="shared" si="66"/>
        <v>-1649383.63185211i</v>
      </c>
      <c r="T247" s="102" t="str">
        <f t="shared" si="75"/>
        <v>1350.13769058584-29639.0260210588i</v>
      </c>
      <c r="U247" s="102" t="str">
        <f t="shared" si="67"/>
        <v>-0.529669401691367+11.6276179005692i</v>
      </c>
      <c r="V247" s="102"/>
      <c r="W247" s="102"/>
      <c r="X247" s="102"/>
      <c r="Y247" s="102"/>
      <c r="Z247" s="102"/>
      <c r="AA247" s="102"/>
      <c r="AB247" s="102"/>
      <c r="AC247" s="102"/>
      <c r="AD247" s="102"/>
      <c r="AE247" s="102"/>
      <c r="AF247" s="102"/>
      <c r="AG247" s="102"/>
      <c r="AH247" s="102"/>
      <c r="AI247" s="102"/>
      <c r="AJ247" s="102"/>
      <c r="AK247" s="102"/>
      <c r="AL247" s="102"/>
    </row>
    <row r="248" spans="2:38" s="110" customFormat="1" x14ac:dyDescent="0.2">
      <c r="B248" s="102">
        <f t="shared" si="76"/>
        <v>2.0549999999999775</v>
      </c>
      <c r="C248" s="102">
        <f t="shared" si="77"/>
        <v>113.50108156722565</v>
      </c>
      <c r="D248" s="102">
        <f t="shared" si="68"/>
        <v>0.11350108156722566</v>
      </c>
      <c r="E248" s="102">
        <f t="shared" si="69"/>
        <v>46.98953550387094</v>
      </c>
      <c r="F248" s="102">
        <f t="shared" si="70"/>
        <v>-48.044142128108916</v>
      </c>
      <c r="G248" s="102">
        <f t="shared" si="71"/>
        <v>21.219034658974284</v>
      </c>
      <c r="H248" s="102">
        <f t="shared" si="72"/>
        <v>92.638330914931402</v>
      </c>
      <c r="I248" s="102">
        <f t="shared" si="73"/>
        <v>68.20857016284522</v>
      </c>
      <c r="J248" s="102">
        <f t="shared" si="74"/>
        <v>44.594188786822485</v>
      </c>
      <c r="K248" s="102" t="str">
        <f t="shared" si="60"/>
        <v>1+0.000837949285461316i</v>
      </c>
      <c r="L248" s="102" t="str">
        <f t="shared" si="61"/>
        <v>1-0.0000681155746958343i</v>
      </c>
      <c r="M248" s="102" t="str">
        <f t="shared" si="78"/>
        <v>1.0000000570774+0.000769833710765482i</v>
      </c>
      <c r="N248" s="102" t="str">
        <f t="shared" si="62"/>
        <v>1+1.110314423964i</v>
      </c>
      <c r="O248" s="102" t="str">
        <f t="shared" si="63"/>
        <v>0.99999967716031+0.00167374573991458i</v>
      </c>
      <c r="P248" s="102" t="str">
        <f t="shared" si="79"/>
        <v>0.998141293123235+1.11198781125035i</v>
      </c>
      <c r="Q248" s="102" t="str">
        <f t="shared" si="64"/>
        <v>149.491252564045-166.284308074579i</v>
      </c>
      <c r="R248" s="102" t="str">
        <f t="shared" si="65"/>
        <v>1400-29834.7411159099i</v>
      </c>
      <c r="S248" s="102" t="str">
        <f t="shared" si="66"/>
        <v>-1630503.29354391i</v>
      </c>
      <c r="T248" s="102" t="str">
        <f t="shared" si="75"/>
        <v>1350.1376687351-29299.7768097413i</v>
      </c>
      <c r="U248" s="102" t="str">
        <f t="shared" si="67"/>
        <v>-0.529669393119153+11.49452782536i</v>
      </c>
      <c r="V248" s="102"/>
      <c r="W248" s="102"/>
      <c r="X248" s="102"/>
      <c r="Y248" s="102"/>
      <c r="Z248" s="102"/>
      <c r="AA248" s="102"/>
      <c r="AB248" s="102"/>
      <c r="AC248" s="102"/>
      <c r="AD248" s="102"/>
      <c r="AE248" s="102"/>
      <c r="AF248" s="102"/>
      <c r="AG248" s="102"/>
      <c r="AH248" s="102"/>
      <c r="AI248" s="102"/>
      <c r="AJ248" s="102"/>
      <c r="AK248" s="102"/>
      <c r="AL248" s="102"/>
    </row>
    <row r="249" spans="2:38" s="110" customFormat="1" x14ac:dyDescent="0.2">
      <c r="B249" s="102">
        <f t="shared" si="76"/>
        <v>2.0599999999999774</v>
      </c>
      <c r="C249" s="102">
        <f t="shared" si="77"/>
        <v>114.81536214968234</v>
      </c>
      <c r="D249" s="102">
        <f t="shared" si="68"/>
        <v>0.11481536214968234</v>
      </c>
      <c r="E249" s="102">
        <f t="shared" si="69"/>
        <v>46.934037749384707</v>
      </c>
      <c r="F249" s="102">
        <f t="shared" si="70"/>
        <v>-48.372561295209273</v>
      </c>
      <c r="G249" s="102">
        <f t="shared" si="71"/>
        <v>21.119256843694778</v>
      </c>
      <c r="H249" s="102">
        <f t="shared" si="72"/>
        <v>92.668834972319814</v>
      </c>
      <c r="I249" s="102">
        <f t="shared" si="73"/>
        <v>68.053294593079485</v>
      </c>
      <c r="J249" s="102">
        <f t="shared" si="74"/>
        <v>44.296273677110541</v>
      </c>
      <c r="K249" s="102" t="str">
        <f t="shared" si="60"/>
        <v>1+0.00084765228088443i</v>
      </c>
      <c r="L249" s="102" t="str">
        <f t="shared" si="61"/>
        <v>1-0.0000689043158774114i</v>
      </c>
      <c r="M249" s="102" t="str">
        <f t="shared" si="78"/>
        <v>1.0000000584069+0.000778747965007019i</v>
      </c>
      <c r="N249" s="102" t="str">
        <f t="shared" si="62"/>
        <v>1+1.1231712590504i</v>
      </c>
      <c r="O249" s="102" t="str">
        <f t="shared" si="63"/>
        <v>0.999999669640407+0.00169312680215262i</v>
      </c>
      <c r="P249" s="102" t="str">
        <f t="shared" si="79"/>
        <v>0.998097998278301+1.12486401480215i</v>
      </c>
      <c r="Q249" s="102" t="str">
        <f t="shared" si="64"/>
        <v>147.589630522879-166.07394237922i</v>
      </c>
      <c r="R249" s="102" t="str">
        <f t="shared" si="65"/>
        <v>1400-29493.2256584213i</v>
      </c>
      <c r="S249" s="102" t="str">
        <f t="shared" si="66"/>
        <v>-1611839.07668116i</v>
      </c>
      <c r="T249" s="102" t="str">
        <f t="shared" si="75"/>
        <v>1350.1376463754-28964.4112521025i</v>
      </c>
      <c r="U249" s="102" t="str">
        <f t="shared" si="67"/>
        <v>-0.529669384347271+11.3629613373633i</v>
      </c>
      <c r="V249" s="102"/>
      <c r="W249" s="102"/>
      <c r="X249" s="102"/>
      <c r="Y249" s="102"/>
      <c r="Z249" s="102"/>
      <c r="AA249" s="102"/>
      <c r="AB249" s="102"/>
      <c r="AC249" s="102"/>
      <c r="AD249" s="102"/>
      <c r="AE249" s="102"/>
      <c r="AF249" s="102"/>
      <c r="AG249" s="102"/>
      <c r="AH249" s="102"/>
      <c r="AI249" s="102"/>
      <c r="AJ249" s="102"/>
      <c r="AK249" s="102"/>
      <c r="AL249" s="102"/>
    </row>
    <row r="250" spans="2:38" s="110" customFormat="1" x14ac:dyDescent="0.2">
      <c r="B250" s="102">
        <f t="shared" si="76"/>
        <v>2.0649999999999773</v>
      </c>
      <c r="C250" s="102">
        <f t="shared" si="77"/>
        <v>116.14486138402827</v>
      </c>
      <c r="D250" s="102">
        <f t="shared" si="68"/>
        <v>0.11614486138402827</v>
      </c>
      <c r="E250" s="102">
        <f t="shared" si="69"/>
        <v>46.877972054689849</v>
      </c>
      <c r="F250" s="102">
        <f t="shared" si="70"/>
        <v>-48.700551280101614</v>
      </c>
      <c r="G250" s="102">
        <f t="shared" si="71"/>
        <v>21.019484191987914</v>
      </c>
      <c r="H250" s="102">
        <f t="shared" si="72"/>
        <v>92.699690623318489</v>
      </c>
      <c r="I250" s="102">
        <f t="shared" si="73"/>
        <v>67.897456246677763</v>
      </c>
      <c r="J250" s="102">
        <f t="shared" si="74"/>
        <v>43.999139343216875</v>
      </c>
      <c r="K250" s="102" t="str">
        <f t="shared" si="60"/>
        <v>1+0.00085746763169923i</v>
      </c>
      <c r="L250" s="102" t="str">
        <f t="shared" si="61"/>
        <v>1-0.0000697021902514235i</v>
      </c>
      <c r="M250" s="102" t="str">
        <f t="shared" si="78"/>
        <v>1.00000005976737+0.000787765441447807i</v>
      </c>
      <c r="N250" s="102" t="str">
        <f t="shared" si="62"/>
        <v>1+1.1361769692706i</v>
      </c>
      <c r="O250" s="102" t="str">
        <f t="shared" si="63"/>
        <v>0.999999661945344+0.00171273228651436i</v>
      </c>
      <c r="P250" s="102" t="str">
        <f t="shared" si="79"/>
        <v>0.99805369496688+1.1378893174672i</v>
      </c>
      <c r="Q250" s="102" t="str">
        <f t="shared" si="64"/>
        <v>145.693064843548-165.842153740121i</v>
      </c>
      <c r="R250" s="102" t="str">
        <f t="shared" si="65"/>
        <v>1400-29155.6194960478i</v>
      </c>
      <c r="S250" s="102" t="str">
        <f t="shared" si="66"/>
        <v>-1593388.50734215i</v>
      </c>
      <c r="T250" s="102" t="str">
        <f t="shared" si="75"/>
        <v>1350.13762349487-28632.884895801i</v>
      </c>
      <c r="U250" s="102" t="str">
        <f t="shared" si="67"/>
        <v>-0.529669375371063+11.2329009975834i</v>
      </c>
      <c r="V250" s="102"/>
      <c r="W250" s="102"/>
      <c r="X250" s="102"/>
      <c r="Y250" s="102"/>
      <c r="Z250" s="102"/>
      <c r="AA250" s="102"/>
      <c r="AB250" s="102"/>
      <c r="AC250" s="102"/>
      <c r="AD250" s="102"/>
      <c r="AE250" s="102"/>
      <c r="AF250" s="102"/>
      <c r="AG250" s="102"/>
      <c r="AH250" s="102"/>
      <c r="AI250" s="102"/>
      <c r="AJ250" s="102"/>
      <c r="AK250" s="102"/>
      <c r="AL250" s="102"/>
    </row>
    <row r="251" spans="2:38" s="110" customFormat="1" x14ac:dyDescent="0.2">
      <c r="B251" s="102">
        <f t="shared" si="76"/>
        <v>2.0699999999999772</v>
      </c>
      <c r="C251" s="102">
        <f t="shared" si="77"/>
        <v>117.48975549394687</v>
      </c>
      <c r="D251" s="102">
        <f t="shared" si="68"/>
        <v>0.11748975549394687</v>
      </c>
      <c r="E251" s="102">
        <f t="shared" si="69"/>
        <v>46.821340003800174</v>
      </c>
      <c r="F251" s="102">
        <f t="shared" si="70"/>
        <v>-49.028070049666546</v>
      </c>
      <c r="G251" s="102">
        <f t="shared" si="71"/>
        <v>20.919716823575428</v>
      </c>
      <c r="H251" s="102">
        <f t="shared" si="72"/>
        <v>92.730901882199106</v>
      </c>
      <c r="I251" s="102">
        <f t="shared" si="73"/>
        <v>67.741056827375601</v>
      </c>
      <c r="J251" s="102">
        <f t="shared" si="74"/>
        <v>43.70283183253256</v>
      </c>
      <c r="K251" s="102" t="str">
        <f t="shared" si="60"/>
        <v>1+0.000867396638919835i</v>
      </c>
      <c r="L251" s="102" t="str">
        <f t="shared" si="61"/>
        <v>1-0.0000705093035752545i</v>
      </c>
      <c r="M251" s="102" t="str">
        <f t="shared" si="78"/>
        <v>1.00000006115953+0.00079688733534458i</v>
      </c>
      <c r="N251" s="102" t="str">
        <f t="shared" si="62"/>
        <v>1+1.14933327851742i</v>
      </c>
      <c r="O251" s="102" t="str">
        <f t="shared" si="63"/>
        <v>0.999999654071039+0.0017325647916855i</v>
      </c>
      <c r="P251" s="102" t="str">
        <f t="shared" si="79"/>
        <v>0.998008359698767+1.15106544572144i</v>
      </c>
      <c r="Q251" s="102" t="str">
        <f t="shared" si="64"/>
        <v>143.802036044377-165.58909303066i</v>
      </c>
      <c r="R251" s="102" t="str">
        <f t="shared" si="65"/>
        <v>1400-28821.8778794582i</v>
      </c>
      <c r="S251" s="102" t="str">
        <f t="shared" si="66"/>
        <v>-1575149.13992388i</v>
      </c>
      <c r="T251" s="102" t="str">
        <f t="shared" si="75"/>
        <v>1350.13760008139-28305.1537973775i</v>
      </c>
      <c r="U251" s="102" t="str">
        <f t="shared" si="67"/>
        <v>-0.529669366185775+11.1043295666635i</v>
      </c>
      <c r="V251" s="102"/>
      <c r="W251" s="102"/>
      <c r="X251" s="102"/>
      <c r="Y251" s="102"/>
      <c r="Z251" s="102"/>
      <c r="AA251" s="102"/>
      <c r="AB251" s="102"/>
      <c r="AC251" s="102"/>
      <c r="AD251" s="102"/>
      <c r="AE251" s="102"/>
      <c r="AF251" s="102"/>
      <c r="AG251" s="102"/>
      <c r="AH251" s="102"/>
      <c r="AI251" s="102"/>
      <c r="AJ251" s="102"/>
      <c r="AK251" s="102"/>
      <c r="AL251" s="102"/>
    </row>
    <row r="252" spans="2:38" s="110" customFormat="1" x14ac:dyDescent="0.2">
      <c r="B252" s="102">
        <f t="shared" si="76"/>
        <v>2.0749999999999771</v>
      </c>
      <c r="C252" s="102">
        <f t="shared" si="77"/>
        <v>118.85022274369558</v>
      </c>
      <c r="D252" s="102">
        <f t="shared" si="68"/>
        <v>0.11885022274369558</v>
      </c>
      <c r="E252" s="102">
        <f t="shared" si="69"/>
        <v>46.764143323582104</v>
      </c>
      <c r="F252" s="102">
        <f t="shared" si="70"/>
        <v>-49.355075882466551</v>
      </c>
      <c r="G252" s="102">
        <f t="shared" si="71"/>
        <v>20.819954860941301</v>
      </c>
      <c r="H252" s="102">
        <f t="shared" si="72"/>
        <v>92.762472807724251</v>
      </c>
      <c r="I252" s="102">
        <f t="shared" si="73"/>
        <v>67.584098184523413</v>
      </c>
      <c r="J252" s="102">
        <f t="shared" si="74"/>
        <v>43.4073969252577</v>
      </c>
      <c r="K252" s="102" t="str">
        <f t="shared" si="60"/>
        <v>1+0.000877440618625396i</v>
      </c>
      <c r="L252" s="102" t="str">
        <f t="shared" si="61"/>
        <v>1-0.0000713257628309014i</v>
      </c>
      <c r="M252" s="102" t="str">
        <f t="shared" si="78"/>
        <v>1.00000006258412+0.000806114855794495i</v>
      </c>
      <c r="N252" s="102" t="str">
        <f t="shared" si="62"/>
        <v>1+1.16264193064539i</v>
      </c>
      <c r="O252" s="102" t="str">
        <f t="shared" si="63"/>
        <v>0.999999646013319+0.00175262694644313i</v>
      </c>
      <c r="P252" s="102" t="str">
        <f t="shared" si="79"/>
        <v>0.997961968436605+1.16439414603207i</v>
      </c>
      <c r="Q252" s="102" t="str">
        <f t="shared" si="64"/>
        <v>141.917018916082-165.314924391994i</v>
      </c>
      <c r="R252" s="102" t="str">
        <f t="shared" si="65"/>
        <v>1400-28491.9565715629i</v>
      </c>
      <c r="S252" s="102" t="str">
        <f t="shared" si="66"/>
        <v>-1557118.55681797i</v>
      </c>
      <c r="T252" s="102" t="str">
        <f t="shared" si="75"/>
        <v>1350.13757612254-27981.1745164302i</v>
      </c>
      <c r="U252" s="102" t="str">
        <f t="shared" si="67"/>
        <v>-0.529669356786534+10.9772300025995i</v>
      </c>
      <c r="V252" s="102"/>
      <c r="W252" s="102"/>
      <c r="X252" s="102"/>
      <c r="Y252" s="102"/>
      <c r="Z252" s="102"/>
      <c r="AA252" s="102"/>
      <c r="AB252" s="102"/>
      <c r="AC252" s="102"/>
      <c r="AD252" s="102"/>
      <c r="AE252" s="102"/>
      <c r="AF252" s="102"/>
      <c r="AG252" s="102"/>
      <c r="AH252" s="102"/>
      <c r="AI252" s="102"/>
      <c r="AJ252" s="102"/>
      <c r="AK252" s="102"/>
      <c r="AL252" s="102"/>
    </row>
    <row r="253" spans="2:38" s="110" customFormat="1" x14ac:dyDescent="0.2">
      <c r="B253" s="102">
        <f t="shared" si="76"/>
        <v>2.079999999999977</v>
      </c>
      <c r="C253" s="102">
        <f t="shared" si="77"/>
        <v>120.22644346173495</v>
      </c>
      <c r="D253" s="102">
        <f t="shared" si="68"/>
        <v>0.12022644346173494</v>
      </c>
      <c r="E253" s="102">
        <f t="shared" si="69"/>
        <v>46.706383881972222</v>
      </c>
      <c r="F253" s="102">
        <f t="shared" si="70"/>
        <v>-49.681527394678817</v>
      </c>
      <c r="G253" s="102">
        <f t="shared" si="71"/>
        <v>20.720198429395356</v>
      </c>
      <c r="H253" s="102">
        <f t="shared" si="72"/>
        <v>92.794407503592964</v>
      </c>
      <c r="I253" s="102">
        <f t="shared" si="73"/>
        <v>67.426582311367582</v>
      </c>
      <c r="J253" s="102">
        <f t="shared" si="74"/>
        <v>43.112880108914148</v>
      </c>
      <c r="K253" s="102" t="str">
        <f t="shared" si="60"/>
        <v>1+0.000887600902134546i</v>
      </c>
      <c r="L253" s="102" t="str">
        <f t="shared" si="61"/>
        <v>1-0.0000721516762391542i</v>
      </c>
      <c r="M253" s="102" t="str">
        <f t="shared" si="78"/>
        <v>1.00000006404189+0.000815449225895392i</v>
      </c>
      <c r="N253" s="102" t="str">
        <f t="shared" si="62"/>
        <v>1+1.17610468970194i</v>
      </c>
      <c r="O253" s="102" t="str">
        <f t="shared" si="63"/>
        <v>0.99999963776791+0.00177292141000414i</v>
      </c>
      <c r="P253" s="102" t="str">
        <f t="shared" si="79"/>
        <v>0.997914496583131+1.17787718508908i</v>
      </c>
      <c r="Q253" s="102" t="str">
        <f t="shared" si="64"/>
        <v>140.038482059292-165.019824975917i</v>
      </c>
      <c r="R253" s="102" t="str">
        <f t="shared" si="65"/>
        <v>1400-28165.8118416496i</v>
      </c>
      <c r="S253" s="102" t="str">
        <f t="shared" si="66"/>
        <v>-1539294.36809015i</v>
      </c>
      <c r="T253" s="102" t="str">
        <f t="shared" si="75"/>
        <v>1350.13755160561-27660.9041098555i</v>
      </c>
      <c r="U253" s="102" t="str">
        <f t="shared" si="67"/>
        <v>-0.529669347168354+10.8515854584817i</v>
      </c>
      <c r="V253" s="102"/>
      <c r="W253" s="102"/>
      <c r="X253" s="102"/>
      <c r="Y253" s="102"/>
      <c r="Z253" s="102"/>
      <c r="AA253" s="102"/>
      <c r="AB253" s="102"/>
      <c r="AC253" s="102"/>
      <c r="AD253" s="102"/>
      <c r="AE253" s="102"/>
      <c r="AF253" s="102"/>
      <c r="AG253" s="102"/>
      <c r="AH253" s="102"/>
      <c r="AI253" s="102"/>
      <c r="AJ253" s="102"/>
      <c r="AK253" s="102"/>
      <c r="AL253" s="102"/>
    </row>
    <row r="254" spans="2:38" s="110" customFormat="1" x14ac:dyDescent="0.2">
      <c r="B254" s="102">
        <f t="shared" si="76"/>
        <v>2.0849999999999769</v>
      </c>
      <c r="C254" s="102">
        <f t="shared" si="77"/>
        <v>121.61860006463039</v>
      </c>
      <c r="D254" s="102">
        <f t="shared" si="68"/>
        <v>0.12161860006463039</v>
      </c>
      <c r="E254" s="102">
        <f t="shared" si="69"/>
        <v>46.648063686058769</v>
      </c>
      <c r="F254" s="102">
        <f t="shared" si="70"/>
        <v>-50.007383565502558</v>
      </c>
      <c r="G254" s="102">
        <f t="shared" si="71"/>
        <v>20.620447657137973</v>
      </c>
      <c r="H254" s="102">
        <f t="shared" si="72"/>
        <v>92.826710118889309</v>
      </c>
      <c r="I254" s="102">
        <f t="shared" si="73"/>
        <v>67.268511343196735</v>
      </c>
      <c r="J254" s="102">
        <f t="shared" si="74"/>
        <v>42.819326553386752</v>
      </c>
      <c r="K254" s="102" t="str">
        <f t="shared" si="60"/>
        <v>1+0.000897878836181857i</v>
      </c>
      <c r="L254" s="102" t="str">
        <f t="shared" si="61"/>
        <v>1-0.0000729871532739405i</v>
      </c>
      <c r="M254" s="102" t="str">
        <f t="shared" si="78"/>
        <v>1.00000006553362+0.000824891682907917i</v>
      </c>
      <c r="N254" s="102" t="str">
        <f t="shared" si="62"/>
        <v>1+1.1897233401612i</v>
      </c>
      <c r="O254" s="102" t="str">
        <f t="shared" si="63"/>
        <v>0.999999629330441+0.00179345087237767i</v>
      </c>
      <c r="P254" s="102" t="str">
        <f t="shared" si="79"/>
        <v>0.997865918968141+1.19151635003935i</v>
      </c>
      <c r="Q254" s="102" t="str">
        <f t="shared" si="64"/>
        <v>138.166887435473-164.703984668913i</v>
      </c>
      <c r="R254" s="102" t="str">
        <f t="shared" si="65"/>
        <v>1400-27843.4004595877i</v>
      </c>
      <c r="S254" s="102" t="str">
        <f t="shared" si="66"/>
        <v>-1521674.21116351i</v>
      </c>
      <c r="T254" s="102" t="str">
        <f t="shared" si="75"/>
        <v>1350.13752651761-27344.3001261582i</v>
      </c>
      <c r="U254" s="102" t="str">
        <f t="shared" si="67"/>
        <v>-0.529669337326138+10.727379280262i</v>
      </c>
      <c r="V254" s="102"/>
      <c r="W254" s="102"/>
      <c r="X254" s="102"/>
      <c r="Y254" s="102"/>
      <c r="Z254" s="102"/>
      <c r="AA254" s="102"/>
      <c r="AB254" s="102"/>
      <c r="AC254" s="102"/>
      <c r="AD254" s="102"/>
      <c r="AE254" s="102"/>
      <c r="AF254" s="102"/>
      <c r="AG254" s="102"/>
      <c r="AH254" s="102"/>
      <c r="AI254" s="102"/>
      <c r="AJ254" s="102"/>
      <c r="AK254" s="102"/>
      <c r="AL254" s="102"/>
    </row>
    <row r="255" spans="2:38" s="110" customFormat="1" x14ac:dyDescent="0.2">
      <c r="B255" s="102">
        <f t="shared" si="76"/>
        <v>2.0899999999999768</v>
      </c>
      <c r="C255" s="102">
        <f t="shared" si="77"/>
        <v>123.02687708123166</v>
      </c>
      <c r="D255" s="102">
        <f t="shared" si="68"/>
        <v>0.12302687708123167</v>
      </c>
      <c r="E255" s="102">
        <f t="shared" si="69"/>
        <v>46.589184880030601</v>
      </c>
      <c r="F255" s="102">
        <f t="shared" si="70"/>
        <v>-50.332603762003146</v>
      </c>
      <c r="G255" s="102">
        <f t="shared" si="71"/>
        <v>20.520702675325868</v>
      </c>
      <c r="H255" s="102">
        <f t="shared" si="72"/>
        <v>92.859384848533651</v>
      </c>
      <c r="I255" s="102">
        <f t="shared" si="73"/>
        <v>67.109887555356465</v>
      </c>
      <c r="J255" s="102">
        <f t="shared" si="74"/>
        <v>42.526781086530505</v>
      </c>
      <c r="K255" s="102" t="str">
        <f t="shared" si="60"/>
        <v>1+0.000908275783096356i</v>
      </c>
      <c r="L255" s="102" t="str">
        <f t="shared" si="61"/>
        <v>1-0.0000738323046768363i</v>
      </c>
      <c r="M255" s="102" t="str">
        <f t="shared" si="78"/>
        <v>1.00000006706009+0.00083444347841952i</v>
      </c>
      <c r="N255" s="102" t="str">
        <f t="shared" si="62"/>
        <v>1+1.20349968716053i</v>
      </c>
      <c r="O255" s="102" t="str">
        <f t="shared" si="63"/>
        <v>0.999999620696437+0.00181421805472175i</v>
      </c>
      <c r="P255" s="102" t="str">
        <f t="shared" si="79"/>
        <v>0.997816209835138+1.20531344872353i</v>
      </c>
      <c r="Q255" s="102" t="str">
        <f t="shared" si="64"/>
        <v>136.302689932118-164.367605798176i</v>
      </c>
      <c r="R255" s="102" t="str">
        <f t="shared" si="65"/>
        <v>1400-27524.6796900979i</v>
      </c>
      <c r="S255" s="102" t="str">
        <f t="shared" si="66"/>
        <v>-1504255.75050535i</v>
      </c>
      <c r="T255" s="102" t="str">
        <f t="shared" si="75"/>
        <v>1350.13750084524-27031.3205998235i</v>
      </c>
      <c r="U255" s="102" t="str">
        <f t="shared" si="67"/>
        <v>-0.52966932725467+10.6045950045461i</v>
      </c>
      <c r="V255" s="102"/>
      <c r="W255" s="102"/>
      <c r="X255" s="102"/>
      <c r="Y255" s="102"/>
      <c r="Z255" s="102"/>
      <c r="AA255" s="102"/>
      <c r="AB255" s="102"/>
      <c r="AC255" s="102"/>
      <c r="AD255" s="102"/>
      <c r="AE255" s="102"/>
      <c r="AF255" s="102"/>
      <c r="AG255" s="102"/>
      <c r="AH255" s="102"/>
      <c r="AI255" s="102"/>
      <c r="AJ255" s="102"/>
      <c r="AK255" s="102"/>
      <c r="AL255" s="102"/>
    </row>
    <row r="256" spans="2:38" s="110" customFormat="1" x14ac:dyDescent="0.2">
      <c r="B256" s="102">
        <f t="shared" si="76"/>
        <v>2.0949999999999767</v>
      </c>
      <c r="C256" s="102">
        <f t="shared" si="77"/>
        <v>124.45146117713193</v>
      </c>
      <c r="D256" s="102">
        <f t="shared" si="68"/>
        <v>0.12445146117713193</v>
      </c>
      <c r="E256" s="102">
        <f t="shared" si="69"/>
        <v>46.529749742998689</v>
      </c>
      <c r="F256" s="102">
        <f t="shared" si="70"/>
        <v>-50.657147763362261</v>
      </c>
      <c r="G256" s="102">
        <f t="shared" si="71"/>
        <v>20.420963618139339</v>
      </c>
      <c r="H256" s="102">
        <f t="shared" si="72"/>
        <v>92.892435933736607</v>
      </c>
      <c r="I256" s="102">
        <f t="shared" si="73"/>
        <v>66.950713361138028</v>
      </c>
      <c r="J256" s="102">
        <f t="shared" si="74"/>
        <v>42.235288170374346</v>
      </c>
      <c r="K256" s="102" t="str">
        <f t="shared" si="60"/>
        <v>1+0.000918793120982094i</v>
      </c>
      <c r="L256" s="102" t="str">
        <f t="shared" si="61"/>
        <v>1-0.0000746872424717446i</v>
      </c>
      <c r="M256" s="102" t="str">
        <f t="shared" si="78"/>
        <v>1.00000006862212+0.000844105878510349i</v>
      </c>
      <c r="N256" s="102" t="str">
        <f t="shared" si="62"/>
        <v>1+1.2174355567398i</v>
      </c>
      <c r="O256" s="102" t="str">
        <f t="shared" si="63"/>
        <v>0.999999611861322+0.00183522570970388i</v>
      </c>
      <c r="P256" s="102" t="str">
        <f t="shared" si="79"/>
        <v>0.997765342827685+1.21927030991568i</v>
      </c>
      <c r="Q256" s="102" t="str">
        <f t="shared" si="64"/>
        <v>134.446336943026-164.010902820457i</v>
      </c>
      <c r="R256" s="102" t="str">
        <f t="shared" si="65"/>
        <v>1400-27209.6072870873i</v>
      </c>
      <c r="S256" s="102" t="str">
        <f t="shared" si="66"/>
        <v>-1487036.67731756i</v>
      </c>
      <c r="T256" s="102" t="str">
        <f t="shared" si="75"/>
        <v>1350.13747457488-26721.9240457538i</v>
      </c>
      <c r="U256" s="102" t="str">
        <f t="shared" si="67"/>
        <v>-0.529669316948606+10.4832163564111i</v>
      </c>
      <c r="V256" s="102"/>
      <c r="W256" s="102"/>
      <c r="X256" s="102"/>
      <c r="Y256" s="102"/>
      <c r="Z256" s="102"/>
      <c r="AA256" s="102"/>
      <c r="AB256" s="102"/>
      <c r="AC256" s="102"/>
      <c r="AD256" s="102"/>
      <c r="AE256" s="102"/>
      <c r="AF256" s="102"/>
      <c r="AG256" s="102"/>
      <c r="AH256" s="102"/>
      <c r="AI256" s="102"/>
      <c r="AJ256" s="102"/>
      <c r="AK256" s="102"/>
      <c r="AL256" s="102"/>
    </row>
    <row r="257" spans="2:38" s="110" customFormat="1" x14ac:dyDescent="0.2">
      <c r="B257" s="102">
        <f t="shared" si="76"/>
        <v>2.0999999999999766</v>
      </c>
      <c r="C257" s="102">
        <f t="shared" si="77"/>
        <v>125.89254117940995</v>
      </c>
      <c r="D257" s="102">
        <f t="shared" si="68"/>
        <v>0.12589254117940996</v>
      </c>
      <c r="E257" s="102">
        <f t="shared" si="69"/>
        <v>46.469760686694102</v>
      </c>
      <c r="F257" s="102">
        <f t="shared" si="70"/>
        <v>-50.980975784495044</v>
      </c>
      <c r="G257" s="102">
        <f t="shared" si="71"/>
        <v>20.321230622851548</v>
      </c>
      <c r="H257" s="102">
        <f t="shared" si="72"/>
        <v>92.925867662455474</v>
      </c>
      <c r="I257" s="102">
        <f t="shared" si="73"/>
        <v>66.790991309545646</v>
      </c>
      <c r="J257" s="102">
        <f t="shared" si="74"/>
        <v>41.94489187796043</v>
      </c>
      <c r="K257" s="102" t="str">
        <f t="shared" si="60"/>
        <v>1+0.000929432243900814i</v>
      </c>
      <c r="L257" s="102" t="str">
        <f t="shared" si="61"/>
        <v>1-0.0000755520799797441i</v>
      </c>
      <c r="M257" s="102" t="str">
        <f t="shared" si="78"/>
        <v>1.00000007022054+0.00085388016392107i</v>
      </c>
      <c r="N257" s="102" t="str">
        <f t="shared" si="62"/>
        <v>1+1.23153279608344i</v>
      </c>
      <c r="O257" s="102" t="str">
        <f t="shared" si="63"/>
        <v>0.999999602820411+0.00185647662186598i</v>
      </c>
      <c r="P257" s="102" t="str">
        <f t="shared" si="79"/>
        <v>0.997713290975421+1.23338878356562i</v>
      </c>
      <c r="Q257" s="102" t="str">
        <f t="shared" si="64"/>
        <v>132.598267964441-163.634101994585i</v>
      </c>
      <c r="R257" s="102" t="str">
        <f t="shared" si="65"/>
        <v>1400-26898.1414880501i</v>
      </c>
      <c r="S257" s="102" t="str">
        <f t="shared" si="66"/>
        <v>-1470014.70923065i</v>
      </c>
      <c r="T257" s="102" t="str">
        <f t="shared" si="75"/>
        <v>1350.13744769262-26416.069453771i</v>
      </c>
      <c r="U257" s="102" t="str">
        <f t="shared" si="67"/>
        <v>-0.529669306402488+10.3632272472486i</v>
      </c>
      <c r="V257" s="102"/>
      <c r="W257" s="102"/>
      <c r="X257" s="102"/>
      <c r="Y257" s="102"/>
      <c r="Z257" s="102"/>
      <c r="AA257" s="102"/>
      <c r="AB257" s="102"/>
      <c r="AC257" s="102"/>
      <c r="AD257" s="102"/>
      <c r="AE257" s="102"/>
      <c r="AF257" s="102"/>
      <c r="AG257" s="102"/>
      <c r="AH257" s="102"/>
      <c r="AI257" s="102"/>
      <c r="AJ257" s="102"/>
      <c r="AK257" s="102"/>
      <c r="AL257" s="102"/>
    </row>
    <row r="258" spans="2:38" s="110" customFormat="1" x14ac:dyDescent="0.2">
      <c r="B258" s="102">
        <f t="shared" si="76"/>
        <v>2.1049999999999764</v>
      </c>
      <c r="C258" s="102">
        <f t="shared" si="77"/>
        <v>127.35030810165931</v>
      </c>
      <c r="D258" s="102">
        <f t="shared" si="68"/>
        <v>0.12735030810165932</v>
      </c>
      <c r="E258" s="102">
        <f t="shared" si="69"/>
        <v>46.409220253047891</v>
      </c>
      <c r="F258" s="102">
        <f t="shared" si="70"/>
        <v>-51.304048499008843</v>
      </c>
      <c r="G258" s="102">
        <f t="shared" si="71"/>
        <v>20.221503829899117</v>
      </c>
      <c r="H258" s="102">
        <f t="shared" si="72"/>
        <v>92.959684369853193</v>
      </c>
      <c r="I258" s="102">
        <f t="shared" si="73"/>
        <v>66.630724082947012</v>
      </c>
      <c r="J258" s="102">
        <f t="shared" si="74"/>
        <v>41.65563587084435</v>
      </c>
      <c r="K258" s="102" t="str">
        <f t="shared" si="60"/>
        <v>1+0.000940194562056738i</v>
      </c>
      <c r="L258" s="102" t="str">
        <f t="shared" si="61"/>
        <v>1-0.0000764269318341097i</v>
      </c>
      <c r="M258" s="102" t="str">
        <f t="shared" si="78"/>
        <v>1.00000007185619+0.000863767630222628i</v>
      </c>
      <c r="N258" s="102" t="str">
        <f t="shared" si="62"/>
        <v>1+1.24579327376526i</v>
      </c>
      <c r="O258" s="102" t="str">
        <f t="shared" si="63"/>
        <v>0.99999959356891+0.00187797360799345i</v>
      </c>
      <c r="P258" s="102" t="str">
        <f t="shared" si="79"/>
        <v>0.997660026679763+1.24767074104414i</v>
      </c>
      <c r="Q258" s="102" t="str">
        <f t="shared" si="64"/>
        <v>130.758914207753-163.237441038598i</v>
      </c>
      <c r="R258" s="102" t="str">
        <f t="shared" si="65"/>
        <v>1400-26590.2410085322i</v>
      </c>
      <c r="S258" s="102" t="str">
        <f t="shared" si="66"/>
        <v>-1453187.59000117i</v>
      </c>
      <c r="T258" s="102" t="str">
        <f t="shared" si="75"/>
        <v>1350.13742018419-26113.7162831805i</v>
      </c>
      <c r="U258" s="102" t="str">
        <f t="shared" si="67"/>
        <v>-0.52966929561072+10.2446117726323i</v>
      </c>
      <c r="V258" s="102"/>
      <c r="W258" s="102"/>
      <c r="X258" s="102"/>
      <c r="Y258" s="102"/>
      <c r="Z258" s="102"/>
      <c r="AA258" s="102"/>
      <c r="AB258" s="102"/>
      <c r="AC258" s="102"/>
      <c r="AD258" s="102"/>
      <c r="AE258" s="102"/>
      <c r="AF258" s="102"/>
      <c r="AG258" s="102"/>
      <c r="AH258" s="102"/>
      <c r="AI258" s="102"/>
      <c r="AJ258" s="102"/>
      <c r="AK258" s="102"/>
      <c r="AL258" s="102"/>
    </row>
    <row r="259" spans="2:38" s="110" customFormat="1" x14ac:dyDescent="0.2">
      <c r="B259" s="102">
        <f t="shared" si="76"/>
        <v>2.1099999999999763</v>
      </c>
      <c r="C259" s="102">
        <f t="shared" si="77"/>
        <v>128.82495516930646</v>
      </c>
      <c r="D259" s="102">
        <f t="shared" si="68"/>
        <v>0.12882495516930648</v>
      </c>
      <c r="E259" s="102">
        <f t="shared" si="69"/>
        <v>46.348131111657793</v>
      </c>
      <c r="F259" s="102">
        <f t="shared" si="70"/>
        <v>-51.626327061466945</v>
      </c>
      <c r="G259" s="102">
        <f t="shared" si="71"/>
        <v>20.121783382953716</v>
      </c>
      <c r="H259" s="102">
        <f t="shared" si="72"/>
        <v>92.993890438760047</v>
      </c>
      <c r="I259" s="102">
        <f t="shared" si="73"/>
        <v>66.469914494611515</v>
      </c>
      <c r="J259" s="102">
        <f t="shared" si="74"/>
        <v>41.367563377293102</v>
      </c>
      <c r="K259" s="102" t="str">
        <f t="shared" si="60"/>
        <v>1+0.00095108150198348i</v>
      </c>
      <c r="L259" s="102" t="str">
        <f t="shared" si="61"/>
        <v>1-0.0000773119139955072i</v>
      </c>
      <c r="M259" s="102" t="str">
        <f t="shared" si="78"/>
        <v>1.00000007352993+0.000873769587987973i</v>
      </c>
      <c r="N259" s="102" t="str">
        <f t="shared" si="62"/>
        <v>1+1.26021887999611i</v>
      </c>
      <c r="O259" s="102" t="str">
        <f t="shared" si="63"/>
        <v>0.999999584101914+0.00189971951748851i</v>
      </c>
      <c r="P259" s="102" t="str">
        <f t="shared" si="79"/>
        <v>0.997605521699278+1.26211807539098i</v>
      </c>
      <c r="Q259" s="102" t="str">
        <f t="shared" si="64"/>
        <v>128.928698229432-162.821168772413i</v>
      </c>
      <c r="R259" s="102" t="str">
        <f t="shared" si="65"/>
        <v>1400-26285.8650366583i</v>
      </c>
      <c r="S259" s="102" t="str">
        <f t="shared" si="66"/>
        <v>-1436553.08921272i</v>
      </c>
      <c r="T259" s="102" t="str">
        <f t="shared" si="75"/>
        <v>1350.13739203499-25814.8244573963i</v>
      </c>
      <c r="U259" s="102" t="str">
        <f t="shared" si="67"/>
        <v>-0.529669284567572+10.1273542102093i</v>
      </c>
      <c r="V259" s="102"/>
      <c r="W259" s="102"/>
      <c r="X259" s="102"/>
      <c r="Y259" s="102"/>
      <c r="Z259" s="102"/>
      <c r="AA259" s="102"/>
      <c r="AB259" s="102"/>
      <c r="AC259" s="102"/>
      <c r="AD259" s="102"/>
      <c r="AE259" s="102"/>
      <c r="AF259" s="102"/>
      <c r="AG259" s="102"/>
      <c r="AH259" s="102"/>
      <c r="AI259" s="102"/>
      <c r="AJ259" s="102"/>
      <c r="AK259" s="102"/>
      <c r="AL259" s="102"/>
    </row>
    <row r="260" spans="2:38" s="110" customFormat="1" x14ac:dyDescent="0.2">
      <c r="B260" s="102">
        <f t="shared" si="76"/>
        <v>2.1149999999999762</v>
      </c>
      <c r="C260" s="102">
        <f t="shared" si="77"/>
        <v>130.3166778452229</v>
      </c>
      <c r="D260" s="102">
        <f t="shared" si="68"/>
        <v>0.13031667784522291</v>
      </c>
      <c r="E260" s="102">
        <f t="shared" si="69"/>
        <v>46.286496057146806</v>
      </c>
      <c r="F260" s="102">
        <f t="shared" si="70"/>
        <v>-51.947773128939879</v>
      </c>
      <c r="G260" s="102">
        <f t="shared" si="71"/>
        <v>20.022069428996407</v>
      </c>
      <c r="H260" s="102">
        <f t="shared" si="72"/>
        <v>93.028490300137449</v>
      </c>
      <c r="I260" s="102">
        <f t="shared" si="73"/>
        <v>66.308565486143209</v>
      </c>
      <c r="J260" s="102">
        <f t="shared" si="74"/>
        <v>41.08071717119757</v>
      </c>
      <c r="K260" s="102" t="str">
        <f t="shared" si="60"/>
        <v>1+0.000962094506733133i</v>
      </c>
      <c r="L260" s="102" t="str">
        <f t="shared" si="61"/>
        <v>1-0.0000782071437673633i</v>
      </c>
      <c r="M260" s="102" t="str">
        <f t="shared" si="78"/>
        <v>1.00000007524266+0.00088388736296577i</v>
      </c>
      <c r="N260" s="102" t="str">
        <f t="shared" si="62"/>
        <v>1+1.27481152687449i</v>
      </c>
      <c r="O260" s="102" t="str">
        <f t="shared" si="63"/>
        <v>0.999999574414403+0.0019217172327479i</v>
      </c>
      <c r="P260" s="102" t="str">
        <f t="shared" si="79"/>
        <v>0.997549747134703+1.27673270156581i</v>
      </c>
      <c r="Q260" s="102" t="str">
        <f t="shared" si="64"/>
        <v>127.108033578754-162.385544747029i</v>
      </c>
      <c r="R260" s="102" t="str">
        <f t="shared" si="65"/>
        <v>1400-25984.9732277232i</v>
      </c>
      <c r="S260" s="102" t="str">
        <f t="shared" si="66"/>
        <v>-1420109.00198022i</v>
      </c>
      <c r="T260" s="102" t="str">
        <f t="shared" si="75"/>
        <v>1350.13736323013-25519.3543586313i</v>
      </c>
      <c r="U260" s="102" t="str">
        <f t="shared" si="67"/>
        <v>-0.529669273267204+10.0114390176169i</v>
      </c>
      <c r="V260" s="102"/>
      <c r="W260" s="102"/>
      <c r="X260" s="102"/>
      <c r="Y260" s="102"/>
      <c r="Z260" s="102"/>
      <c r="AA260" s="102"/>
      <c r="AB260" s="102"/>
      <c r="AC260" s="102"/>
      <c r="AD260" s="102"/>
      <c r="AE260" s="102"/>
      <c r="AF260" s="102"/>
      <c r="AG260" s="102"/>
      <c r="AH260" s="102"/>
      <c r="AI260" s="102"/>
      <c r="AJ260" s="102"/>
      <c r="AK260" s="102"/>
      <c r="AL260" s="102"/>
    </row>
    <row r="261" spans="2:38" s="110" customFormat="1" x14ac:dyDescent="0.2">
      <c r="B261" s="102">
        <f t="shared" si="76"/>
        <v>2.1199999999999761</v>
      </c>
      <c r="C261" s="102">
        <f t="shared" si="77"/>
        <v>131.82567385563348</v>
      </c>
      <c r="D261" s="102">
        <f t="shared" si="68"/>
        <v>0.13182567385563349</v>
      </c>
      <c r="E261" s="102">
        <f t="shared" si="69"/>
        <v>46.224318006419047</v>
      </c>
      <c r="F261" s="102">
        <f t="shared" si="70"/>
        <v>-52.268348881808237</v>
      </c>
      <c r="G261" s="102">
        <f t="shared" si="71"/>
        <v>19.922362118392311</v>
      </c>
      <c r="H261" s="102">
        <f t="shared" si="72"/>
        <v>93.06348843354418</v>
      </c>
      <c r="I261" s="102">
        <f t="shared" si="73"/>
        <v>66.146680124811354</v>
      </c>
      <c r="J261" s="102">
        <f t="shared" si="74"/>
        <v>40.795139551735943</v>
      </c>
      <c r="K261" s="102" t="str">
        <f t="shared" si="60"/>
        <v>1+0.000973235036067548i</v>
      </c>
      <c r="L261" s="102" t="str">
        <f t="shared" si="61"/>
        <v>1-0.0000791127398114148i</v>
      </c>
      <c r="M261" s="102" t="str">
        <f t="shared" si="78"/>
        <v>1.00000007699529+0.000894122296256133i</v>
      </c>
      <c r="N261" s="102" t="str">
        <f t="shared" si="62"/>
        <v>1+1.28957314863992i</v>
      </c>
      <c r="O261" s="102" t="str">
        <f t="shared" si="63"/>
        <v>0.999999564501241+0.00194396966954496i</v>
      </c>
      <c r="P261" s="102" t="str">
        <f t="shared" si="79"/>
        <v>0.997492673413625+1.29151655670196i</v>
      </c>
      <c r="Q261" s="102" t="str">
        <f t="shared" si="64"/>
        <v>125.297324463879-161.930838861236i</v>
      </c>
      <c r="R261" s="102" t="str">
        <f t="shared" si="65"/>
        <v>1400-25687.5256988435i</v>
      </c>
      <c r="S261" s="102" t="str">
        <f t="shared" si="66"/>
        <v>-1403853.14865773i</v>
      </c>
      <c r="T261" s="102" t="str">
        <f t="shared" si="75"/>
        <v>1350.13733375431-25227.2668226436i</v>
      </c>
      <c r="U261" s="102" t="str">
        <f t="shared" si="67"/>
        <v>-0.529669261703613+9.8968508304217i</v>
      </c>
      <c r="V261" s="102"/>
      <c r="W261" s="102"/>
      <c r="X261" s="102"/>
      <c r="Y261" s="102"/>
      <c r="Z261" s="102"/>
      <c r="AA261" s="102"/>
      <c r="AB261" s="102"/>
      <c r="AC261" s="102"/>
      <c r="AD261" s="102"/>
      <c r="AE261" s="102"/>
      <c r="AF261" s="102"/>
      <c r="AG261" s="102"/>
      <c r="AH261" s="102"/>
      <c r="AI261" s="102"/>
      <c r="AJ261" s="102"/>
      <c r="AK261" s="102"/>
      <c r="AL261" s="102"/>
    </row>
    <row r="262" spans="2:38" s="110" customFormat="1" x14ac:dyDescent="0.2">
      <c r="B262" s="102">
        <f t="shared" si="76"/>
        <v>2.124999999999976</v>
      </c>
      <c r="C262" s="102">
        <f t="shared" si="77"/>
        <v>133.35214321632509</v>
      </c>
      <c r="D262" s="102">
        <f t="shared" si="68"/>
        <v>0.1333521432163251</v>
      </c>
      <c r="E262" s="102">
        <f t="shared" si="69"/>
        <v>46.16159999581857</v>
      </c>
      <c r="F262" s="102">
        <f t="shared" si="70"/>
        <v>-52.588017043800491</v>
      </c>
      <c r="G262" s="102">
        <f t="shared" si="71"/>
        <v>19.82266160496809</v>
      </c>
      <c r="H262" s="102">
        <f t="shared" si="72"/>
        <v>93.098889367604968</v>
      </c>
      <c r="I262" s="102">
        <f t="shared" si="73"/>
        <v>65.984261600786652</v>
      </c>
      <c r="J262" s="102">
        <f t="shared" si="74"/>
        <v>40.510872323804477</v>
      </c>
      <c r="K262" s="102" t="str">
        <f t="shared" si="60"/>
        <v>1+0.000984504566651823i</v>
      </c>
      <c r="L262" s="102" t="str">
        <f t="shared" si="61"/>
        <v>1-0.0000800288221634363i</v>
      </c>
      <c r="M262" s="102" t="str">
        <f t="shared" si="78"/>
        <v>1.00000007878874+0.000904475744488387i</v>
      </c>
      <c r="N262" s="102" t="str">
        <f t="shared" si="62"/>
        <v>1+1.30450570192939i</v>
      </c>
      <c r="O262" s="102" t="str">
        <f t="shared" si="63"/>
        <v>0.999999554357172+0.00196647977741609i</v>
      </c>
      <c r="P262" s="102" t="str">
        <f t="shared" si="79"/>
        <v>0.997434270274804+1.3064716003632i</v>
      </c>
      <c r="Q262" s="102" t="str">
        <f t="shared" si="64"/>
        <v>123.496965436732-161.457330966872i</v>
      </c>
      <c r="R262" s="102" t="str">
        <f t="shared" si="65"/>
        <v>1400-25393.4830236714i</v>
      </c>
      <c r="S262" s="102" t="str">
        <f t="shared" si="66"/>
        <v>-1387783.37454948i</v>
      </c>
      <c r="T262" s="102" t="str">
        <f t="shared" si="75"/>
        <v>1350.13730359191-24938.5231335466i</v>
      </c>
      <c r="U262" s="102" t="str">
        <f t="shared" si="67"/>
        <v>-0.529669249870671+9.78357446008364i</v>
      </c>
      <c r="V262" s="102"/>
      <c r="W262" s="102"/>
      <c r="X262" s="102"/>
      <c r="Y262" s="102"/>
      <c r="Z262" s="102"/>
      <c r="AA262" s="102"/>
      <c r="AB262" s="102"/>
      <c r="AC262" s="102"/>
      <c r="AD262" s="102"/>
      <c r="AE262" s="102"/>
      <c r="AF262" s="102"/>
      <c r="AG262" s="102"/>
      <c r="AH262" s="102"/>
      <c r="AI262" s="102"/>
      <c r="AJ262" s="102"/>
      <c r="AK262" s="102"/>
      <c r="AL262" s="102"/>
    </row>
    <row r="263" spans="2:38" s="110" customFormat="1" x14ac:dyDescent="0.2">
      <c r="B263" s="102">
        <f t="shared" si="76"/>
        <v>2.1299999999999759</v>
      </c>
      <c r="C263" s="102">
        <f t="shared" si="77"/>
        <v>134.89628825915796</v>
      </c>
      <c r="D263" s="102">
        <f t="shared" si="68"/>
        <v>0.13489628825915795</v>
      </c>
      <c r="E263" s="102">
        <f t="shared" si="69"/>
        <v>46.098345178197143</v>
      </c>
      <c r="F263" s="102">
        <f t="shared" si="70"/>
        <v>-52.906740901240894</v>
      </c>
      <c r="G263" s="102">
        <f t="shared" si="71"/>
        <v>19.722968046090376</v>
      </c>
      <c r="H263" s="102">
        <f t="shared" si="72"/>
        <v>93.134697680481153</v>
      </c>
      <c r="I263" s="102">
        <f t="shared" si="73"/>
        <v>65.821313224287522</v>
      </c>
      <c r="J263" s="102">
        <f t="shared" si="74"/>
        <v>40.227956779240259</v>
      </c>
      <c r="K263" s="102" t="str">
        <f t="shared" si="60"/>
        <v>1+0.000995904592250029i</v>
      </c>
      <c r="L263" s="102" t="str">
        <f t="shared" si="61"/>
        <v>1-0.0000809555122491513i</v>
      </c>
      <c r="M263" s="102" t="str">
        <f t="shared" si="78"/>
        <v>1.00000008062397+0.000914949080000878i</v>
      </c>
      <c r="N263" s="102" t="str">
        <f t="shared" si="62"/>
        <v>1+1.31961116603666i</v>
      </c>
      <c r="O263" s="102" t="str">
        <f t="shared" si="63"/>
        <v>0.999999543976817+0.00198925054005169i</v>
      </c>
      <c r="P263" s="102" t="str">
        <f t="shared" si="79"/>
        <v>0.99737450675212+1.32159981480343i</v>
      </c>
      <c r="Q263" s="102" t="str">
        <f t="shared" si="64"/>
        <v>121.707341097105-160.965310463659i</v>
      </c>
      <c r="R263" s="102" t="str">
        <f t="shared" si="65"/>
        <v>1400-25102.8062271687i</v>
      </c>
      <c r="S263" s="102" t="str">
        <f t="shared" si="66"/>
        <v>-1371897.54962434i</v>
      </c>
      <c r="T263" s="102" t="str">
        <f t="shared" si="75"/>
        <v>1350.13727272695-24653.0850186769i</v>
      </c>
      <c r="U263" s="102" t="str">
        <f t="shared" si="67"/>
        <v>-0.52966923776211+9.67159489194245i</v>
      </c>
      <c r="V263" s="102"/>
      <c r="W263" s="102"/>
      <c r="X263" s="102"/>
      <c r="Y263" s="102"/>
      <c r="Z263" s="102"/>
      <c r="AA263" s="102"/>
      <c r="AB263" s="102"/>
      <c r="AC263" s="102"/>
      <c r="AD263" s="102"/>
      <c r="AE263" s="102"/>
      <c r="AF263" s="102"/>
      <c r="AG263" s="102"/>
      <c r="AH263" s="102"/>
      <c r="AI263" s="102"/>
      <c r="AJ263" s="102"/>
      <c r="AK263" s="102"/>
      <c r="AL263" s="102"/>
    </row>
    <row r="264" spans="2:38" s="110" customFormat="1" x14ac:dyDescent="0.2">
      <c r="B264" s="102">
        <f t="shared" si="76"/>
        <v>2.1349999999999758</v>
      </c>
      <c r="C264" s="102">
        <f t="shared" si="77"/>
        <v>136.45831365888495</v>
      </c>
      <c r="D264" s="102">
        <f t="shared" si="68"/>
        <v>0.13645831365888494</v>
      </c>
      <c r="E264" s="102">
        <f t="shared" si="69"/>
        <v>46.03455681989584</v>
      </c>
      <c r="F264" s="102">
        <f t="shared" si="70"/>
        <v>-53.224484321488845</v>
      </c>
      <c r="G264" s="102">
        <f t="shared" si="71"/>
        <v>19.62328160274653</v>
      </c>
      <c r="H264" s="102">
        <f t="shared" si="72"/>
        <v>93.170918000343235</v>
      </c>
      <c r="I264" s="102">
        <f t="shared" si="73"/>
        <v>65.657838422642371</v>
      </c>
      <c r="J264" s="102">
        <f t="shared" si="74"/>
        <v>39.94643367885439</v>
      </c>
      <c r="K264" s="102" t="str">
        <f t="shared" si="60"/>
        <v>1+0.00100743662392321i</v>
      </c>
      <c r="L264" s="102" t="str">
        <f t="shared" si="61"/>
        <v>1-0.0000818929329003271i</v>
      </c>
      <c r="M264" s="102" t="str">
        <f t="shared" si="78"/>
        <v>1.00000008250194+0.000925543691022883i</v>
      </c>
      <c r="N264" s="102" t="str">
        <f t="shared" si="62"/>
        <v>1+1.33489154317463i</v>
      </c>
      <c r="O264" s="102" t="str">
        <f t="shared" si="63"/>
        <v>0.999999533354672+0.0020122849756917i</v>
      </c>
      <c r="P264" s="102" t="str">
        <f t="shared" si="79"/>
        <v>0.997313351158164+1.33690320522942i</v>
      </c>
      <c r="Q264" s="102" t="str">
        <f t="shared" si="64"/>
        <v>119.928825816309-160.455075884655i</v>
      </c>
      <c r="R264" s="102" t="str">
        <f t="shared" si="65"/>
        <v>1400-24815.4567804412i</v>
      </c>
      <c r="S264" s="102" t="str">
        <f t="shared" si="66"/>
        <v>-1356193.56823341i</v>
      </c>
      <c r="T264" s="102" t="str">
        <f t="shared" si="75"/>
        <v>1350.13724114304-24370.914643522i</v>
      </c>
      <c r="U264" s="102" t="str">
        <f t="shared" si="67"/>
        <v>-0.529669225371499+9.56089728322784i</v>
      </c>
      <c r="V264" s="102"/>
      <c r="W264" s="102"/>
      <c r="X264" s="102"/>
      <c r="Y264" s="102"/>
      <c r="Z264" s="102"/>
      <c r="AA264" s="102"/>
      <c r="AB264" s="102"/>
      <c r="AC264" s="102"/>
      <c r="AD264" s="102"/>
      <c r="AE264" s="102"/>
      <c r="AF264" s="102"/>
      <c r="AG264" s="102"/>
      <c r="AH264" s="102"/>
      <c r="AI264" s="102"/>
      <c r="AJ264" s="102"/>
      <c r="AK264" s="102"/>
      <c r="AL264" s="102"/>
    </row>
    <row r="265" spans="2:38" s="110" customFormat="1" x14ac:dyDescent="0.2">
      <c r="B265" s="102">
        <f t="shared" si="76"/>
        <v>2.1399999999999757</v>
      </c>
      <c r="C265" s="102">
        <f t="shared" si="77"/>
        <v>138.03842646028087</v>
      </c>
      <c r="D265" s="102">
        <f t="shared" si="68"/>
        <v>0.13803842646028086</v>
      </c>
      <c r="E265" s="102">
        <f t="shared" si="69"/>
        <v>45.97023829764769</v>
      </c>
      <c r="F265" s="102">
        <f t="shared" si="70"/>
        <v>-53.541211770552728</v>
      </c>
      <c r="G265" s="102">
        <f t="shared" si="71"/>
        <v>19.523602439626305</v>
      </c>
      <c r="H265" s="102">
        <f t="shared" si="72"/>
        <v>93.207555005846046</v>
      </c>
      <c r="I265" s="102">
        <f t="shared" si="73"/>
        <v>65.493840737273999</v>
      </c>
      <c r="J265" s="102">
        <f t="shared" si="74"/>
        <v>39.666343235293319</v>
      </c>
      <c r="K265" s="102" t="str">
        <f t="shared" si="60"/>
        <v>1+0.00101910219022968i</v>
      </c>
      <c r="L265" s="102" t="str">
        <f t="shared" si="61"/>
        <v>1-0.0000828412083710553i</v>
      </c>
      <c r="M265" s="102" t="str">
        <f t="shared" si="78"/>
        <v>1.00000008442366+0.000936260981858625i</v>
      </c>
      <c r="N265" s="102" t="str">
        <f t="shared" si="62"/>
        <v>1+1.35034885874075i</v>
      </c>
      <c r="O265" s="102" t="str">
        <f t="shared" si="63"/>
        <v>0.999999522485106+0.0020355861375256i</v>
      </c>
      <c r="P265" s="102" t="str">
        <f t="shared" si="79"/>
        <v>0.99725077106743+1.35238380006658i</v>
      </c>
      <c r="Q265" s="102" t="str">
        <f t="shared" si="64"/>
        <v>118.16178348067-159.9269344734i</v>
      </c>
      <c r="R265" s="102" t="str">
        <f t="shared" si="65"/>
        <v>1400-24531.3965956306i</v>
      </c>
      <c r="S265" s="102" t="str">
        <f t="shared" si="66"/>
        <v>-1340669.34883098i</v>
      </c>
      <c r="T265" s="102" t="str">
        <f t="shared" si="75"/>
        <v>1350.13720882346-24091.9746067038i</v>
      </c>
      <c r="U265" s="102" t="str">
        <f t="shared" si="67"/>
        <v>-0.529669212692279+9.45146696109147i</v>
      </c>
      <c r="V265" s="102"/>
      <c r="W265" s="102"/>
      <c r="X265" s="102"/>
      <c r="Y265" s="102"/>
      <c r="Z265" s="102"/>
      <c r="AA265" s="102"/>
      <c r="AB265" s="102"/>
      <c r="AC265" s="102"/>
      <c r="AD265" s="102"/>
      <c r="AE265" s="102"/>
      <c r="AF265" s="102"/>
      <c r="AG265" s="102"/>
      <c r="AH265" s="102"/>
      <c r="AI265" s="102"/>
      <c r="AJ265" s="102"/>
      <c r="AK265" s="102"/>
      <c r="AL265" s="102"/>
    </row>
    <row r="266" spans="2:38" s="110" customFormat="1" x14ac:dyDescent="0.2">
      <c r="B266" s="102">
        <f t="shared" si="76"/>
        <v>2.1449999999999756</v>
      </c>
      <c r="C266" s="102">
        <f t="shared" si="77"/>
        <v>139.63683610558593</v>
      </c>
      <c r="D266" s="102">
        <f t="shared" si="68"/>
        <v>0.13963683610558592</v>
      </c>
      <c r="E266" s="102">
        <f t="shared" si="69"/>
        <v>45.905393095405856</v>
      </c>
      <c r="F266" s="102">
        <f t="shared" si="70"/>
        <v>-53.856888329862535</v>
      </c>
      <c r="G266" s="102">
        <f t="shared" si="71"/>
        <v>19.423930725206485</v>
      </c>
      <c r="H266" s="102">
        <f t="shared" si="72"/>
        <v>93.244613426605</v>
      </c>
      <c r="I266" s="102">
        <f t="shared" si="73"/>
        <v>65.329323820612345</v>
      </c>
      <c r="J266" s="102">
        <f t="shared" si="74"/>
        <v>39.387725096742464</v>
      </c>
      <c r="K266" s="102" t="str">
        <f t="shared" si="60"/>
        <v>1+0.0010309028374276i</v>
      </c>
      <c r="L266" s="102" t="str">
        <f t="shared" si="61"/>
        <v>1-0.0000838004643542226i</v>
      </c>
      <c r="M266" s="102" t="str">
        <f t="shared" si="78"/>
        <v>1.00000008639014+0.000947102373073377i</v>
      </c>
      <c r="N266" s="102" t="str">
        <f t="shared" si="62"/>
        <v>1+1.36598516158544i</v>
      </c>
      <c r="O266" s="102" t="str">
        <f t="shared" si="63"/>
        <v>0.999999511362355+0.00205915711409716i</v>
      </c>
      <c r="P266" s="102" t="str">
        <f t="shared" si="79"/>
        <v>0.997186733299125+1.36804365122776i</v>
      </c>
      <c r="Q266" s="102" t="str">
        <f t="shared" si="64"/>
        <v>116.40656725507-159.381201753793i</v>
      </c>
      <c r="R266" s="102" t="str">
        <f t="shared" si="65"/>
        <v>1400-24250.5880208674i</v>
      </c>
      <c r="S266" s="102" t="str">
        <f t="shared" si="66"/>
        <v>-1325322.83369857i</v>
      </c>
      <c r="T266" s="102" t="str">
        <f t="shared" si="75"/>
        <v>1350.13717575105-23816.2279350227i</v>
      </c>
      <c r="U266" s="102" t="str">
        <f t="shared" si="67"/>
        <v>-0.529669199717718+9.34328942066273i</v>
      </c>
      <c r="V266" s="102"/>
      <c r="W266" s="102"/>
      <c r="X266" s="102"/>
      <c r="Y266" s="102"/>
      <c r="Z266" s="102"/>
      <c r="AA266" s="102"/>
      <c r="AB266" s="102"/>
      <c r="AC266" s="102"/>
      <c r="AD266" s="102"/>
      <c r="AE266" s="102"/>
      <c r="AF266" s="102"/>
      <c r="AG266" s="102"/>
      <c r="AH266" s="102"/>
      <c r="AI266" s="102"/>
      <c r="AJ266" s="102"/>
      <c r="AK266" s="102"/>
      <c r="AL266" s="102"/>
    </row>
    <row r="267" spans="2:38" s="110" customFormat="1" x14ac:dyDescent="0.2">
      <c r="B267" s="102">
        <f t="shared" si="76"/>
        <v>2.1499999999999755</v>
      </c>
      <c r="C267" s="102">
        <f t="shared" si="77"/>
        <v>141.25375446226752</v>
      </c>
      <c r="D267" s="102">
        <f t="shared" si="68"/>
        <v>0.14125375446226751</v>
      </c>
      <c r="E267" s="102">
        <f t="shared" si="69"/>
        <v>45.840024801104661</v>
      </c>
      <c r="F267" s="102">
        <f t="shared" si="70"/>
        <v>-54.171479712186752</v>
      </c>
      <c r="G267" s="102">
        <f t="shared" si="71"/>
        <v>19.32426663183637</v>
      </c>
      <c r="H267" s="102">
        <f t="shared" si="72"/>
        <v>93.282098043674907</v>
      </c>
      <c r="I267" s="102">
        <f t="shared" si="73"/>
        <v>65.164291432941027</v>
      </c>
      <c r="J267" s="102">
        <f t="shared" si="74"/>
        <v>39.110618331488155</v>
      </c>
      <c r="K267" s="102" t="str">
        <f t="shared" si="60"/>
        <v>1+0.00104284012967999i</v>
      </c>
      <c r="L267" s="102" t="str">
        <f t="shared" si="61"/>
        <v>1-0.0000847708279981706i</v>
      </c>
      <c r="M267" s="102" t="str">
        <f t="shared" si="78"/>
        <v>1.00000008840242+0.000958069301681819i</v>
      </c>
      <c r="N267" s="102" t="str">
        <f t="shared" si="62"/>
        <v>1+1.38180252428372i</v>
      </c>
      <c r="O267" s="102" t="str">
        <f t="shared" si="63"/>
        <v>0.999999499980523+0.0020830010297138i</v>
      </c>
      <c r="P267" s="102" t="str">
        <f t="shared" si="79"/>
        <v>0.997121203899579+1.38388483438526i</v>
      </c>
      <c r="Q267" s="102" t="str">
        <f t="shared" si="64"/>
        <v>114.663519366705-158.818201093777i</v>
      </c>
      <c r="R267" s="102" t="str">
        <f t="shared" si="65"/>
        <v>1400-23972.9938352789i</v>
      </c>
      <c r="S267" s="102" t="str">
        <f t="shared" si="66"/>
        <v>-1310151.98867222i</v>
      </c>
      <c r="T267" s="102" t="str">
        <f t="shared" si="75"/>
        <v>1350.1371419083-23543.6380785558i</v>
      </c>
      <c r="U267" s="102" t="str">
        <f t="shared" si="67"/>
        <v>-0.529669186440947+9.23635032312572i</v>
      </c>
      <c r="V267" s="102"/>
      <c r="W267" s="102"/>
      <c r="X267" s="102"/>
      <c r="Y267" s="102"/>
      <c r="Z267" s="102"/>
      <c r="AA267" s="102"/>
      <c r="AB267" s="102"/>
      <c r="AC267" s="102"/>
      <c r="AD267" s="102"/>
      <c r="AE267" s="102"/>
      <c r="AF267" s="102"/>
      <c r="AG267" s="102"/>
      <c r="AH267" s="102"/>
      <c r="AI267" s="102"/>
      <c r="AJ267" s="102"/>
      <c r="AK267" s="102"/>
      <c r="AL267" s="102"/>
    </row>
    <row r="268" spans="2:38" s="110" customFormat="1" x14ac:dyDescent="0.2">
      <c r="B268" s="102">
        <f t="shared" si="76"/>
        <v>2.1549999999999754</v>
      </c>
      <c r="C268" s="102">
        <f t="shared" si="77"/>
        <v>142.88939585110228</v>
      </c>
      <c r="D268" s="102">
        <f t="shared" si="68"/>
        <v>0.14288939585110227</v>
      </c>
      <c r="E268" s="102">
        <f t="shared" si="69"/>
        <v>45.774137103359038</v>
      </c>
      <c r="F268" s="102">
        <f t="shared" si="70"/>
        <v>-54.484952276684083</v>
      </c>
      <c r="G268" s="102">
        <f t="shared" si="71"/>
        <v>19.224610335825862</v>
      </c>
      <c r="H268" s="102">
        <f t="shared" si="72"/>
        <v>93.320013690029796</v>
      </c>
      <c r="I268" s="102">
        <f t="shared" si="73"/>
        <v>64.998747439184896</v>
      </c>
      <c r="J268" s="102">
        <f t="shared" si="74"/>
        <v>38.835061413345713</v>
      </c>
      <c r="K268" s="102" t="str">
        <f t="shared" si="60"/>
        <v>1+0.00105491564926201i</v>
      </c>
      <c r="L268" s="102" t="str">
        <f t="shared" si="61"/>
        <v>1-0.0000857524279235491i</v>
      </c>
      <c r="M268" s="102" t="str">
        <f t="shared" si="78"/>
        <v>1.00000009046158+0.000969163221338461i</v>
      </c>
      <c r="N268" s="102" t="str">
        <f t="shared" si="62"/>
        <v>1+1.39780304340987i</v>
      </c>
      <c r="O268" s="102" t="str">
        <f t="shared" si="63"/>
        <v>0.999999488333573+0.00210712104486069i</v>
      </c>
      <c r="P268" s="102" t="str">
        <f t="shared" si="79"/>
        <v>0.997054148124234+1.39990944924584i</v>
      </c>
      <c r="Q268" s="102" t="str">
        <f t="shared" si="64"/>
        <v>112.932970909145-158.238263263887i</v>
      </c>
      <c r="R268" s="102" t="str">
        <f t="shared" si="65"/>
        <v>1400-23698.5772440567i</v>
      </c>
      <c r="S268" s="102" t="str">
        <f t="shared" si="66"/>
        <v>-1295154.80287287i</v>
      </c>
      <c r="T268" s="102" t="str">
        <f t="shared" si="75"/>
        <v>1350.13710727724-23274.168905813i</v>
      </c>
      <c r="U268" s="102" t="str">
        <f t="shared" si="67"/>
        <v>-0.529669172854916+9.13063549381893i</v>
      </c>
      <c r="V268" s="102"/>
      <c r="W268" s="102"/>
      <c r="X268" s="102"/>
      <c r="Y268" s="102"/>
      <c r="Z268" s="102"/>
      <c r="AA268" s="102"/>
      <c r="AB268" s="102"/>
      <c r="AC268" s="102"/>
      <c r="AD268" s="102"/>
      <c r="AE268" s="102"/>
      <c r="AF268" s="102"/>
      <c r="AG268" s="102"/>
      <c r="AH268" s="102"/>
      <c r="AI268" s="102"/>
      <c r="AJ268" s="102"/>
      <c r="AK268" s="102"/>
      <c r="AL268" s="102"/>
    </row>
    <row r="269" spans="2:38" s="110" customFormat="1" x14ac:dyDescent="0.2">
      <c r="B269" s="102">
        <f t="shared" si="76"/>
        <v>2.1599999999999753</v>
      </c>
      <c r="C269" s="102">
        <f t="shared" si="77"/>
        <v>144.54397707458463</v>
      </c>
      <c r="D269" s="102">
        <f t="shared" si="68"/>
        <v>0.14454397707458463</v>
      </c>
      <c r="E269" s="102">
        <f t="shared" si="69"/>
        <v>45.707733788107603</v>
      </c>
      <c r="F269" s="102">
        <f t="shared" si="70"/>
        <v>-54.79727304308178</v>
      </c>
      <c r="G269" s="102">
        <f t="shared" si="71"/>
        <v>19.124962017535029</v>
      </c>
      <c r="H269" s="102">
        <f t="shared" si="72"/>
        <v>93.358365251044972</v>
      </c>
      <c r="I269" s="102">
        <f t="shared" si="73"/>
        <v>64.832695805642629</v>
      </c>
      <c r="J269" s="102">
        <f t="shared" si="74"/>
        <v>38.561092207963192</v>
      </c>
      <c r="K269" s="102" t="str">
        <f t="shared" si="60"/>
        <v>1+0.00106713099677069i</v>
      </c>
      <c r="L269" s="102" t="str">
        <f t="shared" si="61"/>
        <v>1-0.0000867453942403651i</v>
      </c>
      <c r="M269" s="102" t="str">
        <f t="shared" si="78"/>
        <v>1.0000000925687+0.000980385602530325i</v>
      </c>
      <c r="N269" s="102" t="str">
        <f t="shared" si="62"/>
        <v>1+1.41398883981539i</v>
      </c>
      <c r="O269" s="102" t="str">
        <f t="shared" si="63"/>
        <v>0.99999947641533+0.00213152035661972i</v>
      </c>
      <c r="P269" s="102" t="str">
        <f t="shared" si="79"/>
        <v>0.99698553041923+1.41611961982913i</v>
      </c>
      <c r="Q269" s="102" t="str">
        <f t="shared" si="64"/>
        <v>111.215241666713-157.641725991692i</v>
      </c>
      <c r="R269" s="102" t="str">
        <f t="shared" si="65"/>
        <v>1400-23427.3018735787i</v>
      </c>
      <c r="S269" s="102" t="str">
        <f t="shared" si="66"/>
        <v>-1280329.28843977i</v>
      </c>
      <c r="T269" s="102" t="str">
        <f t="shared" si="75"/>
        <v>1350.13707183953-23007.7846989474i</v>
      </c>
      <c r="U269" s="102" t="str">
        <f t="shared" si="67"/>
        <v>-0.52966915895243+9.02613092035627i</v>
      </c>
      <c r="V269" s="102"/>
      <c r="W269" s="102"/>
      <c r="X269" s="102"/>
      <c r="Y269" s="102"/>
      <c r="Z269" s="102"/>
      <c r="AA269" s="102"/>
      <c r="AB269" s="102"/>
      <c r="AC269" s="102"/>
      <c r="AD269" s="102"/>
      <c r="AE269" s="102"/>
      <c r="AF269" s="102"/>
      <c r="AG269" s="102"/>
      <c r="AH269" s="102"/>
      <c r="AI269" s="102"/>
      <c r="AJ269" s="102"/>
      <c r="AK269" s="102"/>
      <c r="AL269" s="102"/>
    </row>
    <row r="270" spans="2:38" s="110" customFormat="1" x14ac:dyDescent="0.2">
      <c r="B270" s="102">
        <f t="shared" si="76"/>
        <v>2.1649999999999752</v>
      </c>
      <c r="C270" s="102">
        <f t="shared" si="77"/>
        <v>146.21771744566348</v>
      </c>
      <c r="D270" s="102">
        <f t="shared" si="68"/>
        <v>0.14621771744566348</v>
      </c>
      <c r="E270" s="102">
        <f t="shared" si="69"/>
        <v>45.640818735207404</v>
      </c>
      <c r="F270" s="102">
        <f t="shared" si="70"/>
        <v>-55.108409704967464</v>
      </c>
      <c r="G270" s="102">
        <f t="shared" si="71"/>
        <v>19.025321861465724</v>
      </c>
      <c r="H270" s="102">
        <f t="shared" si="72"/>
        <v>93.397157664980057</v>
      </c>
      <c r="I270" s="102">
        <f t="shared" si="73"/>
        <v>64.666140596673131</v>
      </c>
      <c r="J270" s="102">
        <f t="shared" si="74"/>
        <v>38.288747960012593</v>
      </c>
      <c r="K270" s="102" t="str">
        <f t="shared" si="60"/>
        <v>1+0.00107948779133712i</v>
      </c>
      <c r="L270" s="102" t="str">
        <f t="shared" si="61"/>
        <v>1-0.0000877498585652282i</v>
      </c>
      <c r="M270" s="102" t="str">
        <f t="shared" si="78"/>
        <v>1.0000000947249+0.000991737932771892i</v>
      </c>
      <c r="N270" s="102" t="str">
        <f t="shared" si="62"/>
        <v>1+1.43036205891003i</v>
      </c>
      <c r="O270" s="102" t="str">
        <f t="shared" si="63"/>
        <v>0.999999464219477+0.00215620219909324i</v>
      </c>
      <c r="P270" s="102" t="str">
        <f t="shared" si="79"/>
        <v>0.996915314402556+1.43251749474899i</v>
      </c>
      <c r="Q270" s="102" t="str">
        <f t="shared" si="64"/>
        <v>109.510639959202-157.028933513195i</v>
      </c>
      <c r="R270" s="102" t="str">
        <f t="shared" si="65"/>
        <v>1400-23159.1317665886i</v>
      </c>
      <c r="S270" s="102" t="str">
        <f t="shared" si="66"/>
        <v>-1265673.48026705i</v>
      </c>
      <c r="T270" s="102" t="str">
        <f t="shared" si="75"/>
        <v>1350.13703557636-22744.4501490207i</v>
      </c>
      <c r="U270" s="102" t="str">
        <f t="shared" si="67"/>
        <v>-0.529669144726109+8.92282275076964i</v>
      </c>
      <c r="V270" s="102"/>
      <c r="W270" s="102"/>
      <c r="X270" s="102"/>
      <c r="Y270" s="102"/>
      <c r="Z270" s="102"/>
      <c r="AA270" s="102"/>
      <c r="AB270" s="102"/>
      <c r="AC270" s="102"/>
      <c r="AD270" s="102"/>
      <c r="AE270" s="102"/>
      <c r="AF270" s="102"/>
      <c r="AG270" s="102"/>
      <c r="AH270" s="102"/>
      <c r="AI270" s="102"/>
      <c r="AJ270" s="102"/>
      <c r="AK270" s="102"/>
      <c r="AL270" s="102"/>
    </row>
    <row r="271" spans="2:38" s="110" customFormat="1" x14ac:dyDescent="0.2">
      <c r="B271" s="102">
        <f t="shared" si="76"/>
        <v>2.1699999999999751</v>
      </c>
      <c r="C271" s="102">
        <f t="shared" si="77"/>
        <v>147.91083881681229</v>
      </c>
      <c r="D271" s="102">
        <f t="shared" si="68"/>
        <v>0.14791083881681227</v>
      </c>
      <c r="E271" s="102">
        <f t="shared" si="69"/>
        <v>45.57339591498441</v>
      </c>
      <c r="F271" s="102">
        <f t="shared" si="70"/>
        <v>-55.418330642201759</v>
      </c>
      <c r="G271" s="102">
        <f t="shared" si="71"/>
        <v>18.925690056355378</v>
      </c>
      <c r="H271" s="102">
        <f t="shared" si="72"/>
        <v>93.436395923463678</v>
      </c>
      <c r="I271" s="102">
        <f t="shared" si="73"/>
        <v>64.499085971339781</v>
      </c>
      <c r="J271" s="102">
        <f t="shared" si="74"/>
        <v>38.018065281261919</v>
      </c>
      <c r="K271" s="102" t="str">
        <f t="shared" si="60"/>
        <v>1+0.00109198767084102i</v>
      </c>
      <c r="L271" s="102" t="str">
        <f t="shared" si="61"/>
        <v>1-0.0000887659540387968i</v>
      </c>
      <c r="M271" s="102" t="str">
        <f t="shared" si="78"/>
        <v>1.00000009693133+0.00100322171680222i</v>
      </c>
      <c r="N271" s="102" t="str">
        <f t="shared" si="62"/>
        <v>1+1.44692487094628i</v>
      </c>
      <c r="O271" s="102" t="str">
        <f t="shared" si="63"/>
        <v>0.999999451739545+0.00218116984383273i</v>
      </c>
      <c r="P271" s="102" t="str">
        <f t="shared" si="79"/>
        <v>0.996843462844745+1.44910524749842i</v>
      </c>
      <c r="Q271" s="102" t="str">
        <f t="shared" si="64"/>
        <v>107.819462506785-156.400236122199i</v>
      </c>
      <c r="R271" s="102" t="str">
        <f t="shared" si="65"/>
        <v>1400-22894.031377429i</v>
      </c>
      <c r="S271" s="102" t="str">
        <f t="shared" si="66"/>
        <v>-1251185.43574321i</v>
      </c>
      <c r="T271" s="102" t="str">
        <f t="shared" si="75"/>
        <v>1350.13699846852-22484.1303513233i</v>
      </c>
      <c r="U271" s="102" t="str">
        <f t="shared" si="67"/>
        <v>-0.529669130168418+8.82069729167297i</v>
      </c>
      <c r="V271" s="102"/>
      <c r="W271" s="102"/>
      <c r="X271" s="102"/>
      <c r="Y271" s="102"/>
      <c r="Z271" s="102"/>
      <c r="AA271" s="102"/>
      <c r="AB271" s="102"/>
      <c r="AC271" s="102"/>
      <c r="AD271" s="102"/>
      <c r="AE271" s="102"/>
      <c r="AF271" s="102"/>
      <c r="AG271" s="102"/>
      <c r="AH271" s="102"/>
      <c r="AI271" s="102"/>
      <c r="AJ271" s="102"/>
      <c r="AK271" s="102"/>
      <c r="AL271" s="102"/>
    </row>
    <row r="272" spans="2:38" s="110" customFormat="1" x14ac:dyDescent="0.2">
      <c r="B272" s="102">
        <f t="shared" si="76"/>
        <v>2.174999999999975</v>
      </c>
      <c r="C272" s="102">
        <f t="shared" si="77"/>
        <v>149.62356560943479</v>
      </c>
      <c r="D272" s="102">
        <f t="shared" si="68"/>
        <v>0.14962356560943479</v>
      </c>
      <c r="E272" s="102">
        <f t="shared" si="69"/>
        <v>45.50546938474676</v>
      </c>
      <c r="F272" s="102">
        <f t="shared" si="70"/>
        <v>-55.727004932432358</v>
      </c>
      <c r="G272" s="102">
        <f t="shared" si="71"/>
        <v>18.826066795272972</v>
      </c>
      <c r="H272" s="102">
        <f t="shared" si="72"/>
        <v>93.47608507197917</v>
      </c>
      <c r="I272" s="102">
        <f t="shared" si="73"/>
        <v>64.331536180019725</v>
      </c>
      <c r="J272" s="102">
        <f t="shared" si="74"/>
        <v>37.749080139546813</v>
      </c>
      <c r="K272" s="102" t="str">
        <f t="shared" si="60"/>
        <v>1+0.0011046322921279i</v>
      </c>
      <c r="L272" s="102" t="str">
        <f t="shared" si="61"/>
        <v>1-0.0000897938153434253i</v>
      </c>
      <c r="M272" s="102" t="str">
        <f t="shared" si="78"/>
        <v>1.00000009918915+0.00101483847678447i</v>
      </c>
      <c r="N272" s="102" t="str">
        <f t="shared" si="62"/>
        <v>1+1.46367947130691i</v>
      </c>
      <c r="O272" s="102" t="str">
        <f t="shared" si="63"/>
        <v>0.999999438968919+0.00220642660027246i</v>
      </c>
      <c r="P272" s="102" t="str">
        <f t="shared" si="79"/>
        <v>0.996769937649155+1.46588507673751i</v>
      </c>
      <c r="Q272" s="102" t="str">
        <f t="shared" si="64"/>
        <v>106.141994315038-155.755989718628i</v>
      </c>
      <c r="R272" s="102" t="str">
        <f t="shared" si="65"/>
        <v>1400-22631.9655673305i</v>
      </c>
      <c r="S272" s="102" t="str">
        <f t="shared" si="66"/>
        <v>-1236863.23449364i</v>
      </c>
      <c r="T272" s="102" t="str">
        <f t="shared" si="75"/>
        <v>1350.13696049634-22226.7908007483i</v>
      </c>
      <c r="U272" s="102" t="str">
        <f t="shared" si="67"/>
        <v>-0.52966911527164+8.71974100644739i</v>
      </c>
      <c r="V272" s="102"/>
      <c r="W272" s="102"/>
      <c r="X272" s="102"/>
      <c r="Y272" s="102"/>
      <c r="Z272" s="102"/>
      <c r="AA272" s="102"/>
      <c r="AB272" s="102"/>
      <c r="AC272" s="102"/>
      <c r="AD272" s="102"/>
      <c r="AE272" s="102"/>
      <c r="AF272" s="102"/>
      <c r="AG272" s="102"/>
      <c r="AH272" s="102"/>
      <c r="AI272" s="102"/>
      <c r="AJ272" s="102"/>
      <c r="AK272" s="102"/>
      <c r="AL272" s="102"/>
    </row>
    <row r="273" spans="2:38" s="110" customFormat="1" x14ac:dyDescent="0.2">
      <c r="B273" s="102">
        <f t="shared" si="76"/>
        <v>2.1799999999999748</v>
      </c>
      <c r="C273" s="102">
        <f t="shared" si="77"/>
        <v>151.35612484361215</v>
      </c>
      <c r="D273" s="102">
        <f t="shared" si="68"/>
        <v>0.15135612484361216</v>
      </c>
      <c r="E273" s="102">
        <f t="shared" si="69"/>
        <v>45.43704328526708</v>
      </c>
      <c r="F273" s="102">
        <f t="shared" si="70"/>
        <v>-56.034402361722066</v>
      </c>
      <c r="G273" s="102">
        <f t="shared" si="71"/>
        <v>18.726452275716468</v>
      </c>
      <c r="H273" s="102">
        <f t="shared" si="72"/>
        <v>93.516230210351466</v>
      </c>
      <c r="I273" s="102">
        <f t="shared" si="73"/>
        <v>64.163495560983549</v>
      </c>
      <c r="J273" s="102">
        <f t="shared" si="74"/>
        <v>37.481827848629401</v>
      </c>
      <c r="K273" s="102" t="str">
        <f t="shared" si="60"/>
        <v>1+0.0011174233312286i</v>
      </c>
      <c r="L273" s="102" t="str">
        <f t="shared" si="61"/>
        <v>1-0.0000908335787210162i</v>
      </c>
      <c r="M273" s="102" t="str">
        <f t="shared" si="78"/>
        <v>1.00000010149956+0.00102658975250758i</v>
      </c>
      <c r="N273" s="102" t="str">
        <f t="shared" si="62"/>
        <v>1+1.48062808079606i</v>
      </c>
      <c r="O273" s="102" t="str">
        <f t="shared" si="63"/>
        <v>0.999999425900826+0.00223197581616814i</v>
      </c>
      <c r="P273" s="102" t="str">
        <f t="shared" si="79"/>
        <v>0.99669469983175+1.48285920658487i</v>
      </c>
      <c r="Q273" s="102" t="str">
        <f t="shared" si="64"/>
        <v>104.478508579852-155.096555356821i</v>
      </c>
      <c r="R273" s="102" t="str">
        <f t="shared" si="65"/>
        <v>1400-22372.8995997538i</v>
      </c>
      <c r="S273" s="102" t="str">
        <f t="shared" si="66"/>
        <v>-1222704.97812608i</v>
      </c>
      <c r="T273" s="102" t="str">
        <f t="shared" si="75"/>
        <v>1350.13692163967-21972.3973872167i</v>
      </c>
      <c r="U273" s="102" t="str">
        <f t="shared" si="67"/>
        <v>-0.529669100027869+8.61994051344653i</v>
      </c>
      <c r="V273" s="102"/>
      <c r="W273" s="102"/>
      <c r="X273" s="102"/>
      <c r="Y273" s="102"/>
      <c r="Z273" s="102"/>
      <c r="AA273" s="102"/>
      <c r="AB273" s="102"/>
      <c r="AC273" s="102"/>
      <c r="AD273" s="102"/>
      <c r="AE273" s="102"/>
      <c r="AF273" s="102"/>
      <c r="AG273" s="102"/>
      <c r="AH273" s="102"/>
      <c r="AI273" s="102"/>
      <c r="AJ273" s="102"/>
      <c r="AK273" s="102"/>
      <c r="AL273" s="102"/>
    </row>
    <row r="274" spans="2:38" s="110" customFormat="1" x14ac:dyDescent="0.2">
      <c r="B274" s="102">
        <f t="shared" si="76"/>
        <v>2.1849999999999747</v>
      </c>
      <c r="C274" s="102">
        <f t="shared" si="77"/>
        <v>153.10874616819424</v>
      </c>
      <c r="D274" s="102">
        <f t="shared" si="68"/>
        <v>0.15310874616819425</v>
      </c>
      <c r="E274" s="102">
        <f t="shared" si="69"/>
        <v>45.368121837238824</v>
      </c>
      <c r="F274" s="102">
        <f t="shared" si="70"/>
        <v>-56.340493434286799</v>
      </c>
      <c r="G274" s="102">
        <f t="shared" si="71"/>
        <v>18.626846699713035</v>
      </c>
      <c r="H274" s="102">
        <f t="shared" si="72"/>
        <v>93.556836493234997</v>
      </c>
      <c r="I274" s="102">
        <f t="shared" si="73"/>
        <v>63.994968536951859</v>
      </c>
      <c r="J274" s="102">
        <f t="shared" si="74"/>
        <v>37.216343058948198</v>
      </c>
      <c r="K274" s="102" t="str">
        <f t="shared" si="60"/>
        <v>1+0.00113036248358151i</v>
      </c>
      <c r="L274" s="102" t="str">
        <f t="shared" si="61"/>
        <v>1-0.0000918853819910792i</v>
      </c>
      <c r="M274" s="102" t="str">
        <f t="shared" si="78"/>
        <v>1.00000010386379+0.00103847710159043i</v>
      </c>
      <c r="N274" s="102" t="str">
        <f t="shared" si="62"/>
        <v>1+1.49777294593356i</v>
      </c>
      <c r="O274" s="102" t="str">
        <f t="shared" si="63"/>
        <v>0.999999412528338+0.00225782087804066i</v>
      </c>
      <c r="P274" s="102" t="str">
        <f t="shared" si="79"/>
        <v>0.996617709500445+1.50002988691244i</v>
      </c>
      <c r="Q274" s="102" t="str">
        <f t="shared" si="64"/>
        <v>102.82926661199-154.422298794726i</v>
      </c>
      <c r="R274" s="102" t="str">
        <f t="shared" si="65"/>
        <v>1400-22116.7991357856i</v>
      </c>
      <c r="S274" s="102" t="str">
        <f t="shared" si="66"/>
        <v>-1208708.78997898i</v>
      </c>
      <c r="T274" s="102" t="str">
        <f t="shared" si="75"/>
        <v>1350.1368818779-21720.9163911568i</v>
      </c>
      <c r="U274" s="102" t="str">
        <f t="shared" si="67"/>
        <v>-0.529669084429021+8.52128258422303i</v>
      </c>
      <c r="V274" s="102"/>
      <c r="W274" s="102"/>
      <c r="X274" s="102"/>
      <c r="Y274" s="102"/>
      <c r="Z274" s="102"/>
      <c r="AA274" s="102"/>
      <c r="AB274" s="102"/>
      <c r="AC274" s="102"/>
      <c r="AD274" s="102"/>
      <c r="AE274" s="102"/>
      <c r="AF274" s="102"/>
      <c r="AG274" s="102"/>
      <c r="AH274" s="102"/>
      <c r="AI274" s="102"/>
      <c r="AJ274" s="102"/>
      <c r="AK274" s="102"/>
      <c r="AL274" s="102"/>
    </row>
    <row r="275" spans="2:38" s="110" customFormat="1" x14ac:dyDescent="0.2">
      <c r="B275" s="102">
        <f t="shared" si="76"/>
        <v>2.1899999999999746</v>
      </c>
      <c r="C275" s="102">
        <f t="shared" si="77"/>
        <v>154.8816618912391</v>
      </c>
      <c r="D275" s="102">
        <f t="shared" si="68"/>
        <v>0.15488166189123911</v>
      </c>
      <c r="E275" s="102">
        <f t="shared" si="69"/>
        <v>45.298709337712751</v>
      </c>
      <c r="F275" s="102">
        <f t="shared" si="70"/>
        <v>-56.645249381343476</v>
      </c>
      <c r="G275" s="102">
        <f t="shared" si="71"/>
        <v>18.527250273921545</v>
      </c>
      <c r="H275" s="102">
        <f t="shared" si="72"/>
        <v>93.597909130602233</v>
      </c>
      <c r="I275" s="102">
        <f t="shared" si="73"/>
        <v>63.825959611634296</v>
      </c>
      <c r="J275" s="102">
        <f t="shared" si="74"/>
        <v>36.952659749258757</v>
      </c>
      <c r="K275" s="102" t="str">
        <f t="shared" si="60"/>
        <v>1+0.00114345146425724i</v>
      </c>
      <c r="L275" s="102" t="str">
        <f t="shared" si="61"/>
        <v>1-0.000092949364568998i</v>
      </c>
      <c r="M275" s="102" t="str">
        <f t="shared" si="78"/>
        <v>1.00000010628309+0.00105050209968824i</v>
      </c>
      <c r="N275" s="102" t="str">
        <f t="shared" si="62"/>
        <v>1+1.51511633925271i</v>
      </c>
      <c r="O275" s="102" t="str">
        <f t="shared" si="63"/>
        <v>0.999999398844366+0.00228396521162497i</v>
      </c>
      <c r="P275" s="102" t="str">
        <f t="shared" si="79"/>
        <v>0.996538925833948+1.51739939364361i</v>
      </c>
      <c r="Q275" s="102" t="str">
        <f t="shared" si="64"/>
        <v>101.194517781009-153.733590044927i</v>
      </c>
      <c r="R275" s="102" t="str">
        <f t="shared" si="65"/>
        <v>1400-21863.6302295869i</v>
      </c>
      <c r="S275" s="102" t="str">
        <f t="shared" si="66"/>
        <v>-1194872.81487277i</v>
      </c>
      <c r="T275" s="102" t="str">
        <f t="shared" si="75"/>
        <v>1350.13684118998-21472.3144790355i</v>
      </c>
      <c r="U275" s="102" t="str">
        <f t="shared" si="67"/>
        <v>-0.529669068466837+8.42375414177545i</v>
      </c>
      <c r="V275" s="102"/>
      <c r="W275" s="102"/>
      <c r="X275" s="102"/>
      <c r="Y275" s="102"/>
      <c r="Z275" s="102"/>
      <c r="AA275" s="102"/>
      <c r="AB275" s="102"/>
      <c r="AC275" s="102"/>
      <c r="AD275" s="102"/>
      <c r="AE275" s="102"/>
      <c r="AF275" s="102"/>
      <c r="AG275" s="102"/>
      <c r="AH275" s="102"/>
      <c r="AI275" s="102"/>
      <c r="AJ275" s="102"/>
      <c r="AK275" s="102"/>
      <c r="AL275" s="102"/>
    </row>
    <row r="276" spans="2:38" s="110" customFormat="1" x14ac:dyDescent="0.2">
      <c r="B276" s="102">
        <f t="shared" si="76"/>
        <v>2.1949999999999745</v>
      </c>
      <c r="C276" s="102">
        <f t="shared" si="77"/>
        <v>156.67510701080579</v>
      </c>
      <c r="D276" s="102">
        <f t="shared" si="68"/>
        <v>0.15667510701080578</v>
      </c>
      <c r="E276" s="102">
        <f t="shared" si="69"/>
        <v>45.228810156520282</v>
      </c>
      <c r="F276" s="102">
        <f t="shared" si="70"/>
        <v>-56.948642169076706</v>
      </c>
      <c r="G276" s="102">
        <f t="shared" si="71"/>
        <v>18.427663209736217</v>
      </c>
      <c r="H276" s="102">
        <f t="shared" si="72"/>
        <v>93.639453388233036</v>
      </c>
      <c r="I276" s="102">
        <f t="shared" si="73"/>
        <v>63.656473366256499</v>
      </c>
      <c r="J276" s="102">
        <f t="shared" si="74"/>
        <v>36.69081121915633</v>
      </c>
      <c r="K276" s="102" t="str">
        <f t="shared" si="60"/>
        <v>1+0.00115669200818602i</v>
      </c>
      <c r="L276" s="102" t="str">
        <f t="shared" si="61"/>
        <v>1-0.0000940256674845114i</v>
      </c>
      <c r="M276" s="102" t="str">
        <f t="shared" si="78"/>
        <v>1.00000010875874+0.00106266634070151i</v>
      </c>
      <c r="N276" s="102" t="str">
        <f t="shared" si="62"/>
        <v>1+1.53266055960151i</v>
      </c>
      <c r="O276" s="102" t="str">
        <f t="shared" si="63"/>
        <v>0.999999384841652+0.00231041228232419i</v>
      </c>
      <c r="P276" s="102" t="str">
        <f t="shared" si="79"/>
        <v>0.996458307060115+1.5349700290549i</v>
      </c>
      <c r="Q276" s="102" t="str">
        <f t="shared" si="64"/>
        <v>99.574499478209-153.03080292843i</v>
      </c>
      <c r="R276" s="102" t="str">
        <f t="shared" si="65"/>
        <v>1400-21613.3593238931i</v>
      </c>
      <c r="S276" s="102" t="str">
        <f t="shared" si="66"/>
        <v>-1181195.21886392i</v>
      </c>
      <c r="T276" s="102" t="str">
        <f t="shared" si="75"/>
        <v>1350.13679955432-21226.5586989381i</v>
      </c>
      <c r="U276" s="102" t="str">
        <f t="shared" si="67"/>
        <v>-0.529669052132847+8.32734225881416i</v>
      </c>
      <c r="V276" s="102"/>
      <c r="W276" s="102"/>
      <c r="X276" s="102"/>
      <c r="Y276" s="102"/>
      <c r="Z276" s="102"/>
      <c r="AA276" s="102"/>
      <c r="AB276" s="102"/>
      <c r="AC276" s="102"/>
      <c r="AD276" s="102"/>
      <c r="AE276" s="102"/>
      <c r="AF276" s="102"/>
      <c r="AG276" s="102"/>
      <c r="AH276" s="102"/>
      <c r="AI276" s="102"/>
      <c r="AJ276" s="102"/>
      <c r="AK276" s="102"/>
      <c r="AL276" s="102"/>
    </row>
    <row r="277" spans="2:38" s="110" customFormat="1" x14ac:dyDescent="0.2">
      <c r="B277" s="102">
        <f t="shared" si="76"/>
        <v>2.1999999999999744</v>
      </c>
      <c r="C277" s="102">
        <f t="shared" si="77"/>
        <v>158.4893192461021</v>
      </c>
      <c r="D277" s="102">
        <f t="shared" si="68"/>
        <v>0.1584893192461021</v>
      </c>
      <c r="E277" s="102">
        <f t="shared" si="69"/>
        <v>45.158428732687895</v>
      </c>
      <c r="F277" s="102">
        <f t="shared" si="70"/>
        <v>-57.250644505729298</v>
      </c>
      <c r="G277" s="102">
        <f t="shared" si="71"/>
        <v>18.328085723393901</v>
      </c>
      <c r="H277" s="102">
        <f t="shared" si="72"/>
        <v>93.681474588204324</v>
      </c>
      <c r="I277" s="102">
        <f t="shared" si="73"/>
        <v>63.486514456081792</v>
      </c>
      <c r="J277" s="102">
        <f t="shared" si="74"/>
        <v>36.430830082475026</v>
      </c>
      <c r="K277" s="102" t="str">
        <f t="shared" si="60"/>
        <v>1+0.0011700858703876i</v>
      </c>
      <c r="L277" s="102" t="str">
        <f t="shared" si="61"/>
        <v>1-0.0000951144334004047i</v>
      </c>
      <c r="M277" s="102" t="str">
        <f t="shared" si="78"/>
        <v>1.00000011129205+0.0010749714369872i</v>
      </c>
      <c r="N277" s="102" t="str">
        <f t="shared" si="62"/>
        <v>1+1.55040793244737i</v>
      </c>
      <c r="O277" s="102" t="str">
        <f t="shared" si="63"/>
        <v>0.999999370512773+0.00233716559566887i</v>
      </c>
      <c r="P277" s="102" t="str">
        <f t="shared" si="79"/>
        <v>0.996375810433805+1.55274412208105i</v>
      </c>
      <c r="Q277" s="102" t="str">
        <f t="shared" si="64"/>
        <v>97.9694370982109-152.314314632048i</v>
      </c>
      <c r="R277" s="102" t="str">
        <f t="shared" si="65"/>
        <v>1400-21365.9532455669i</v>
      </c>
      <c r="S277" s="102" t="str">
        <f t="shared" si="66"/>
        <v>-1167674.18900191i</v>
      </c>
      <c r="T277" s="102" t="str">
        <f t="shared" si="75"/>
        <v>1350.13675694883-20983.616476202i</v>
      </c>
      <c r="U277" s="102" t="str">
        <f t="shared" si="67"/>
        <v>-0.529669035418386+8.23203415604846i</v>
      </c>
      <c r="V277" s="102"/>
      <c r="W277" s="102"/>
      <c r="X277" s="102"/>
      <c r="Y277" s="102"/>
      <c r="Z277" s="102"/>
      <c r="AA277" s="102"/>
      <c r="AB277" s="102"/>
      <c r="AC277" s="102"/>
      <c r="AD277" s="102"/>
      <c r="AE277" s="102"/>
      <c r="AF277" s="102"/>
      <c r="AG277" s="102"/>
      <c r="AH277" s="102"/>
      <c r="AI277" s="102"/>
      <c r="AJ277" s="102"/>
      <c r="AK277" s="102"/>
      <c r="AL277" s="102"/>
    </row>
    <row r="278" spans="2:38" s="110" customFormat="1" x14ac:dyDescent="0.2">
      <c r="B278" s="102">
        <f t="shared" si="76"/>
        <v>2.2049999999999743</v>
      </c>
      <c r="C278" s="102">
        <f t="shared" si="77"/>
        <v>160.3245390689948</v>
      </c>
      <c r="D278" s="102">
        <f t="shared" si="68"/>
        <v>0.1603245390689948</v>
      </c>
      <c r="E278" s="102">
        <f t="shared" si="69"/>
        <v>45.087569570849134</v>
      </c>
      <c r="F278" s="102">
        <f t="shared" si="70"/>
        <v>-57.551229847821844</v>
      </c>
      <c r="G278" s="102">
        <f t="shared" si="71"/>
        <v>18.228518036083042</v>
      </c>
      <c r="H278" s="102">
        <f t="shared" si="72"/>
        <v>93.723978109380226</v>
      </c>
      <c r="I278" s="102">
        <f t="shared" si="73"/>
        <v>63.316087606932172</v>
      </c>
      <c r="J278" s="102">
        <f t="shared" si="74"/>
        <v>36.172748261558382</v>
      </c>
      <c r="K278" s="102" t="str">
        <f t="shared" si="60"/>
        <v>1+0.00118363482620391i</v>
      </c>
      <c r="L278" s="102" t="str">
        <f t="shared" si="61"/>
        <v>1-0.0000962158066314209i</v>
      </c>
      <c r="M278" s="102" t="str">
        <f t="shared" si="78"/>
        <v>1.00000011388438+0.00108741901957249i</v>
      </c>
      <c r="N278" s="102" t="str">
        <f t="shared" si="62"/>
        <v>1+1.56836081018532i</v>
      </c>
      <c r="O278" s="102" t="str">
        <f t="shared" si="63"/>
        <v>0.999999355850132+0.00236422869778172i</v>
      </c>
      <c r="P278" s="102" t="str">
        <f t="shared" si="79"/>
        <v>0.996291392214216+1.57072402862369i</v>
      </c>
      <c r="Q278" s="102" t="str">
        <f t="shared" si="64"/>
        <v>96.3795440387595-151.584505270233i</v>
      </c>
      <c r="R278" s="102" t="str">
        <f t="shared" si="65"/>
        <v>1400-21121.3792012006i</v>
      </c>
      <c r="S278" s="102" t="str">
        <f t="shared" si="66"/>
        <v>-1154307.93308887i</v>
      </c>
      <c r="T278" s="102" t="str">
        <f t="shared" si="75"/>
        <v>1350.13671335095-20743.455609099i</v>
      </c>
      <c r="U278" s="102" t="str">
        <f t="shared" si="67"/>
        <v>-0.529669018314602+8.13781720049267i</v>
      </c>
      <c r="V278" s="102"/>
      <c r="W278" s="102"/>
      <c r="X278" s="102"/>
      <c r="Y278" s="102"/>
      <c r="Z278" s="102"/>
      <c r="AA278" s="102"/>
      <c r="AB278" s="102"/>
      <c r="AC278" s="102"/>
      <c r="AD278" s="102"/>
      <c r="AE278" s="102"/>
      <c r="AF278" s="102"/>
      <c r="AG278" s="102"/>
      <c r="AH278" s="102"/>
      <c r="AI278" s="102"/>
      <c r="AJ278" s="102"/>
      <c r="AK278" s="102"/>
      <c r="AL278" s="102"/>
    </row>
    <row r="279" spans="2:38" s="110" customFormat="1" x14ac:dyDescent="0.2">
      <c r="B279" s="102">
        <f t="shared" si="76"/>
        <v>2.2099999999999742</v>
      </c>
      <c r="C279" s="102">
        <f t="shared" si="77"/>
        <v>162.18100973588338</v>
      </c>
      <c r="D279" s="102">
        <f t="shared" si="68"/>
        <v>0.16218100973588337</v>
      </c>
      <c r="E279" s="102">
        <f t="shared" si="69"/>
        <v>45.016237237658636</v>
      </c>
      <c r="F279" s="102">
        <f t="shared" si="70"/>
        <v>-57.8503724055169</v>
      </c>
      <c r="G279" s="102">
        <f t="shared" si="71"/>
        <v>18.128960374054607</v>
      </c>
      <c r="H279" s="102">
        <f t="shared" si="72"/>
        <v>93.766969387902208</v>
      </c>
      <c r="I279" s="102">
        <f t="shared" si="73"/>
        <v>63.145197611713243</v>
      </c>
      <c r="J279" s="102">
        <f t="shared" si="74"/>
        <v>35.916596982385308</v>
      </c>
      <c r="K279" s="102" t="str">
        <f t="shared" si="60"/>
        <v>1+0.00119734067153436i</v>
      </c>
      <c r="L279" s="102" t="str">
        <f t="shared" si="61"/>
        <v>1-0.0000973299331633886i</v>
      </c>
      <c r="M279" s="102" t="str">
        <f t="shared" si="78"/>
        <v>1.00000011653709+0.00110001073837097i</v>
      </c>
      <c r="N279" s="102" t="str">
        <f t="shared" si="62"/>
        <v>1+1.58652157244988i</v>
      </c>
      <c r="O279" s="102" t="str">
        <f t="shared" si="63"/>
        <v>0.999999340845954+0.00239160517584762i</v>
      </c>
      <c r="P279" s="102" t="str">
        <f t="shared" si="79"/>
        <v>0.996205007641689+1.58891213186361i</v>
      </c>
      <c r="Q279" s="102" t="str">
        <f t="shared" si="64"/>
        <v>94.805021718264-150.841757452148i</v>
      </c>
      <c r="R279" s="102" t="str">
        <f t="shared" si="65"/>
        <v>1400-20879.6047727696i</v>
      </c>
      <c r="S279" s="102" t="str">
        <f t="shared" si="66"/>
        <v>-1141094.67944206i</v>
      </c>
      <c r="T279" s="102" t="str">
        <f t="shared" si="75"/>
        <v>1350.13666873753-20506.0442645659i</v>
      </c>
      <c r="U279" s="102" t="str">
        <f t="shared" si="67"/>
        <v>-0.529669000812414+8.04467890379122i</v>
      </c>
      <c r="V279" s="102"/>
      <c r="W279" s="102"/>
      <c r="X279" s="102"/>
      <c r="Y279" s="102"/>
      <c r="Z279" s="102"/>
      <c r="AA279" s="102"/>
      <c r="AB279" s="102"/>
      <c r="AC279" s="102"/>
      <c r="AD279" s="102"/>
      <c r="AE279" s="102"/>
      <c r="AF279" s="102"/>
      <c r="AG279" s="102"/>
      <c r="AH279" s="102"/>
      <c r="AI279" s="102"/>
      <c r="AJ279" s="102"/>
      <c r="AK279" s="102"/>
      <c r="AL279" s="102"/>
    </row>
    <row r="280" spans="2:38" s="110" customFormat="1" x14ac:dyDescent="0.2">
      <c r="B280" s="102">
        <f t="shared" si="76"/>
        <v>2.2149999999999741</v>
      </c>
      <c r="C280" s="102">
        <f t="shared" si="77"/>
        <v>164.05897731994418</v>
      </c>
      <c r="D280" s="102">
        <f t="shared" si="68"/>
        <v>0.16405897731994418</v>
      </c>
      <c r="E280" s="102">
        <f t="shared" si="69"/>
        <v>44.944436358214759</v>
      </c>
      <c r="F280" s="102">
        <f t="shared" si="70"/>
        <v>-58.148047147129965</v>
      </c>
      <c r="G280" s="102">
        <f t="shared" si="71"/>
        <v>18.029412968736352</v>
      </c>
      <c r="H280" s="102">
        <f t="shared" si="72"/>
        <v>93.810453917679325</v>
      </c>
      <c r="I280" s="102">
        <f t="shared" si="73"/>
        <v>62.973849326951111</v>
      </c>
      <c r="J280" s="102">
        <f t="shared" si="74"/>
        <v>35.66240677054936</v>
      </c>
      <c r="K280" s="102" t="str">
        <f t="shared" si="60"/>
        <v>1+0.00121120522307391i</v>
      </c>
      <c r="L280" s="102" t="str">
        <f t="shared" si="61"/>
        <v>1-0.000098456960672573i</v>
      </c>
      <c r="M280" s="102" t="str">
        <f t="shared" si="78"/>
        <v>1.00000011925159+0.00111274826240134i</v>
      </c>
      <c r="N280" s="102" t="str">
        <f t="shared" si="62"/>
        <v>1+1.60489262643041i</v>
      </c>
      <c r="O280" s="102" t="str">
        <f t="shared" si="63"/>
        <v>0.999999325492284+0.00241929865858909i</v>
      </c>
      <c r="P280" s="102" t="str">
        <f t="shared" si="79"/>
        <v>0.996116610913981+1.60731084257654i</v>
      </c>
      <c r="Q280" s="102" t="str">
        <f t="shared" si="64"/>
        <v>93.246059610615-150.086455854746i</v>
      </c>
      <c r="R280" s="102" t="str">
        <f t="shared" si="65"/>
        <v>1400-20640.5979133352i</v>
      </c>
      <c r="S280" s="102" t="str">
        <f t="shared" si="66"/>
        <v>-1128032.67665902i</v>
      </c>
      <c r="T280" s="102" t="str">
        <f t="shared" si="75"/>
        <v>1350.13662308494-20271.3509739863i</v>
      </c>
      <c r="U280" s="102" t="str">
        <f t="shared" si="67"/>
        <v>-0.529668982902552+7.95260692056384i</v>
      </c>
      <c r="V280" s="102"/>
      <c r="W280" s="102"/>
      <c r="X280" s="102"/>
      <c r="Y280" s="102"/>
      <c r="Z280" s="102"/>
      <c r="AA280" s="102"/>
      <c r="AB280" s="102"/>
      <c r="AC280" s="102"/>
      <c r="AD280" s="102"/>
      <c r="AE280" s="102"/>
      <c r="AF280" s="102"/>
      <c r="AG280" s="102"/>
      <c r="AH280" s="102"/>
      <c r="AI280" s="102"/>
      <c r="AJ280" s="102"/>
      <c r="AK280" s="102"/>
      <c r="AL280" s="102"/>
    </row>
    <row r="281" spans="2:38" s="110" customFormat="1" x14ac:dyDescent="0.2">
      <c r="B281" s="102">
        <f t="shared" si="76"/>
        <v>2.219999999999974</v>
      </c>
      <c r="C281" s="102">
        <f t="shared" si="77"/>
        <v>165.95869074374622</v>
      </c>
      <c r="D281" s="102">
        <f t="shared" si="68"/>
        <v>0.16595869074374622</v>
      </c>
      <c r="E281" s="102">
        <f t="shared" si="69"/>
        <v>44.872171612494746</v>
      </c>
      <c r="F281" s="102">
        <f t="shared" si="70"/>
        <v>-58.444229802809097</v>
      </c>
      <c r="G281" s="102">
        <f t="shared" si="71"/>
        <v>17.929876056848574</v>
      </c>
      <c r="H281" s="102">
        <f t="shared" si="72"/>
        <v>93.854437250878107</v>
      </c>
      <c r="I281" s="102">
        <f t="shared" si="73"/>
        <v>62.802047669343324</v>
      </c>
      <c r="J281" s="102">
        <f t="shared" si="74"/>
        <v>35.410207448069009</v>
      </c>
      <c r="K281" s="102" t="str">
        <f t="shared" si="60"/>
        <v>1+0.00122523031855384i</v>
      </c>
      <c r="L281" s="102" t="str">
        <f t="shared" si="61"/>
        <v>1-0.0000995970385452497i</v>
      </c>
      <c r="M281" s="102" t="str">
        <f t="shared" si="78"/>
        <v>1.00000012202931+0.00112563328000859i</v>
      </c>
      <c r="N281" s="102" t="str">
        <f t="shared" si="62"/>
        <v>1+1.62347640719021i</v>
      </c>
      <c r="O281" s="102" t="str">
        <f t="shared" si="63"/>
        <v>0.999999309780981+0.00244731281674725i</v>
      </c>
      <c r="P281" s="102" t="str">
        <f t="shared" si="79"/>
        <v>0.996026155161978+1.62592259945266i</v>
      </c>
      <c r="Q281" s="102" t="str">
        <f t="shared" si="64"/>
        <v>91.702835296713-149.318986802575i</v>
      </c>
      <c r="R281" s="102" t="str">
        <f t="shared" si="65"/>
        <v>1400-20404.326942797i</v>
      </c>
      <c r="S281" s="102" t="str">
        <f t="shared" si="66"/>
        <v>-1115120.19338542i</v>
      </c>
      <c r="T281" s="102" t="str">
        <f t="shared" si="75"/>
        <v>1350.13657636897-20039.3446290184i</v>
      </c>
      <c r="U281" s="102" t="str">
        <f t="shared" si="67"/>
        <v>-0.529668964575518+7.86158904676874i</v>
      </c>
      <c r="V281" s="102"/>
      <c r="W281" s="102"/>
      <c r="X281" s="102"/>
      <c r="Y281" s="102"/>
      <c r="Z281" s="102"/>
      <c r="AA281" s="102"/>
      <c r="AB281" s="102"/>
      <c r="AC281" s="102"/>
      <c r="AD281" s="102"/>
      <c r="AE281" s="102"/>
      <c r="AF281" s="102"/>
      <c r="AG281" s="102"/>
      <c r="AH281" s="102"/>
      <c r="AI281" s="102"/>
      <c r="AJ281" s="102"/>
      <c r="AK281" s="102"/>
      <c r="AL281" s="102"/>
    </row>
    <row r="282" spans="2:38" s="110" customFormat="1" x14ac:dyDescent="0.2">
      <c r="B282" s="102">
        <f t="shared" si="76"/>
        <v>2.2249999999999739</v>
      </c>
      <c r="C282" s="102">
        <f t="shared" si="77"/>
        <v>167.88040181224605</v>
      </c>
      <c r="D282" s="102">
        <f t="shared" si="68"/>
        <v>0.16788040181224606</v>
      </c>
      <c r="E282" s="102">
        <f t="shared" si="69"/>
        <v>44.799447731807795</v>
      </c>
      <c r="F282" s="102">
        <f t="shared" si="70"/>
        <v>-58.738896867392867</v>
      </c>
      <c r="G282" s="102">
        <f t="shared" si="71"/>
        <v>17.830349880523407</v>
      </c>
      <c r="H282" s="102">
        <f t="shared" si="72"/>
        <v>93.898924998411928</v>
      </c>
      <c r="I282" s="102">
        <f t="shared" si="73"/>
        <v>62.629797612331203</v>
      </c>
      <c r="J282" s="102">
        <f t="shared" si="74"/>
        <v>35.160028131019061</v>
      </c>
      <c r="K282" s="102" t="str">
        <f t="shared" si="60"/>
        <v>1+0.00123941781698538i</v>
      </c>
      <c r="L282" s="102" t="str">
        <f t="shared" si="61"/>
        <v>1-0.000100750317897506i</v>
      </c>
      <c r="M282" s="102" t="str">
        <f t="shared" si="78"/>
        <v>1.00000012487174+0.00113866749908787i</v>
      </c>
      <c r="N282" s="102" t="str">
        <f t="shared" si="62"/>
        <v>1+1.64227537798929i</v>
      </c>
      <c r="O282" s="102" t="str">
        <f t="shared" si="63"/>
        <v>0.999999293703715+0.00247565136356844i</v>
      </c>
      <c r="P282" s="102" t="str">
        <f t="shared" si="79"/>
        <v>0.995933592424841+1.64474986941986i</v>
      </c>
      <c r="Q282" s="102" t="str">
        <f t="shared" si="64"/>
        <v>90.175514532163-148.539737854989i</v>
      </c>
      <c r="R282" s="102" t="str">
        <f t="shared" si="65"/>
        <v>1400-20170.760543694i</v>
      </c>
      <c r="S282" s="102" t="str">
        <f t="shared" si="66"/>
        <v>-1102355.5180856i</v>
      </c>
      <c r="T282" s="102" t="str">
        <f t="shared" si="75"/>
        <v>1350.13652856486-19809.9944774729i</v>
      </c>
      <c r="U282" s="102" t="str">
        <f t="shared" si="67"/>
        <v>-0.529668945821598+7.77161321808551i</v>
      </c>
      <c r="V282" s="102"/>
      <c r="W282" s="102"/>
      <c r="X282" s="102"/>
      <c r="Y282" s="102"/>
      <c r="Z282" s="102"/>
      <c r="AA282" s="102"/>
      <c r="AB282" s="102"/>
      <c r="AC282" s="102"/>
      <c r="AD282" s="102"/>
      <c r="AE282" s="102"/>
      <c r="AF282" s="102"/>
      <c r="AG282" s="102"/>
      <c r="AH282" s="102"/>
      <c r="AI282" s="102"/>
      <c r="AJ282" s="102"/>
      <c r="AK282" s="102"/>
      <c r="AL282" s="102"/>
    </row>
    <row r="283" spans="2:38" s="110" customFormat="1" x14ac:dyDescent="0.2">
      <c r="B283" s="102">
        <f t="shared" si="76"/>
        <v>2.2299999999999738</v>
      </c>
      <c r="C283" s="102">
        <f t="shared" si="77"/>
        <v>169.82436524616432</v>
      </c>
      <c r="D283" s="102">
        <f t="shared" si="68"/>
        <v>0.16982436524616432</v>
      </c>
      <c r="E283" s="102">
        <f t="shared" si="69"/>
        <v>44.726269495270486</v>
      </c>
      <c r="F283" s="102">
        <f t="shared" si="70"/>
        <v>-59.032025602458972</v>
      </c>
      <c r="G283" s="102">
        <f t="shared" si="71"/>
        <v>17.730834687425119</v>
      </c>
      <c r="H283" s="102">
        <f t="shared" si="72"/>
        <v>93.943922830430168</v>
      </c>
      <c r="I283" s="102">
        <f t="shared" si="73"/>
        <v>62.457104182695602</v>
      </c>
      <c r="J283" s="102">
        <f t="shared" si="74"/>
        <v>34.911897227971195</v>
      </c>
      <c r="K283" s="102" t="str">
        <f t="shared" si="60"/>
        <v>1+0.00125376959890606i</v>
      </c>
      <c r="L283" s="102" t="str">
        <f t="shared" si="61"/>
        <v>1-0.00010191695159527i</v>
      </c>
      <c r="M283" s="102" t="str">
        <f t="shared" si="78"/>
        <v>1.00000012778038+0.00115185264731079i</v>
      </c>
      <c r="N283" s="102" t="str">
        <f t="shared" si="62"/>
        <v>1+1.66129203061087i</v>
      </c>
      <c r="O283" s="102" t="str">
        <f t="shared" si="63"/>
        <v>0.999999277251961+0.00250431805529634i</v>
      </c>
      <c r="P283" s="102" t="str">
        <f t="shared" si="79"/>
        <v>0.995838873624582+1.66379514797061i</v>
      </c>
      <c r="Q283" s="102" t="str">
        <f t="shared" si="64"/>
        <v>88.6642513305545-147.749097401394i</v>
      </c>
      <c r="R283" s="102" t="str">
        <f t="shared" si="65"/>
        <v>1400-19939.8677570527i</v>
      </c>
      <c r="S283" s="102" t="str">
        <f t="shared" si="66"/>
        <v>-1089736.95881567i</v>
      </c>
      <c r="T283" s="102" t="str">
        <f t="shared" si="75"/>
        <v>1350.13647964724-19583.2701192347i</v>
      </c>
      <c r="U283" s="102" t="str">
        <f t="shared" si="67"/>
        <v>-0.529668926630839+7.68266750831513i</v>
      </c>
      <c r="V283" s="102"/>
      <c r="W283" s="102"/>
      <c r="X283" s="102"/>
      <c r="Y283" s="102"/>
      <c r="Z283" s="102"/>
      <c r="AA283" s="102"/>
      <c r="AB283" s="102"/>
      <c r="AC283" s="102"/>
      <c r="AD283" s="102"/>
      <c r="AE283" s="102"/>
      <c r="AF283" s="102"/>
      <c r="AG283" s="102"/>
      <c r="AH283" s="102"/>
      <c r="AI283" s="102"/>
      <c r="AJ283" s="102"/>
      <c r="AK283" s="102"/>
      <c r="AL283" s="102"/>
    </row>
    <row r="284" spans="2:38" s="110" customFormat="1" x14ac:dyDescent="0.2">
      <c r="B284" s="102">
        <f t="shared" si="76"/>
        <v>2.2349999999999737</v>
      </c>
      <c r="C284" s="102">
        <f t="shared" si="77"/>
        <v>171.79083871574844</v>
      </c>
      <c r="D284" s="102">
        <f t="shared" si="68"/>
        <v>0.17179083871574843</v>
      </c>
      <c r="E284" s="102">
        <f t="shared" si="69"/>
        <v>44.652641726309533</v>
      </c>
      <c r="F284" s="102">
        <f t="shared" si="70"/>
        <v>-59.323594037585785</v>
      </c>
      <c r="G284" s="102">
        <f t="shared" si="71"/>
        <v>17.631330730875334</v>
      </c>
      <c r="H284" s="102">
        <f t="shared" si="72"/>
        <v>93.98943647680565</v>
      </c>
      <c r="I284" s="102">
        <f t="shared" si="73"/>
        <v>62.283972457184866</v>
      </c>
      <c r="J284" s="102">
        <f t="shared" si="74"/>
        <v>34.665842439219865</v>
      </c>
      <c r="K284" s="102" t="str">
        <f t="shared" si="60"/>
        <v>1+0.00126828756662905i</v>
      </c>
      <c r="L284" s="102" t="str">
        <f t="shared" si="61"/>
        <v>1-0.000103097094274576i</v>
      </c>
      <c r="M284" s="102" t="str">
        <f t="shared" si="78"/>
        <v>1.00000013075676+0.00116519047235447i</v>
      </c>
      <c r="N284" s="102" t="str">
        <f t="shared" si="62"/>
        <v>1+1.68052888569166i</v>
      </c>
      <c r="O284" s="102" t="str">
        <f t="shared" si="63"/>
        <v>0.999999260416996+0.00253331669166988i</v>
      </c>
      <c r="P284" s="102" t="str">
        <f t="shared" si="79"/>
        <v>0.99574194854004+1.68306095949273i</v>
      </c>
      <c r="Q284" s="102" t="str">
        <f t="shared" si="64"/>
        <v>87.1691880617071-146.947454265146i</v>
      </c>
      <c r="R284" s="102" t="str">
        <f t="shared" si="65"/>
        <v>1400-19711.6179782846i</v>
      </c>
      <c r="S284" s="102" t="str">
        <f t="shared" si="66"/>
        <v>-1077262.84299928i</v>
      </c>
      <c r="T284" s="102" t="str">
        <f t="shared" si="75"/>
        <v>1350.13642959018-19359.1415022363i</v>
      </c>
      <c r="U284" s="102" t="str">
        <f t="shared" si="67"/>
        <v>-0.529668906993069+7.59474012780038i</v>
      </c>
      <c r="V284" s="102"/>
      <c r="W284" s="102"/>
      <c r="X284" s="102"/>
      <c r="Y284" s="102"/>
      <c r="Z284" s="102"/>
      <c r="AA284" s="102"/>
      <c r="AB284" s="102"/>
      <c r="AC284" s="102"/>
      <c r="AD284" s="102"/>
      <c r="AE284" s="102"/>
      <c r="AF284" s="102"/>
      <c r="AG284" s="102"/>
      <c r="AH284" s="102"/>
      <c r="AI284" s="102"/>
      <c r="AJ284" s="102"/>
      <c r="AK284" s="102"/>
      <c r="AL284" s="102"/>
    </row>
    <row r="285" spans="2:38" s="110" customFormat="1" x14ac:dyDescent="0.2">
      <c r="B285" s="102">
        <f t="shared" si="76"/>
        <v>2.2399999999999736</v>
      </c>
      <c r="C285" s="102">
        <f t="shared" si="77"/>
        <v>173.78008287492705</v>
      </c>
      <c r="D285" s="102">
        <f t="shared" si="68"/>
        <v>0.17378008287492705</v>
      </c>
      <c r="E285" s="102">
        <f t="shared" si="69"/>
        <v>44.578569289196665</v>
      </c>
      <c r="F285" s="102">
        <f t="shared" si="70"/>
        <v>-59.613580970841404</v>
      </c>
      <c r="G285" s="102">
        <f t="shared" si="71"/>
        <v>17.531838269978323</v>
      </c>
      <c r="H285" s="102">
        <f t="shared" si="72"/>
        <v>94.035471727622195</v>
      </c>
      <c r="I285" s="102">
        <f t="shared" si="73"/>
        <v>62.110407559174988</v>
      </c>
      <c r="J285" s="102">
        <f t="shared" si="74"/>
        <v>34.42189075678079</v>
      </c>
      <c r="K285" s="102" t="str">
        <f t="shared" si="60"/>
        <v>1+0.00128297364449523i</v>
      </c>
      <c r="L285" s="102" t="str">
        <f t="shared" si="61"/>
        <v>1-0.000104290902362057i</v>
      </c>
      <c r="M285" s="102" t="str">
        <f t="shared" si="78"/>
        <v>1.00000013380248+0.00117868274213317i</v>
      </c>
      <c r="N285" s="102" t="str">
        <f t="shared" si="62"/>
        <v>1+1.69998849305597i</v>
      </c>
      <c r="O285" s="102" t="str">
        <f t="shared" si="63"/>
        <v>0.999999243189895+0.00256265111642691i</v>
      </c>
      <c r="P285" s="102" t="str">
        <f t="shared" si="79"/>
        <v>0.995642765780252+1.70254985760393i</v>
      </c>
      <c r="Q285" s="102" t="str">
        <f t="shared" si="64"/>
        <v>85.6904555642619-146.135197316654i</v>
      </c>
      <c r="R285" s="102" t="str">
        <f t="shared" si="65"/>
        <v>1400-19485.9809531286i</v>
      </c>
      <c r="S285" s="102" t="str">
        <f t="shared" si="66"/>
        <v>-1064931.51720587i</v>
      </c>
      <c r="T285" s="102" t="str">
        <f t="shared" si="75"/>
        <v>1350.13637836715-19137.5789184718i</v>
      </c>
      <c r="U285" s="102" t="str">
        <f t="shared" si="67"/>
        <v>-0.529668886897881+7.507819421862i</v>
      </c>
      <c r="V285" s="102"/>
      <c r="W285" s="102"/>
      <c r="X285" s="102"/>
      <c r="Y285" s="102"/>
      <c r="Z285" s="102"/>
      <c r="AA285" s="102"/>
      <c r="AB285" s="102"/>
      <c r="AC285" s="102"/>
      <c r="AD285" s="102"/>
      <c r="AE285" s="102"/>
      <c r="AF285" s="102"/>
      <c r="AG285" s="102"/>
      <c r="AH285" s="102"/>
      <c r="AI285" s="102"/>
      <c r="AJ285" s="102"/>
      <c r="AK285" s="102"/>
      <c r="AL285" s="102"/>
    </row>
    <row r="286" spans="2:38" s="110" customFormat="1" x14ac:dyDescent="0.2">
      <c r="B286" s="102">
        <f t="shared" si="76"/>
        <v>2.2449999999999735</v>
      </c>
      <c r="C286" s="102">
        <f t="shared" si="77"/>
        <v>175.79236139585862</v>
      </c>
      <c r="D286" s="102">
        <f t="shared" si="68"/>
        <v>0.17579236139585863</v>
      </c>
      <c r="E286" s="102">
        <f t="shared" si="69"/>
        <v>44.504057085617895</v>
      </c>
      <c r="F286" s="102">
        <f t="shared" si="70"/>
        <v>-59.901965968516734</v>
      </c>
      <c r="G286" s="102">
        <f t="shared" si="71"/>
        <v>17.432357569751108</v>
      </c>
      <c r="H286" s="102">
        <f t="shared" si="72"/>
        <v>94.082034433659501</v>
      </c>
      <c r="I286" s="102">
        <f t="shared" si="73"/>
        <v>61.936414655369006</v>
      </c>
      <c r="J286" s="102">
        <f t="shared" si="74"/>
        <v>34.180068465142767</v>
      </c>
      <c r="K286" s="102" t="str">
        <f t="shared" si="60"/>
        <v>1+0.00129782977912831i</v>
      </c>
      <c r="L286" s="102" t="str">
        <f t="shared" si="61"/>
        <v>1-0.000105498534095682i</v>
      </c>
      <c r="M286" s="102" t="str">
        <f t="shared" si="78"/>
        <v>1.00000013691914+0.00119233124503263i</v>
      </c>
      <c r="N286" s="102" t="str">
        <f t="shared" si="62"/>
        <v>1+1.71967343205366i</v>
      </c>
      <c r="O286" s="102" t="str">
        <f t="shared" si="63"/>
        <v>0.999999225561523+0.00259232521781365i</v>
      </c>
      <c r="P286" s="102" t="str">
        <f t="shared" si="79"/>
        <v>0.995541272757206+1.7222644254902i</v>
      </c>
      <c r="Q286" s="102" t="str">
        <f t="shared" si="64"/>
        <v>84.2281732719581-145.312715096166i</v>
      </c>
      <c r="R286" s="102" t="str">
        <f t="shared" si="65"/>
        <v>1400-19262.9267736415i</v>
      </c>
      <c r="S286" s="102" t="str">
        <f t="shared" si="66"/>
        <v>-1052741.34693157i</v>
      </c>
      <c r="T286" s="102" t="str">
        <f t="shared" si="75"/>
        <v>1350.13632595099-18918.553000061i</v>
      </c>
      <c r="U286" s="102" t="str">
        <f t="shared" si="67"/>
        <v>-0.529668866334618+7.42189386925468i</v>
      </c>
      <c r="V286" s="102"/>
      <c r="W286" s="102"/>
      <c r="X286" s="102"/>
      <c r="Y286" s="102"/>
      <c r="Z286" s="102"/>
      <c r="AA286" s="102"/>
      <c r="AB286" s="102"/>
      <c r="AC286" s="102"/>
      <c r="AD286" s="102"/>
      <c r="AE286" s="102"/>
      <c r="AF286" s="102"/>
      <c r="AG286" s="102"/>
      <c r="AH286" s="102"/>
      <c r="AI286" s="102"/>
      <c r="AJ286" s="102"/>
      <c r="AK286" s="102"/>
      <c r="AL286" s="102"/>
    </row>
    <row r="287" spans="2:38" s="110" customFormat="1" x14ac:dyDescent="0.2">
      <c r="B287" s="102">
        <f t="shared" si="76"/>
        <v>2.2499999999999734</v>
      </c>
      <c r="C287" s="102">
        <f t="shared" si="77"/>
        <v>177.82794100388151</v>
      </c>
      <c r="D287" s="102">
        <f t="shared" si="68"/>
        <v>0.1778279410038815</v>
      </c>
      <c r="E287" s="102">
        <f t="shared" si="69"/>
        <v>44.429110051283857</v>
      </c>
      <c r="F287" s="102">
        <f t="shared" si="70"/>
        <v>-60.188729364128868</v>
      </c>
      <c r="G287" s="102">
        <f t="shared" si="71"/>
        <v>17.332888901254812</v>
      </c>
      <c r="H287" s="102">
        <f t="shared" si="72"/>
        <v>94.129130506877615</v>
      </c>
      <c r="I287" s="102">
        <f t="shared" si="73"/>
        <v>61.761998952538669</v>
      </c>
      <c r="J287" s="102">
        <f t="shared" si="74"/>
        <v>33.940401142748748</v>
      </c>
      <c r="K287" s="102" t="str">
        <f t="shared" si="60"/>
        <v>1+0.00131285793969286i</v>
      </c>
      <c r="L287" s="102" t="str">
        <f t="shared" si="61"/>
        <v>1-0.000106720149545729i</v>
      </c>
      <c r="M287" s="102" t="str">
        <f t="shared" si="78"/>
        <v>1.0000001401084+0.00120613779014713i</v>
      </c>
      <c r="N287" s="102" t="str">
        <f t="shared" si="62"/>
        <v>1+1.73958631190209i</v>
      </c>
      <c r="O287" s="102" t="str">
        <f t="shared" si="63"/>
        <v>0.999999207522534+0.0026223429291001i</v>
      </c>
      <c r="P287" s="102" t="str">
        <f t="shared" si="79"/>
        <v>0.995437415657958+1.74220727624824i</v>
      </c>
      <c r="Q287" s="102" t="str">
        <f t="shared" si="64"/>
        <v>82.7824493529402-144.480395446759i</v>
      </c>
      <c r="R287" s="102" t="str">
        <f t="shared" si="65"/>
        <v>1400-19042.4258742333i</v>
      </c>
      <c r="S287" s="102" t="str">
        <f t="shared" si="66"/>
        <v>-1040690.71638252i</v>
      </c>
      <c r="T287" s="102" t="str">
        <f t="shared" si="75"/>
        <v>1350.13627231391-18702.0347153552i</v>
      </c>
      <c r="U287" s="102" t="str">
        <f t="shared" si="67"/>
        <v>-0.529668845292379+7.33695208063933i</v>
      </c>
      <c r="V287" s="102"/>
      <c r="W287" s="102"/>
      <c r="X287" s="102"/>
      <c r="Y287" s="102"/>
      <c r="Z287" s="102"/>
      <c r="AA287" s="102"/>
      <c r="AB287" s="102"/>
      <c r="AC287" s="102"/>
      <c r="AD287" s="102"/>
      <c r="AE287" s="102"/>
      <c r="AF287" s="102"/>
      <c r="AG287" s="102"/>
      <c r="AH287" s="102"/>
      <c r="AI287" s="102"/>
      <c r="AJ287" s="102"/>
      <c r="AK287" s="102"/>
      <c r="AL287" s="102"/>
    </row>
    <row r="288" spans="2:38" s="110" customFormat="1" x14ac:dyDescent="0.2">
      <c r="B288" s="102">
        <f t="shared" si="76"/>
        <v>2.2549999999999732</v>
      </c>
      <c r="C288" s="102">
        <f t="shared" si="77"/>
        <v>179.88709151286773</v>
      </c>
      <c r="D288" s="102">
        <f t="shared" si="68"/>
        <v>0.17988709151286772</v>
      </c>
      <c r="E288" s="102">
        <f t="shared" si="69"/>
        <v>44.353733152582755</v>
      </c>
      <c r="F288" s="102">
        <f t="shared" si="70"/>
        <v>-60.473852256706344</v>
      </c>
      <c r="G288" s="102">
        <f t="shared" si="71"/>
        <v>17.233432541729822</v>
      </c>
      <c r="H288" s="102">
        <f t="shared" si="72"/>
        <v>94.17676592089876</v>
      </c>
      <c r="I288" s="102">
        <f t="shared" si="73"/>
        <v>61.587165694312574</v>
      </c>
      <c r="J288" s="102">
        <f t="shared" si="74"/>
        <v>33.702913664192415</v>
      </c>
      <c r="K288" s="102" t="str">
        <f t="shared" si="60"/>
        <v>1+0.00132806011815528i</v>
      </c>
      <c r="L288" s="102" t="str">
        <f t="shared" si="61"/>
        <v>1-0.000107955910636003i</v>
      </c>
      <c r="M288" s="102" t="str">
        <f t="shared" si="78"/>
        <v>1.00000014337194+0.00122010420751928i</v>
      </c>
      <c r="N288" s="102" t="str">
        <f t="shared" si="62"/>
        <v>1+1.75972977203191i</v>
      </c>
      <c r="O288" s="102" t="str">
        <f t="shared" si="63"/>
        <v>0.999999189063362+0.00265270822910138i</v>
      </c>
      <c r="P288" s="102" t="str">
        <f t="shared" si="79"/>
        <v>0.995331139416098+1.76238105323167i</v>
      </c>
      <c r="Q288" s="102" t="str">
        <f t="shared" si="64"/>
        <v>81.3533808614249-143.638625157913i</v>
      </c>
      <c r="R288" s="102" t="str">
        <f t="shared" si="65"/>
        <v>1400-18824.4490277487i</v>
      </c>
      <c r="S288" s="102" t="str">
        <f t="shared" si="66"/>
        <v>-1028778.02826068i</v>
      </c>
      <c r="T288" s="102" t="str">
        <f t="shared" si="75"/>
        <v>1350.13621742745-18487.9953650901i</v>
      </c>
      <c r="U288" s="102" t="str">
        <f t="shared" si="67"/>
        <v>-0.529668823759998+7.25298279707379i</v>
      </c>
      <c r="V288" s="102"/>
      <c r="W288" s="102"/>
      <c r="X288" s="102"/>
      <c r="Y288" s="102"/>
      <c r="Z288" s="102"/>
      <c r="AA288" s="102"/>
      <c r="AB288" s="102"/>
      <c r="AC288" s="102"/>
      <c r="AD288" s="102"/>
      <c r="AE288" s="102"/>
      <c r="AF288" s="102"/>
      <c r="AG288" s="102"/>
      <c r="AH288" s="102"/>
      <c r="AI288" s="102"/>
      <c r="AJ288" s="102"/>
      <c r="AK288" s="102"/>
      <c r="AL288" s="102"/>
    </row>
    <row r="289" spans="2:38" s="110" customFormat="1" x14ac:dyDescent="0.2">
      <c r="B289" s="102">
        <f t="shared" si="76"/>
        <v>2.2599999999999731</v>
      </c>
      <c r="C289" s="102">
        <f t="shared" si="77"/>
        <v>181.97008586098715</v>
      </c>
      <c r="D289" s="102">
        <f t="shared" si="68"/>
        <v>0.18197008586098715</v>
      </c>
      <c r="E289" s="102">
        <f t="shared" si="69"/>
        <v>44.277931383281206</v>
      </c>
      <c r="F289" s="102">
        <f t="shared" si="70"/>
        <v>-60.757316508385927</v>
      </c>
      <c r="G289" s="102">
        <f t="shared" si="71"/>
        <v>17.133988774733623</v>
      </c>
      <c r="H289" s="102">
        <f t="shared" si="72"/>
        <v>94.224946711487462</v>
      </c>
      <c r="I289" s="102">
        <f t="shared" si="73"/>
        <v>61.41192015801483</v>
      </c>
      <c r="J289" s="102">
        <f t="shared" si="74"/>
        <v>33.467630203101535</v>
      </c>
      <c r="K289" s="102" t="str">
        <f t="shared" si="60"/>
        <v>1+0.00134343832954786i</v>
      </c>
      <c r="L289" s="102" t="str">
        <f t="shared" si="61"/>
        <v>1-0.000109205981165298i</v>
      </c>
      <c r="M289" s="102" t="str">
        <f t="shared" si="78"/>
        <v>1.0000001467115+0.00123423234838256i</v>
      </c>
      <c r="N289" s="102" t="str">
        <f t="shared" si="62"/>
        <v>1+1.78010648243693i</v>
      </c>
      <c r="O289" s="102" t="str">
        <f t="shared" si="63"/>
        <v>0.999999170174222+0.00268342514270512i</v>
      </c>
      <c r="P289" s="102" t="str">
        <f t="shared" si="79"/>
        <v>0.995222387682558+1.78278843040139i</v>
      </c>
      <c r="Q289" s="102" t="str">
        <f t="shared" si="64"/>
        <v>79.9410539010341-142.787789620082i</v>
      </c>
      <c r="R289" s="102" t="str">
        <f t="shared" si="65"/>
        <v>1400-18608.9673415928i</v>
      </c>
      <c r="S289" s="102" t="str">
        <f t="shared" si="66"/>
        <v>-1017001.70355216i</v>
      </c>
      <c r="T289" s="102" t="str">
        <f t="shared" si="75"/>
        <v>1350.13616126253-18276.4065785819i</v>
      </c>
      <c r="U289" s="102" t="str">
        <f t="shared" si="67"/>
        <v>-0.529668801726068+7.16997488852058i</v>
      </c>
      <c r="V289" s="102"/>
      <c r="W289" s="102"/>
      <c r="X289" s="102"/>
      <c r="Y289" s="102"/>
      <c r="Z289" s="102"/>
      <c r="AA289" s="102"/>
      <c r="AB289" s="102"/>
      <c r="AC289" s="102"/>
      <c r="AD289" s="102"/>
      <c r="AE289" s="102"/>
      <c r="AF289" s="102"/>
      <c r="AG289" s="102"/>
      <c r="AH289" s="102"/>
      <c r="AI289" s="102"/>
      <c r="AJ289" s="102"/>
      <c r="AK289" s="102"/>
      <c r="AL289" s="102"/>
    </row>
    <row r="290" spans="2:38" s="110" customFormat="1" x14ac:dyDescent="0.2">
      <c r="B290" s="102">
        <f t="shared" si="76"/>
        <v>2.264999999999973</v>
      </c>
      <c r="C290" s="102">
        <f t="shared" si="77"/>
        <v>184.07720014688425</v>
      </c>
      <c r="D290" s="102">
        <f t="shared" si="68"/>
        <v>0.18407720014688425</v>
      </c>
      <c r="E290" s="102">
        <f t="shared" si="69"/>
        <v>44.201709761274763</v>
      </c>
      <c r="F290" s="102">
        <f t="shared" si="70"/>
        <v>-61.039104741338001</v>
      </c>
      <c r="G290" s="102">
        <f t="shared" si="71"/>
        <v>17.034557890280738</v>
      </c>
      <c r="H290" s="102">
        <f t="shared" si="72"/>
        <v>94.273678977028354</v>
      </c>
      <c r="I290" s="102">
        <f t="shared" si="73"/>
        <v>61.236267651555501</v>
      </c>
      <c r="J290" s="102">
        <f t="shared" si="74"/>
        <v>33.234574235690353</v>
      </c>
      <c r="K290" s="102" t="str">
        <f t="shared" si="60"/>
        <v>1+0.00135899461223585i</v>
      </c>
      <c r="L290" s="102" t="str">
        <f t="shared" si="61"/>
        <v>1-0.000110470526829109i</v>
      </c>
      <c r="M290" s="102" t="str">
        <f t="shared" si="78"/>
        <v>1.00000015012885+0.00124852408540674i</v>
      </c>
      <c r="N290" s="102" t="str">
        <f t="shared" si="62"/>
        <v>1+1.80071914402806i</v>
      </c>
      <c r="O290" s="102" t="str">
        <f t="shared" si="63"/>
        <v>0.999999150845096+0.00271449774140494i</v>
      </c>
      <c r="P290" s="102" t="str">
        <f t="shared" si="79"/>
        <v>0.995111102795727+1.80343211267997i</v>
      </c>
      <c r="Q290" s="102" t="str">
        <f t="shared" si="64"/>
        <v>78.5455437991064-141.928272490579i</v>
      </c>
      <c r="R290" s="102" t="str">
        <f t="shared" si="65"/>
        <v>1400-18395.9522539013i</v>
      </c>
      <c r="S290" s="102" t="str">
        <f t="shared" si="66"/>
        <v>-1005360.18131787i</v>
      </c>
      <c r="T290" s="102" t="str">
        <f t="shared" si="75"/>
        <v>1350.13610378938-18067.2403099656i</v>
      </c>
      <c r="U290" s="102" t="str">
        <f t="shared" si="67"/>
        <v>-0.529668779178909+7.0879173523711i</v>
      </c>
      <c r="V290" s="102"/>
      <c r="W290" s="102"/>
      <c r="X290" s="102"/>
      <c r="Y290" s="102"/>
      <c r="Z290" s="102"/>
      <c r="AA290" s="102"/>
      <c r="AB290" s="102"/>
      <c r="AC290" s="102"/>
      <c r="AD290" s="102"/>
      <c r="AE290" s="102"/>
      <c r="AF290" s="102"/>
      <c r="AG290" s="102"/>
      <c r="AH290" s="102"/>
      <c r="AI290" s="102"/>
      <c r="AJ290" s="102"/>
      <c r="AK290" s="102"/>
      <c r="AL290" s="102"/>
    </row>
    <row r="291" spans="2:38" s="110" customFormat="1" x14ac:dyDescent="0.2">
      <c r="B291" s="102">
        <f t="shared" si="76"/>
        <v>2.2699999999999729</v>
      </c>
      <c r="C291" s="102">
        <f t="shared" si="77"/>
        <v>186.20871366627526</v>
      </c>
      <c r="D291" s="102">
        <f t="shared" si="68"/>
        <v>0.18620871366627526</v>
      </c>
      <c r="E291" s="102">
        <f t="shared" si="69"/>
        <v>44.125073325392457</v>
      </c>
      <c r="F291" s="102">
        <f t="shared" si="70"/>
        <v>-61.319200334042698</v>
      </c>
      <c r="G291" s="102">
        <f t="shared" si="71"/>
        <v>16.935140184987265</v>
      </c>
      <c r="H291" s="102">
        <f t="shared" si="72"/>
        <v>94.32296887900057</v>
      </c>
      <c r="I291" s="102">
        <f t="shared" si="73"/>
        <v>61.060213510379725</v>
      </c>
      <c r="J291" s="102">
        <f t="shared" si="74"/>
        <v>33.003768544957872</v>
      </c>
      <c r="K291" s="102" t="str">
        <f t="shared" si="60"/>
        <v>1+0.00137473102818768i</v>
      </c>
      <c r="L291" s="102" t="str">
        <f t="shared" si="61"/>
        <v>1-0.000111749715241594i</v>
      </c>
      <c r="M291" s="102" t="str">
        <f t="shared" si="78"/>
        <v>1.0000001536258+0.00126298131294609i</v>
      </c>
      <c r="N291" s="102" t="str">
        <f t="shared" si="62"/>
        <v>1+1.82157048899126i</v>
      </c>
      <c r="O291" s="102" t="str">
        <f t="shared" si="63"/>
        <v>0.999999131065738+0.00274593014384013i</v>
      </c>
      <c r="P291" s="102" t="str">
        <f t="shared" si="79"/>
        <v>0.994997225750887+1.82431483631009i</v>
      </c>
      <c r="Q291" s="102" t="str">
        <f t="shared" si="64"/>
        <v>77.1669152913004-141.060455371082i</v>
      </c>
      <c r="R291" s="102" t="str">
        <f t="shared" si="65"/>
        <v>1400-18185.3755297556i</v>
      </c>
      <c r="S291" s="102" t="str">
        <f t="shared" si="66"/>
        <v>-993851.918486638i</v>
      </c>
      <c r="T291" s="102" t="str">
        <f t="shared" si="75"/>
        <v>1350.1360449775-17860.4688344794i</v>
      </c>
      <c r="U291" s="102" t="str">
        <f t="shared" si="67"/>
        <v>-0.529668756106557+7.00679931198806i</v>
      </c>
      <c r="V291" s="102"/>
      <c r="W291" s="102"/>
      <c r="X291" s="102"/>
      <c r="Y291" s="102"/>
      <c r="Z291" s="102"/>
      <c r="AA291" s="102"/>
      <c r="AB291" s="102"/>
      <c r="AC291" s="102"/>
      <c r="AD291" s="102"/>
      <c r="AE291" s="102"/>
      <c r="AF291" s="102"/>
      <c r="AG291" s="102"/>
      <c r="AH291" s="102"/>
      <c r="AI291" s="102"/>
      <c r="AJ291" s="102"/>
      <c r="AK291" s="102"/>
      <c r="AL291" s="102"/>
    </row>
    <row r="292" spans="2:38" s="110" customFormat="1" x14ac:dyDescent="0.2">
      <c r="B292" s="102">
        <f t="shared" si="76"/>
        <v>2.2749999999999728</v>
      </c>
      <c r="C292" s="102">
        <f t="shared" si="77"/>
        <v>188.36490894896843</v>
      </c>
      <c r="D292" s="102">
        <f t="shared" si="68"/>
        <v>0.18836490894896843</v>
      </c>
      <c r="E292" s="102">
        <f t="shared" si="69"/>
        <v>44.04802713225871</v>
      </c>
      <c r="F292" s="102">
        <f t="shared" si="70"/>
        <v>-61.59758741694592</v>
      </c>
      <c r="G292" s="102">
        <f t="shared" si="71"/>
        <v>16.83573596221607</v>
      </c>
      <c r="H292" s="102">
        <f t="shared" si="72"/>
        <v>94.372822642450672</v>
      </c>
      <c r="I292" s="102">
        <f t="shared" si="73"/>
        <v>60.88376309447478</v>
      </c>
      <c r="J292" s="102">
        <f t="shared" si="74"/>
        <v>32.775235225504751</v>
      </c>
      <c r="K292" s="102" t="str">
        <f t="shared" si="60"/>
        <v>1+0.00139064966324825i</v>
      </c>
      <c r="L292" s="102" t="str">
        <f t="shared" si="61"/>
        <v>1-0.000113043715957791i</v>
      </c>
      <c r="M292" s="102" t="str">
        <f t="shared" si="78"/>
        <v>1.00000015720421+0.00127760594729046i</v>
      </c>
      <c r="N292" s="102" t="str">
        <f t="shared" si="62"/>
        <v>1+1.84266328114971i</v>
      </c>
      <c r="O292" s="102" t="str">
        <f t="shared" si="63"/>
        <v>0.999999110825659+0.0027777265163416i</v>
      </c>
      <c r="P292" s="102" t="str">
        <f t="shared" si="79"/>
        <v>0.99488069616892+1.84543936921714i</v>
      </c>
      <c r="Q292" s="102" t="str">
        <f t="shared" si="64"/>
        <v>75.8052227157857-140.184717497038i</v>
      </c>
      <c r="R292" s="102" t="str">
        <f t="shared" si="65"/>
        <v>1400-17977.2092574384i</v>
      </c>
      <c r="S292" s="102" t="str">
        <f t="shared" si="66"/>
        <v>-982475.389650701i</v>
      </c>
      <c r="T292" s="102" t="str">
        <f t="shared" si="75"/>
        <v>1350.13598479572-17656.0647447872i</v>
      </c>
      <c r="U292" s="102" t="str">
        <f t="shared" si="67"/>
        <v>-0.529668732496781+6.92661001526266i</v>
      </c>
      <c r="V292" s="102"/>
      <c r="W292" s="102"/>
      <c r="X292" s="102"/>
      <c r="Y292" s="102"/>
      <c r="Z292" s="102"/>
      <c r="AA292" s="102"/>
      <c r="AB292" s="102"/>
      <c r="AC292" s="102"/>
      <c r="AD292" s="102"/>
      <c r="AE292" s="102"/>
      <c r="AF292" s="102"/>
      <c r="AG292" s="102"/>
      <c r="AH292" s="102"/>
      <c r="AI292" s="102"/>
      <c r="AJ292" s="102"/>
      <c r="AK292" s="102"/>
      <c r="AL292" s="102"/>
    </row>
    <row r="293" spans="2:38" s="110" customFormat="1" x14ac:dyDescent="0.2">
      <c r="B293" s="102">
        <f t="shared" si="76"/>
        <v>2.2799999999999727</v>
      </c>
      <c r="C293" s="102">
        <f t="shared" si="77"/>
        <v>190.54607179631279</v>
      </c>
      <c r="D293" s="102">
        <f t="shared" si="68"/>
        <v>0.19054607179631278</v>
      </c>
      <c r="E293" s="102">
        <f t="shared" si="69"/>
        <v>43.970576253212897</v>
      </c>
      <c r="F293" s="102">
        <f t="shared" si="70"/>
        <v>-61.874250867509829</v>
      </c>
      <c r="G293" s="102">
        <f t="shared" si="71"/>
        <v>16.736345532228061</v>
      </c>
      <c r="H293" s="102">
        <f t="shared" si="72"/>
        <v>94.423246556460398</v>
      </c>
      <c r="I293" s="102">
        <f t="shared" si="73"/>
        <v>60.706921785440954</v>
      </c>
      <c r="J293" s="102">
        <f t="shared" si="74"/>
        <v>32.548995688950569</v>
      </c>
      <c r="K293" s="102" t="str">
        <f t="shared" ref="K293:K356" si="80">COMPLEX(1,2*PI()*C293*esr*Cout*10^-6)</f>
        <v>1+0.00140675262741537i</v>
      </c>
      <c r="L293" s="102" t="str">
        <f t="shared" ref="L293:L356" si="81">COMPLEX(1,-2*PI()*C293*(1-Dmax)^2*Lout*10^-6/Req)</f>
        <v>1-0.000114352700496093i</v>
      </c>
      <c r="M293" s="102" t="str">
        <f t="shared" si="78"/>
        <v>1.00000016086596+0.00129239992691928i</v>
      </c>
      <c r="N293" s="102" t="str">
        <f t="shared" ref="N293:N356" si="82">COMPLEX(1,2*PI()*C293*(Rd+Rs+esr)*Req*Cout*10^-6/(Req+Rd+Rs))</f>
        <v>1+1.86400031633018i</v>
      </c>
      <c r="O293" s="102" t="str">
        <f t="shared" ref="O293:O356" si="83">IMSUM(COMPLEX(1,2*PI()*C293/(Qd*ws)),IMPRODUCT(COMPLEX(0,2*PI()*C293/ws),COMPLEX(0,2*PI()*C293/ws)))</f>
        <v>0.999999090114127+0.00280989107348409i</v>
      </c>
      <c r="P293" s="102" t="str">
        <f t="shared" si="79"/>
        <v>0.994761452264299+1.86680851137611i</v>
      </c>
      <c r="Q293" s="102" t="str">
        <f t="shared" ref="Q293:Q356" si="84">IMPRODUCT(Ap,IMDIV(M293,P293))</f>
        <v>74.4605102163249-139.301435439124i</v>
      </c>
      <c r="R293" s="102" t="str">
        <f t="shared" ref="R293:R356" si="85">IMSUM(Rz*10^3,IMDIV(1,COMPLEX(0,(2*PI()*C293*Cz*10^-9))))</f>
        <v>1400-17771.4258447362i</v>
      </c>
      <c r="S293" s="102" t="str">
        <f t="shared" ref="S293:S356" si="86">IMDIV(1,COMPLEX(0,(2*PI()*C293*Cp*10^-12)))</f>
        <v>-971229.086863484i</v>
      </c>
      <c r="T293" s="102" t="str">
        <f t="shared" si="75"/>
        <v>1350.13592321214-17454.0009473489i</v>
      </c>
      <c r="U293" s="102" t="str">
        <f t="shared" ref="U293:U356" si="87">IMPRODUCT(-Rs*g/(Rs+Rd),T293)</f>
        <v>-0.529668708337069+6.84733883319071i</v>
      </c>
      <c r="V293" s="102"/>
      <c r="W293" s="102"/>
      <c r="X293" s="102"/>
      <c r="Y293" s="102"/>
      <c r="Z293" s="102"/>
      <c r="AA293" s="102"/>
      <c r="AB293" s="102"/>
      <c r="AC293" s="102"/>
      <c r="AD293" s="102"/>
      <c r="AE293" s="102"/>
      <c r="AF293" s="102"/>
      <c r="AG293" s="102"/>
      <c r="AH293" s="102"/>
      <c r="AI293" s="102"/>
      <c r="AJ293" s="102"/>
      <c r="AK293" s="102"/>
      <c r="AL293" s="102"/>
    </row>
    <row r="294" spans="2:38" s="110" customFormat="1" x14ac:dyDescent="0.2">
      <c r="B294" s="102">
        <f t="shared" si="76"/>
        <v>2.2849999999999726</v>
      </c>
      <c r="C294" s="102">
        <f t="shared" si="77"/>
        <v>192.75249131908151</v>
      </c>
      <c r="D294" s="102">
        <f t="shared" ref="D294:D357" si="88">C294/1000</f>
        <v>0.19275249131908151</v>
      </c>
      <c r="E294" s="102">
        <f t="shared" ref="E294:E357" si="89">20*LOG(IMABS(Q294))</f>
        <v>43.892725771293357</v>
      </c>
      <c r="F294" s="102">
        <f t="shared" ref="F294:F357" si="90">IF(180/PI()*IMARGUMENT(Q294)&gt;0,180/PI()*IMARGUMENT(Q294)-360,180/PI()*IMARGUMENT(Q294))</f>
        <v>-62.149176304690819</v>
      </c>
      <c r="G294" s="102">
        <f t="shared" ref="G294:G357" si="91">20*LOG(IMABS(U294))</f>
        <v>16.636969212333533</v>
      </c>
      <c r="H294" s="102">
        <f t="shared" ref="H294:H357" si="92">180/PI()*IMARGUMENT(U294)</f>
        <v>94.47424697461247</v>
      </c>
      <c r="I294" s="102">
        <f t="shared" ref="I294:I357" si="93">E294+G294</f>
        <v>60.529694983626889</v>
      </c>
      <c r="J294" s="102">
        <f t="shared" ref="J294:J357" si="94">F294+H294</f>
        <v>32.325070669921651</v>
      </c>
      <c r="K294" s="102" t="str">
        <f t="shared" si="80"/>
        <v>1+0.00142304205511952i</v>
      </c>
      <c r="L294" s="102" t="str">
        <f t="shared" si="81"/>
        <v>1-0.000115676842360983i</v>
      </c>
      <c r="M294" s="102" t="str">
        <f t="shared" si="78"/>
        <v>1.00000016461301+0.00130736521275854i</v>
      </c>
      <c r="N294" s="102" t="str">
        <f t="shared" si="82"/>
        <v>1+1.88558442273356i</v>
      </c>
      <c r="O294" s="102" t="str">
        <f t="shared" si="83"/>
        <v>0.999999068920163+0.00284242807864479i</v>
      </c>
      <c r="P294" s="102" t="str">
        <f t="shared" si="79"/>
        <v>0.99463943081233+1.88842509518257i</v>
      </c>
      <c r="Q294" s="102" t="str">
        <f t="shared" si="84"/>
        <v>73.1328119535729-138.410982817026i</v>
      </c>
      <c r="R294" s="102" t="str">
        <f t="shared" si="85"/>
        <v>1400-17567.9980152802i</v>
      </c>
      <c r="S294" s="102" t="str">
        <f t="shared" si="86"/>
        <v>-960111.519439733i</v>
      </c>
      <c r="T294" s="102" t="str">
        <f t="shared" ref="T294:T357" si="95">IMDIV(IMPRODUCT(R294,S294),IMSUM(R294,S294))</f>
        <v>1350.1358601941-17254.2506588263i</v>
      </c>
      <c r="U294" s="102" t="str">
        <f t="shared" si="87"/>
        <v>-0.529668683614607+6.76897525846261i</v>
      </c>
      <c r="V294" s="102"/>
      <c r="W294" s="102"/>
      <c r="X294" s="102"/>
      <c r="Y294" s="102"/>
      <c r="Z294" s="102"/>
      <c r="AA294" s="102"/>
      <c r="AB294" s="102"/>
      <c r="AC294" s="102"/>
      <c r="AD294" s="102"/>
      <c r="AE294" s="102"/>
      <c r="AF294" s="102"/>
      <c r="AG294" s="102"/>
      <c r="AH294" s="102"/>
      <c r="AI294" s="102"/>
      <c r="AJ294" s="102"/>
      <c r="AK294" s="102"/>
      <c r="AL294" s="102"/>
    </row>
    <row r="295" spans="2:38" s="110" customFormat="1" x14ac:dyDescent="0.2">
      <c r="B295" s="102">
        <f t="shared" ref="B295:B358" si="96">B294+0.005</f>
        <v>2.2899999999999725</v>
      </c>
      <c r="C295" s="102">
        <f t="shared" ref="C295:C358" si="97">10^B295</f>
        <v>194.9844599757923</v>
      </c>
      <c r="D295" s="102">
        <f t="shared" si="88"/>
        <v>0.19498445997579231</v>
      </c>
      <c r="E295" s="102">
        <f t="shared" si="89"/>
        <v>43.814480778283084</v>
      </c>
      <c r="F295" s="102">
        <f t="shared" si="90"/>
        <v>-62.422350082862152</v>
      </c>
      <c r="G295" s="102">
        <f t="shared" si="91"/>
        <v>16.537607327049372</v>
      </c>
      <c r="H295" s="102">
        <f t="shared" si="92"/>
        <v>94.52583031545106</v>
      </c>
      <c r="I295" s="102">
        <f t="shared" si="93"/>
        <v>60.352088105332456</v>
      </c>
      <c r="J295" s="102">
        <f t="shared" si="94"/>
        <v>32.103480232588907</v>
      </c>
      <c r="K295" s="102" t="str">
        <f t="shared" si="80"/>
        <v>1+0.00143952010550669i</v>
      </c>
      <c r="L295" s="102" t="str">
        <f t="shared" si="81"/>
        <v>1-0.000117016317066032i</v>
      </c>
      <c r="M295" s="102" t="str">
        <f t="shared" ref="M295:M358" si="98">IMPRODUCT(K295,L295)</f>
        <v>1.00000016844734+0.00132250378844066i</v>
      </c>
      <c r="N295" s="102" t="str">
        <f t="shared" si="82"/>
        <v>1+1.90741846130978i</v>
      </c>
      <c r="O295" s="102" t="str">
        <f t="shared" si="83"/>
        <v>0.999999047232527+0.00287534184456851i</v>
      </c>
      <c r="P295" s="102" t="str">
        <f t="shared" ref="P295:P358" si="99">IMPRODUCT(N295,O295)</f>
        <v>0.99451456711562+1.91029198582808i</v>
      </c>
      <c r="Q295" s="102" t="str">
        <f t="shared" si="84"/>
        <v>71.8221523238779-137.51373002558i</v>
      </c>
      <c r="R295" s="102" t="str">
        <f t="shared" si="85"/>
        <v>1400-17366.8988049322i</v>
      </c>
      <c r="S295" s="102" t="str">
        <f t="shared" si="86"/>
        <v>-949121.213757924i</v>
      </c>
      <c r="T295" s="102" t="str">
        <f t="shared" si="95"/>
        <v>1350.13579570817-17056.7874025354i</v>
      </c>
      <c r="U295" s="102" t="str">
        <f t="shared" si="87"/>
        <v>-0.529668658316281+6.69150890407156i</v>
      </c>
      <c r="V295" s="102"/>
      <c r="W295" s="102"/>
      <c r="X295" s="102"/>
      <c r="Y295" s="102"/>
      <c r="Z295" s="102"/>
      <c r="AA295" s="102"/>
      <c r="AB295" s="102"/>
      <c r="AC295" s="102"/>
      <c r="AD295" s="102"/>
      <c r="AE295" s="102"/>
      <c r="AF295" s="102"/>
      <c r="AG295" s="102"/>
      <c r="AH295" s="102"/>
      <c r="AI295" s="102"/>
      <c r="AJ295" s="102"/>
      <c r="AK295" s="102"/>
      <c r="AL295" s="102"/>
    </row>
    <row r="296" spans="2:38" s="110" customFormat="1" x14ac:dyDescent="0.2">
      <c r="B296" s="102">
        <f t="shared" si="96"/>
        <v>2.2949999999999724</v>
      </c>
      <c r="C296" s="102">
        <f t="shared" si="97"/>
        <v>197.242273611473</v>
      </c>
      <c r="D296" s="102">
        <f t="shared" si="88"/>
        <v>0.19724227361147301</v>
      </c>
      <c r="E296" s="102">
        <f t="shared" si="89"/>
        <v>43.735846371823982</v>
      </c>
      <c r="F296" s="102">
        <f t="shared" si="90"/>
        <v>-62.693759285211861</v>
      </c>
      <c r="G296" s="102">
        <f t="shared" si="91"/>
        <v>16.43826020825734</v>
      </c>
      <c r="H296" s="102">
        <f t="shared" si="92"/>
        <v>94.578003062939388</v>
      </c>
      <c r="I296" s="102">
        <f t="shared" si="93"/>
        <v>60.174106580081322</v>
      </c>
      <c r="J296" s="102">
        <f t="shared" si="94"/>
        <v>31.884243777727526</v>
      </c>
      <c r="K296" s="102" t="str">
        <f t="shared" si="80"/>
        <v>1+0.00145618896272461i</v>
      </c>
      <c r="L296" s="102" t="str">
        <f t="shared" si="81"/>
        <v>1-0.000118371302157159i</v>
      </c>
      <c r="M296" s="102" t="str">
        <f t="shared" si="98"/>
        <v>1.00000017237098+0.00133781766056745i</v>
      </c>
      <c r="N296" s="102" t="str">
        <f t="shared" si="82"/>
        <v>1+1.929505326137i</v>
      </c>
      <c r="O296" s="102" t="str">
        <f t="shared" si="83"/>
        <v>0.999999025039722+0.00290863673393926i</v>
      </c>
      <c r="P296" s="102" t="str">
        <f t="shared" si="99"/>
        <v>0.994386794969789+1.93241208167989i</v>
      </c>
      <c r="Q296" s="102" t="str">
        <f t="shared" si="84"/>
        <v>70.5285461849337-136.61004397346i</v>
      </c>
      <c r="R296" s="102" t="str">
        <f t="shared" si="85"/>
        <v>1400-17168.1015582097i</v>
      </c>
      <c r="S296" s="102" t="str">
        <f t="shared" si="86"/>
        <v>-938256.713064946i</v>
      </c>
      <c r="T296" s="102" t="str">
        <f t="shared" si="95"/>
        <v>1350.13572972019-16861.585004935i</v>
      </c>
      <c r="U296" s="102" t="str">
        <f t="shared" si="87"/>
        <v>-0.529668632428689+6.61492950193602i</v>
      </c>
      <c r="V296" s="102"/>
      <c r="W296" s="102"/>
      <c r="X296" s="102"/>
      <c r="Y296" s="102"/>
      <c r="Z296" s="102"/>
      <c r="AA296" s="102"/>
      <c r="AB296" s="102"/>
      <c r="AC296" s="102"/>
      <c r="AD296" s="102"/>
      <c r="AE296" s="102"/>
      <c r="AF296" s="102"/>
      <c r="AG296" s="102"/>
      <c r="AH296" s="102"/>
      <c r="AI296" s="102"/>
      <c r="AJ296" s="102"/>
      <c r="AK296" s="102"/>
      <c r="AL296" s="102"/>
    </row>
    <row r="297" spans="2:38" s="110" customFormat="1" x14ac:dyDescent="0.2">
      <c r="B297" s="102">
        <f t="shared" si="96"/>
        <v>2.2999999999999723</v>
      </c>
      <c r="C297" s="102">
        <f t="shared" si="97"/>
        <v>199.52623149687525</v>
      </c>
      <c r="D297" s="102">
        <f t="shared" si="88"/>
        <v>0.19952623149687526</v>
      </c>
      <c r="E297" s="102">
        <f t="shared" si="89"/>
        <v>43.656827652598537</v>
      </c>
      <c r="F297" s="102">
        <f t="shared" si="90"/>
        <v>-62.96339171663471</v>
      </c>
      <c r="G297" s="102">
        <f t="shared" si="91"/>
        <v>16.338928195367259</v>
      </c>
      <c r="H297" s="102">
        <f t="shared" si="92"/>
        <v>94.630771766911124</v>
      </c>
      <c r="I297" s="102">
        <f t="shared" si="93"/>
        <v>59.995755847965796</v>
      </c>
      <c r="J297" s="102">
        <f t="shared" si="94"/>
        <v>31.667380050276414</v>
      </c>
      <c r="K297" s="102" t="str">
        <f t="shared" si="80"/>
        <v>1+0.00147305083621224i</v>
      </c>
      <c r="L297" s="102" t="str">
        <f t="shared" si="81"/>
        <v>1-0.000119741977236173i</v>
      </c>
      <c r="M297" s="102" t="str">
        <f t="shared" si="98"/>
        <v>1.00000017638602+0.00135330885897607i</v>
      </c>
      <c r="N297" s="102" t="str">
        <f t="shared" si="82"/>
        <v>1+1.95184794480523i</v>
      </c>
      <c r="O297" s="102" t="str">
        <f t="shared" si="83"/>
        <v>0.99999900232998+0.00294231715995857i</v>
      </c>
      <c r="P297" s="102" t="str">
        <f t="shared" si="99"/>
        <v>0.99425604662835+1.95478831466501i</v>
      </c>
      <c r="Q297" s="102" t="str">
        <f t="shared" si="84"/>
        <v>69.2519990876001-135.700287834422i</v>
      </c>
      <c r="R297" s="102" t="str">
        <f t="shared" si="85"/>
        <v>1400-16971.5799247528i</v>
      </c>
      <c r="S297" s="102" t="str">
        <f t="shared" si="86"/>
        <v>-927516.577282999i</v>
      </c>
      <c r="T297" s="102" t="str">
        <f t="shared" si="95"/>
        <v>1350.13566219516-16668.6175921587i</v>
      </c>
      <c r="U297" s="102" t="str">
        <f t="shared" si="87"/>
        <v>-0.5296686059381+6.53922690153917i</v>
      </c>
      <c r="V297" s="102"/>
      <c r="W297" s="102"/>
      <c r="X297" s="102"/>
      <c r="Y297" s="102"/>
      <c r="Z297" s="102"/>
      <c r="AA297" s="102"/>
      <c r="AB297" s="102"/>
      <c r="AC297" s="102"/>
      <c r="AD297" s="102"/>
      <c r="AE297" s="102"/>
      <c r="AF297" s="102"/>
      <c r="AG297" s="102"/>
      <c r="AH297" s="102"/>
      <c r="AI297" s="102"/>
      <c r="AJ297" s="102"/>
      <c r="AK297" s="102"/>
      <c r="AL297" s="102"/>
    </row>
    <row r="298" spans="2:38" s="110" customFormat="1" x14ac:dyDescent="0.2">
      <c r="B298" s="102">
        <f t="shared" si="96"/>
        <v>2.3049999999999722</v>
      </c>
      <c r="C298" s="102">
        <f t="shared" si="97"/>
        <v>201.83663636814322</v>
      </c>
      <c r="D298" s="102">
        <f t="shared" si="88"/>
        <v>0.20183663636814322</v>
      </c>
      <c r="E298" s="102">
        <f t="shared" si="89"/>
        <v>43.577429721581495</v>
      </c>
      <c r="F298" s="102">
        <f t="shared" si="90"/>
        <v>-63.231235896148696</v>
      </c>
      <c r="G298" s="102">
        <f t="shared" si="91"/>
        <v>16.239611635482571</v>
      </c>
      <c r="H298" s="102">
        <f t="shared" si="92"/>
        <v>94.684143043517992</v>
      </c>
      <c r="I298" s="102">
        <f t="shared" si="93"/>
        <v>59.81704135706407</v>
      </c>
      <c r="J298" s="102">
        <f t="shared" si="94"/>
        <v>31.452907147369295</v>
      </c>
      <c r="K298" s="102" t="str">
        <f t="shared" si="80"/>
        <v>1+0.00149010796099267i</v>
      </c>
      <c r="L298" s="102" t="str">
        <f t="shared" si="81"/>
        <v>1-0.000121128523984569i</v>
      </c>
      <c r="M298" s="102" t="str">
        <f t="shared" si="98"/>
        <v>1.00000018049458+0.0013689794370081i</v>
      </c>
      <c r="N298" s="102" t="str">
        <f t="shared" si="82"/>
        <v>1+1.97444927880438i</v>
      </c>
      <c r="O298" s="102" t="str">
        <f t="shared" si="83"/>
        <v>0.99999897909126+0.00297638758693043i</v>
      </c>
      <c r="P298" s="102" t="str">
        <f t="shared" si="99"/>
        <v>0.994122252766803+1.97742365065879i</v>
      </c>
      <c r="Q298" s="102" t="str">
        <f t="shared" si="84"/>
        <v>67.9925075132293-134.784820811157i</v>
      </c>
      <c r="R298" s="102" t="str">
        <f t="shared" si="85"/>
        <v>1400-16777.3078558319i</v>
      </c>
      <c r="S298" s="102" t="str">
        <f t="shared" si="86"/>
        <v>-916899.382818718i</v>
      </c>
      <c r="T298" s="102" t="str">
        <f t="shared" si="95"/>
        <v>1350.13559309728-16477.8595865846i</v>
      </c>
      <c r="U298" s="102" t="str">
        <f t="shared" si="87"/>
        <v>-0.52966857883047+6.46439106858317i</v>
      </c>
      <c r="V298" s="102"/>
      <c r="W298" s="102"/>
      <c r="X298" s="102"/>
      <c r="Y298" s="102"/>
      <c r="Z298" s="102"/>
      <c r="AA298" s="102"/>
      <c r="AB298" s="102"/>
      <c r="AC298" s="102"/>
      <c r="AD298" s="102"/>
      <c r="AE298" s="102"/>
      <c r="AF298" s="102"/>
      <c r="AG298" s="102"/>
      <c r="AH298" s="102"/>
      <c r="AI298" s="102"/>
      <c r="AJ298" s="102"/>
      <c r="AK298" s="102"/>
      <c r="AL298" s="102"/>
    </row>
    <row r="299" spans="2:38" s="110" customFormat="1" x14ac:dyDescent="0.2">
      <c r="B299" s="102">
        <f t="shared" si="96"/>
        <v>2.3099999999999721</v>
      </c>
      <c r="C299" s="102">
        <f t="shared" si="97"/>
        <v>204.17379446693991</v>
      </c>
      <c r="D299" s="102">
        <f t="shared" si="88"/>
        <v>0.20417379446693992</v>
      </c>
      <c r="E299" s="102">
        <f t="shared" si="89"/>
        <v>43.497657677364089</v>
      </c>
      <c r="F299" s="102">
        <f t="shared" si="90"/>
        <v>-63.497281048856024</v>
      </c>
      <c r="G299" s="102">
        <f t="shared" si="91"/>
        <v>16.140310883570173</v>
      </c>
      <c r="H299" s="102">
        <f t="shared" si="92"/>
        <v>94.738123575671011</v>
      </c>
      <c r="I299" s="102">
        <f t="shared" si="93"/>
        <v>59.637968560934262</v>
      </c>
      <c r="J299" s="102">
        <f t="shared" si="94"/>
        <v>31.240842526814987</v>
      </c>
      <c r="K299" s="102" t="str">
        <f t="shared" si="80"/>
        <v>1+0.00150736259796929i</v>
      </c>
      <c r="L299" s="102" t="str">
        <f t="shared" si="81"/>
        <v>1-0.000122531126187617i</v>
      </c>
      <c r="M299" s="102" t="str">
        <f t="shared" si="98"/>
        <v>1.00000018469884+0.00138483147178167i</v>
      </c>
      <c r="N299" s="102" t="str">
        <f t="shared" si="82"/>
        <v>1+1.99731232391679i</v>
      </c>
      <c r="O299" s="102" t="str">
        <f t="shared" si="83"/>
        <v>0.99999895531124+0.00301085253085302i</v>
      </c>
      <c r="P299" s="102" t="str">
        <f t="shared" si="99"/>
        <v>0.993985342445871+2.00032108987791i</v>
      </c>
      <c r="Q299" s="102" t="str">
        <f t="shared" si="84"/>
        <v>66.7500591158698-133.863997911756i</v>
      </c>
      <c r="R299" s="102" t="str">
        <f t="shared" si="85"/>
        <v>1400-16585.2596008948i</v>
      </c>
      <c r="S299" s="102" t="str">
        <f t="shared" si="86"/>
        <v>-906403.722374487i</v>
      </c>
      <c r="T299" s="102" t="str">
        <f t="shared" si="95"/>
        <v>1350.1355223899-16289.2857034458i</v>
      </c>
      <c r="U299" s="102" t="str">
        <f t="shared" si="87"/>
        <v>-0.529668551091421+6.39041208365949i</v>
      </c>
      <c r="V299" s="102"/>
      <c r="W299" s="102"/>
      <c r="X299" s="102"/>
      <c r="Y299" s="102"/>
      <c r="Z299" s="102"/>
      <c r="AA299" s="102"/>
      <c r="AB299" s="102"/>
      <c r="AC299" s="102"/>
      <c r="AD299" s="102"/>
      <c r="AE299" s="102"/>
      <c r="AF299" s="102"/>
      <c r="AG299" s="102"/>
      <c r="AH299" s="102"/>
      <c r="AI299" s="102"/>
      <c r="AJ299" s="102"/>
      <c r="AK299" s="102"/>
      <c r="AL299" s="102"/>
    </row>
    <row r="300" spans="2:38" s="110" customFormat="1" x14ac:dyDescent="0.2">
      <c r="B300" s="102">
        <f t="shared" si="96"/>
        <v>2.314999999999972</v>
      </c>
      <c r="C300" s="102">
        <f t="shared" si="97"/>
        <v>206.53801558103976</v>
      </c>
      <c r="D300" s="102">
        <f t="shared" si="88"/>
        <v>0.20653801558103976</v>
      </c>
      <c r="E300" s="102">
        <f t="shared" si="89"/>
        <v>43.417516613550724</v>
      </c>
      <c r="F300" s="102">
        <f t="shared" si="90"/>
        <v>-63.761517097478524</v>
      </c>
      <c r="G300" s="102">
        <f t="shared" si="91"/>
        <v>16.041026302632762</v>
      </c>
      <c r="H300" s="102">
        <f t="shared" si="92"/>
        <v>94.792720113476705</v>
      </c>
      <c r="I300" s="102">
        <f t="shared" si="93"/>
        <v>59.45854291618349</v>
      </c>
      <c r="J300" s="102">
        <f t="shared" si="94"/>
        <v>31.03120301599818</v>
      </c>
      <c r="K300" s="102" t="str">
        <f t="shared" si="80"/>
        <v>1+0.00152481703422556i</v>
      </c>
      <c r="L300" s="102" t="str">
        <f t="shared" si="81"/>
        <v>1-0.000123949969758721i</v>
      </c>
      <c r="M300" s="102" t="str">
        <f t="shared" si="98"/>
        <v>1.00000018900103+0.00140086706446684i</v>
      </c>
      <c r="N300" s="102" t="str">
        <f t="shared" si="82"/>
        <v>1+2.02044011061431i</v>
      </c>
      <c r="O300" s="102" t="str">
        <f t="shared" si="83"/>
        <v>0.999998930977313+0.00304571656001733i</v>
      </c>
      <c r="P300" s="102" t="str">
        <f t="shared" si="99"/>
        <v>0.993845243073892+2.02348366727801i</v>
      </c>
      <c r="Q300" s="102" t="str">
        <f t="shared" si="84"/>
        <v>65.5246329686941-132.938169738741i</v>
      </c>
      <c r="R300" s="102" t="str">
        <f t="shared" si="85"/>
        <v>1400-16395.4097041533i</v>
      </c>
      <c r="S300" s="102" t="str">
        <f t="shared" si="86"/>
        <v>-896028.204761868i</v>
      </c>
      <c r="T300" s="102" t="str">
        <f t="shared" si="95"/>
        <v>1350.13545003556-16102.8709474781i</v>
      </c>
      <c r="U300" s="102" t="str">
        <f t="shared" si="87"/>
        <v>-0.529668522706257+6.3172801409337i</v>
      </c>
      <c r="V300" s="102"/>
      <c r="W300" s="102"/>
      <c r="X300" s="102"/>
      <c r="Y300" s="102"/>
      <c r="Z300" s="102"/>
      <c r="AA300" s="102"/>
      <c r="AB300" s="102"/>
      <c r="AC300" s="102"/>
      <c r="AD300" s="102"/>
      <c r="AE300" s="102"/>
      <c r="AF300" s="102"/>
      <c r="AG300" s="102"/>
      <c r="AH300" s="102"/>
      <c r="AI300" s="102"/>
      <c r="AJ300" s="102"/>
      <c r="AK300" s="102"/>
      <c r="AL300" s="102"/>
    </row>
    <row r="301" spans="2:38" s="110" customFormat="1" x14ac:dyDescent="0.2">
      <c r="B301" s="102">
        <f t="shared" si="96"/>
        <v>2.3199999999999719</v>
      </c>
      <c r="C301" s="102">
        <f t="shared" si="97"/>
        <v>208.9296130853906</v>
      </c>
      <c r="D301" s="102">
        <f t="shared" si="88"/>
        <v>0.2089296130853906</v>
      </c>
      <c r="E301" s="102">
        <f t="shared" si="89"/>
        <v>43.337011616229674</v>
      </c>
      <c r="F301" s="102">
        <f t="shared" si="90"/>
        <v>-64.023934653487089</v>
      </c>
      <c r="G301" s="102">
        <f t="shared" si="91"/>
        <v>15.941758263885415</v>
      </c>
      <c r="H301" s="102">
        <f t="shared" si="92"/>
        <v>94.847939474666205</v>
      </c>
      <c r="I301" s="102">
        <f t="shared" si="93"/>
        <v>59.278769880115092</v>
      </c>
      <c r="J301" s="102">
        <f t="shared" si="94"/>
        <v>30.824004821179116</v>
      </c>
      <c r="K301" s="102" t="str">
        <f t="shared" si="80"/>
        <v>1+0.00154247358332809i</v>
      </c>
      <c r="L301" s="102" t="str">
        <f t="shared" si="81"/>
        <v>1-0.000125385242764057i</v>
      </c>
      <c r="M301" s="102" t="str">
        <f t="shared" si="98"/>
        <v>1.00000019340342+0.00141708834056403i</v>
      </c>
      <c r="N301" s="102" t="str">
        <f t="shared" si="82"/>
        <v>1+2.04383570446003i</v>
      </c>
      <c r="O301" s="102" t="str">
        <f t="shared" si="83"/>
        <v>0.999998906076576+0.00308098429561266i</v>
      </c>
      <c r="P301" s="102" t="str">
        <f t="shared" si="99"/>
        <v>0.993701880368322+2.04691445295589i</v>
      </c>
      <c r="Q301" s="102" t="str">
        <f t="shared" si="84"/>
        <v>64.3161998140505-132.007682290597i</v>
      </c>
      <c r="R301" s="102" t="str">
        <f t="shared" si="85"/>
        <v>1400-16207.7330012091i</v>
      </c>
      <c r="S301" s="102" t="str">
        <f t="shared" si="86"/>
        <v>-885771.454717247i</v>
      </c>
      <c r="T301" s="102" t="str">
        <f t="shared" si="95"/>
        <v>1350.13537599586-15918.5906096071i</v>
      </c>
      <c r="U301" s="102" t="str">
        <f t="shared" si="87"/>
        <v>-0.529668493659913+6.24498554684585i</v>
      </c>
      <c r="V301" s="102"/>
      <c r="W301" s="102"/>
      <c r="X301" s="102"/>
      <c r="Y301" s="102"/>
      <c r="Z301" s="102"/>
      <c r="AA301" s="102"/>
      <c r="AB301" s="102"/>
      <c r="AC301" s="102"/>
      <c r="AD301" s="102"/>
      <c r="AE301" s="102"/>
      <c r="AF301" s="102"/>
      <c r="AG301" s="102"/>
      <c r="AH301" s="102"/>
      <c r="AI301" s="102"/>
      <c r="AJ301" s="102"/>
      <c r="AK301" s="102"/>
      <c r="AL301" s="102"/>
    </row>
    <row r="302" spans="2:38" s="110" customFormat="1" x14ac:dyDescent="0.2">
      <c r="B302" s="102">
        <f t="shared" si="96"/>
        <v>2.3249999999999718</v>
      </c>
      <c r="C302" s="102">
        <f t="shared" si="97"/>
        <v>211.34890398365098</v>
      </c>
      <c r="D302" s="102">
        <f t="shared" si="88"/>
        <v>0.21134890398365097</v>
      </c>
      <c r="E302" s="102">
        <f t="shared" si="89"/>
        <v>43.256147761520012</v>
      </c>
      <c r="F302" s="102">
        <f t="shared" si="90"/>
        <v>-64.284525007852437</v>
      </c>
      <c r="G302" s="102">
        <f t="shared" si="91"/>
        <v>15.842507146936036</v>
      </c>
      <c r="H302" s="102">
        <f t="shared" si="92"/>
        <v>94.903788545018202</v>
      </c>
      <c r="I302" s="102">
        <f t="shared" si="93"/>
        <v>59.098654908456048</v>
      </c>
      <c r="J302" s="102">
        <f t="shared" si="94"/>
        <v>30.619263537165764</v>
      </c>
      <c r="K302" s="102" t="str">
        <f t="shared" si="80"/>
        <v>1+0.00156033458563334i</v>
      </c>
      <c r="L302" s="102" t="str">
        <f t="shared" si="81"/>
        <v>1-0.00012683713544751i</v>
      </c>
      <c r="M302" s="102" t="str">
        <f t="shared" si="98"/>
        <v>1.00000019790837+0.00143349745018583i</v>
      </c>
      <c r="N302" s="102" t="str">
        <f t="shared" si="82"/>
        <v>1+2.06750220651458i</v>
      </c>
      <c r="O302" s="102" t="str">
        <f t="shared" si="83"/>
        <v>0.999998880595826+0.00311666041233917i</v>
      </c>
      <c r="P302" s="102" t="str">
        <f t="shared" si="99"/>
        <v>0.993555178316358+2.07061655255632i</v>
      </c>
      <c r="Q302" s="102" t="str">
        <f t="shared" si="84"/>
        <v>63.1247223165411-131.072876775734i</v>
      </c>
      <c r="R302" s="102" t="str">
        <f t="shared" si="85"/>
        <v>1400-16022.2046157187i</v>
      </c>
      <c r="S302" s="102" t="str">
        <f t="shared" si="86"/>
        <v>-875632.112719513i</v>
      </c>
      <c r="T302" s="102" t="str">
        <f t="shared" si="95"/>
        <v>1350.13530023157-15736.4202636739i</v>
      </c>
      <c r="U302" s="102" t="str">
        <f t="shared" si="87"/>
        <v>-0.529668463936999+6.1735187188259i</v>
      </c>
      <c r="V302" s="102"/>
      <c r="W302" s="102"/>
      <c r="X302" s="102"/>
      <c r="Y302" s="102"/>
      <c r="Z302" s="102"/>
      <c r="AA302" s="102"/>
      <c r="AB302" s="102"/>
      <c r="AC302" s="102"/>
      <c r="AD302" s="102"/>
      <c r="AE302" s="102"/>
      <c r="AF302" s="102"/>
      <c r="AG302" s="102"/>
      <c r="AH302" s="102"/>
      <c r="AI302" s="102"/>
      <c r="AJ302" s="102"/>
      <c r="AK302" s="102"/>
      <c r="AL302" s="102"/>
    </row>
    <row r="303" spans="2:38" s="110" customFormat="1" x14ac:dyDescent="0.2">
      <c r="B303" s="102">
        <f t="shared" si="96"/>
        <v>2.3299999999999716</v>
      </c>
      <c r="C303" s="102">
        <f t="shared" si="97"/>
        <v>213.79620895020935</v>
      </c>
      <c r="D303" s="102">
        <f t="shared" si="88"/>
        <v>0.21379620895020934</v>
      </c>
      <c r="E303" s="102">
        <f t="shared" si="89"/>
        <v>43.174930113193355</v>
      </c>
      <c r="F303" s="102">
        <f t="shared" si="90"/>
        <v>-64.543280121441839</v>
      </c>
      <c r="G303" s="102">
        <f t="shared" si="91"/>
        <v>15.743273339968219</v>
      </c>
      <c r="H303" s="102">
        <f t="shared" si="92"/>
        <v>94.960274278774634</v>
      </c>
      <c r="I303" s="102">
        <f t="shared" si="93"/>
        <v>58.918203453161574</v>
      </c>
      <c r="J303" s="102">
        <f t="shared" si="94"/>
        <v>30.416994157332795</v>
      </c>
      <c r="K303" s="102" t="str">
        <f t="shared" si="80"/>
        <v>1+0.00157840240859782i</v>
      </c>
      <c r="L303" s="102" t="str">
        <f t="shared" si="81"/>
        <v>1-0.000128305840255881i</v>
      </c>
      <c r="M303" s="102" t="str">
        <f t="shared" si="98"/>
        <v>1.00000020251825+0.00145009656834194i</v>
      </c>
      <c r="N303" s="102" t="str">
        <f t="shared" si="82"/>
        <v>1+2.09144275374715i</v>
      </c>
      <c r="O303" s="102" t="str">
        <f t="shared" si="83"/>
        <v>0.999998854521553+0.00315274963902749i</v>
      </c>
      <c r="P303" s="102" t="str">
        <f t="shared" si="99"/>
        <v>0.99340505913463+2.09459310768358i</v>
      </c>
      <c r="Q303" s="102" t="str">
        <f t="shared" si="84"/>
        <v>61.9501553185287-130.134089438728i</v>
      </c>
      <c r="R303" s="102" t="str">
        <f t="shared" si="85"/>
        <v>1400-15838.7999560954i</v>
      </c>
      <c r="S303" s="102" t="str">
        <f t="shared" si="86"/>
        <v>-865608.834809867i</v>
      </c>
      <c r="T303" s="102" t="str">
        <f t="shared" si="95"/>
        <v>1350.1352227025-15556.3357631958i</v>
      </c>
      <c r="U303" s="102" t="str">
        <f t="shared" si="87"/>
        <v>-0.529668433521749+6.10287018402295i</v>
      </c>
      <c r="V303" s="102"/>
      <c r="W303" s="102"/>
      <c r="X303" s="102"/>
      <c r="Y303" s="102"/>
      <c r="Z303" s="102"/>
      <c r="AA303" s="102"/>
      <c r="AB303" s="102"/>
      <c r="AC303" s="102"/>
      <c r="AD303" s="102"/>
      <c r="AE303" s="102"/>
      <c r="AF303" s="102"/>
      <c r="AG303" s="102"/>
      <c r="AH303" s="102"/>
      <c r="AI303" s="102"/>
      <c r="AJ303" s="102"/>
      <c r="AK303" s="102"/>
      <c r="AL303" s="102"/>
    </row>
    <row r="304" spans="2:38" s="110" customFormat="1" x14ac:dyDescent="0.2">
      <c r="B304" s="102">
        <f t="shared" si="96"/>
        <v>2.3349999999999715</v>
      </c>
      <c r="C304" s="102">
        <f t="shared" si="97"/>
        <v>216.27185237268799</v>
      </c>
      <c r="D304" s="102">
        <f t="shared" si="88"/>
        <v>0.21627185237268798</v>
      </c>
      <c r="E304" s="102">
        <f t="shared" si="89"/>
        <v>43.09336372037329</v>
      </c>
      <c r="F304" s="102">
        <f t="shared" si="90"/>
        <v>-64.800192615086829</v>
      </c>
      <c r="G304" s="102">
        <f t="shared" si="91"/>
        <v>15.644057239929596</v>
      </c>
      <c r="H304" s="102">
        <f t="shared" si="92"/>
        <v>95.017403699048501</v>
      </c>
      <c r="I304" s="102">
        <f t="shared" si="93"/>
        <v>58.737420960302885</v>
      </c>
      <c r="J304" s="102">
        <f t="shared" si="94"/>
        <v>30.217211083961672</v>
      </c>
      <c r="K304" s="102" t="str">
        <f t="shared" si="80"/>
        <v>1+0.00159667944709189i</v>
      </c>
      <c r="L304" s="102" t="str">
        <f t="shared" si="81"/>
        <v>1-0.000129791551864402i</v>
      </c>
      <c r="M304" s="102" t="str">
        <f t="shared" si="98"/>
        <v>1.0000002072355+0.00146688789522749i</v>
      </c>
      <c r="N304" s="102" t="str">
        <f t="shared" si="82"/>
        <v>1+2.11566051945136i</v>
      </c>
      <c r="O304" s="102" t="str">
        <f t="shared" si="83"/>
        <v>0.999998827839933+0.00318925675926552i</v>
      </c>
      <c r="P304" s="102" t="str">
        <f t="shared" si="99"/>
        <v>0.993251443227962+2.11884729631785i</v>
      </c>
      <c r="Q304" s="102" t="str">
        <f t="shared" si="84"/>
        <v>60.7924460975255-129.191651398732i</v>
      </c>
      <c r="R304" s="102" t="str">
        <f t="shared" si="85"/>
        <v>1400-15657.4947122503i</v>
      </c>
      <c r="S304" s="102" t="str">
        <f t="shared" si="86"/>
        <v>-855700.292413683i</v>
      </c>
      <c r="T304" s="102" t="str">
        <f t="shared" si="95"/>
        <v>1350.13514336758-15378.3132381674i</v>
      </c>
      <c r="U304" s="102" t="str">
        <f t="shared" si="87"/>
        <v>-0.529668402398049+6.03303057805027i</v>
      </c>
      <c r="V304" s="102"/>
      <c r="W304" s="102"/>
      <c r="X304" s="102"/>
      <c r="Y304" s="102"/>
      <c r="Z304" s="102"/>
      <c r="AA304" s="102"/>
      <c r="AB304" s="102"/>
      <c r="AC304" s="102"/>
      <c r="AD304" s="102"/>
      <c r="AE304" s="102"/>
      <c r="AF304" s="102"/>
      <c r="AG304" s="102"/>
      <c r="AH304" s="102"/>
      <c r="AI304" s="102"/>
      <c r="AJ304" s="102"/>
      <c r="AK304" s="102"/>
      <c r="AL304" s="102"/>
    </row>
    <row r="305" spans="2:38" s="110" customFormat="1" x14ac:dyDescent="0.2">
      <c r="B305" s="102">
        <f t="shared" si="96"/>
        <v>2.3399999999999714</v>
      </c>
      <c r="C305" s="102">
        <f t="shared" si="97"/>
        <v>218.77616239494103</v>
      </c>
      <c r="D305" s="102">
        <f t="shared" si="88"/>
        <v>0.21877616239494102</v>
      </c>
      <c r="E305" s="102">
        <f t="shared" si="89"/>
        <v>43.011453615311659</v>
      </c>
      <c r="F305" s="102">
        <f t="shared" si="90"/>
        <v>-65.055255759339758</v>
      </c>
      <c r="G305" s="102">
        <f t="shared" si="91"/>
        <v>15.544859252722482</v>
      </c>
      <c r="H305" s="102">
        <f t="shared" si="92"/>
        <v>95.075183898223415</v>
      </c>
      <c r="I305" s="102">
        <f t="shared" si="93"/>
        <v>58.556312868034141</v>
      </c>
      <c r="J305" s="102">
        <f t="shared" si="94"/>
        <v>30.019928138883657</v>
      </c>
      <c r="K305" s="102" t="str">
        <f t="shared" si="80"/>
        <v>1+0.00161516812371721i</v>
      </c>
      <c r="L305" s="102" t="str">
        <f t="shared" si="81"/>
        <v>1-0.000131294467202537i</v>
      </c>
      <c r="M305" s="102" t="str">
        <f t="shared" si="98"/>
        <v>1.00000021206264+0.00148387365651467i</v>
      </c>
      <c r="N305" s="102" t="str">
        <f t="shared" si="82"/>
        <v>1+2.14015871366582i</v>
      </c>
      <c r="O305" s="102" t="str">
        <f t="shared" si="83"/>
        <v>0.999998800536817+0.00322618661203251i</v>
      </c>
      <c r="P305" s="102" t="str">
        <f t="shared" si="99"/>
        <v>0.993094249147164+2.14338233323627i</v>
      </c>
      <c r="Q305" s="102" t="str">
        <f t="shared" si="84"/>
        <v>59.6515346249239-128.245888499862i</v>
      </c>
      <c r="R305" s="102" t="str">
        <f t="shared" si="85"/>
        <v>1400-15478.2648523697i</v>
      </c>
      <c r="S305" s="102" t="str">
        <f t="shared" si="86"/>
        <v>-845905.172164394i</v>
      </c>
      <c r="T305" s="102" t="str">
        <f t="shared" si="95"/>
        <v>1350.1350621847-15202.3290918956i</v>
      </c>
      <c r="U305" s="102" t="str">
        <f t="shared" si="87"/>
        <v>-0.529668370549381+5.96399064374364i</v>
      </c>
      <c r="V305" s="102"/>
      <c r="W305" s="102"/>
      <c r="X305" s="102"/>
      <c r="Y305" s="102"/>
      <c r="Z305" s="102"/>
      <c r="AA305" s="102"/>
      <c r="AB305" s="102"/>
      <c r="AC305" s="102"/>
      <c r="AD305" s="102"/>
      <c r="AE305" s="102"/>
      <c r="AF305" s="102"/>
      <c r="AG305" s="102"/>
      <c r="AH305" s="102"/>
      <c r="AI305" s="102"/>
      <c r="AJ305" s="102"/>
      <c r="AK305" s="102"/>
      <c r="AL305" s="102"/>
    </row>
    <row r="306" spans="2:38" s="110" customFormat="1" x14ac:dyDescent="0.2">
      <c r="B306" s="102">
        <f t="shared" si="96"/>
        <v>2.3449999999999713</v>
      </c>
      <c r="C306" s="102">
        <f t="shared" si="97"/>
        <v>221.30947096054919</v>
      </c>
      <c r="D306" s="102">
        <f t="shared" si="88"/>
        <v>0.2213094709605492</v>
      </c>
      <c r="E306" s="102">
        <f t="shared" si="89"/>
        <v>42.929204811241952</v>
      </c>
      <c r="F306" s="102">
        <f t="shared" si="90"/>
        <v>-65.308463463952918</v>
      </c>
      <c r="G306" s="102">
        <f t="shared" si="91"/>
        <v>15.445679793399202</v>
      </c>
      <c r="H306" s="102">
        <f t="shared" si="92"/>
        <v>95.133622038345294</v>
      </c>
      <c r="I306" s="102">
        <f t="shared" si="93"/>
        <v>58.374884604641153</v>
      </c>
      <c r="J306" s="102">
        <f t="shared" si="94"/>
        <v>29.825158574392375</v>
      </c>
      <c r="K306" s="102" t="str">
        <f t="shared" si="80"/>
        <v>1+0.00163387088912784i</v>
      </c>
      <c r="L306" s="102" t="str">
        <f t="shared" si="81"/>
        <v>1-0.000132814785480086i</v>
      </c>
      <c r="M306" s="102" t="str">
        <f t="shared" si="98"/>
        <v>1.00000021700221+0.00150105610364775i</v>
      </c>
      <c r="N306" s="102" t="str">
        <f t="shared" si="82"/>
        <v>1+2.16494058359964i</v>
      </c>
      <c r="O306" s="102" t="str">
        <f t="shared" si="83"/>
        <v>0.999998772597731+0.00326354409234043i</v>
      </c>
      <c r="P306" s="102" t="str">
        <f t="shared" si="99"/>
        <v>0.992933393545856+2.168201470439i</v>
      </c>
      <c r="Q306" s="102" t="str">
        <f t="shared" si="84"/>
        <v>58.5273538255245-127.297121173382i</v>
      </c>
      <c r="R306" s="102" t="str">
        <f t="shared" si="85"/>
        <v>1400-15301.0866197298i</v>
      </c>
      <c r="S306" s="102" t="str">
        <f t="shared" si="86"/>
        <v>-836222.175729419i</v>
      </c>
      <c r="T306" s="102" t="str">
        <f t="shared" si="95"/>
        <v>1350.13497911085-15028.3599978722i</v>
      </c>
      <c r="U306" s="102" t="str">
        <f t="shared" si="87"/>
        <v>-0.529668337958871+5.89574122993447i</v>
      </c>
      <c r="V306" s="102"/>
      <c r="W306" s="102"/>
      <c r="X306" s="102"/>
      <c r="Y306" s="102"/>
      <c r="Z306" s="102"/>
      <c r="AA306" s="102"/>
      <c r="AB306" s="102"/>
      <c r="AC306" s="102"/>
      <c r="AD306" s="102"/>
      <c r="AE306" s="102"/>
      <c r="AF306" s="102"/>
      <c r="AG306" s="102"/>
      <c r="AH306" s="102"/>
      <c r="AI306" s="102"/>
      <c r="AJ306" s="102"/>
      <c r="AK306" s="102"/>
      <c r="AL306" s="102"/>
    </row>
    <row r="307" spans="2:38" s="110" customFormat="1" x14ac:dyDescent="0.2">
      <c r="B307" s="102">
        <f t="shared" si="96"/>
        <v>2.3499999999999712</v>
      </c>
      <c r="C307" s="102">
        <f t="shared" si="97"/>
        <v>223.8721138568192</v>
      </c>
      <c r="D307" s="102">
        <f t="shared" si="88"/>
        <v>0.22387211385681921</v>
      </c>
      <c r="E307" s="102">
        <f t="shared" si="89"/>
        <v>42.846622300311168</v>
      </c>
      <c r="F307" s="102">
        <f t="shared" si="90"/>
        <v>-65.559810267091251</v>
      </c>
      <c r="G307" s="102">
        <f t="shared" si="91"/>
        <v>15.346519286360984</v>
      </c>
      <c r="H307" s="102">
        <f t="shared" si="92"/>
        <v>95.192725351503825</v>
      </c>
      <c r="I307" s="102">
        <f t="shared" si="93"/>
        <v>58.193141586672155</v>
      </c>
      <c r="J307" s="102">
        <f t="shared" si="94"/>
        <v>29.632915084412573</v>
      </c>
      <c r="K307" s="102" t="str">
        <f t="shared" si="80"/>
        <v>1+0.00165279022235507i</v>
      </c>
      <c r="L307" s="102" t="str">
        <f t="shared" si="81"/>
        <v>1-0.000134352708213591i</v>
      </c>
      <c r="M307" s="102" t="str">
        <f t="shared" si="98"/>
        <v>1.00000022205684+0.00151843751414148i</v>
      </c>
      <c r="N307" s="102" t="str">
        <f t="shared" si="82"/>
        <v>1+2.19000941406283i</v>
      </c>
      <c r="O307" s="102" t="str">
        <f t="shared" si="83"/>
        <v>0.999998744007859+0.00330133415188285i</v>
      </c>
      <c r="P307" s="102" t="str">
        <f t="shared" si="99"/>
        <v>0.992768791136268+2.1933079975801i</v>
      </c>
      <c r="Q307" s="102" t="str">
        <f t="shared" si="84"/>
        <v>57.4198298373963-126.345664311482i</v>
      </c>
      <c r="R307" s="102" t="str">
        <f t="shared" si="85"/>
        <v>1400-15125.9365295478i</v>
      </c>
      <c r="S307" s="102" t="str">
        <f t="shared" si="86"/>
        <v>-826650.019638074i</v>
      </c>
      <c r="T307" s="102" t="str">
        <f t="shared" si="95"/>
        <v>1350.13489410196-14856.3828966819i</v>
      </c>
      <c r="U307" s="102" t="str">
        <f t="shared" si="87"/>
        <v>-0.529668304609229+5.82827329023673i</v>
      </c>
      <c r="V307" s="102"/>
      <c r="W307" s="102"/>
      <c r="X307" s="102"/>
      <c r="Y307" s="102"/>
      <c r="Z307" s="102"/>
      <c r="AA307" s="102"/>
      <c r="AB307" s="102"/>
      <c r="AC307" s="102"/>
      <c r="AD307" s="102"/>
      <c r="AE307" s="102"/>
      <c r="AF307" s="102"/>
      <c r="AG307" s="102"/>
      <c r="AH307" s="102"/>
      <c r="AI307" s="102"/>
      <c r="AJ307" s="102"/>
      <c r="AK307" s="102"/>
      <c r="AL307" s="102"/>
    </row>
    <row r="308" spans="2:38" s="110" customFormat="1" x14ac:dyDescent="0.2">
      <c r="B308" s="102">
        <f t="shared" si="96"/>
        <v>2.3549999999999711</v>
      </c>
      <c r="C308" s="102">
        <f t="shared" si="97"/>
        <v>226.46443075929102</v>
      </c>
      <c r="D308" s="102">
        <f t="shared" si="88"/>
        <v>0.22646443075929101</v>
      </c>
      <c r="E308" s="102">
        <f t="shared" si="89"/>
        <v>42.763711051588558</v>
      </c>
      <c r="F308" s="102">
        <f t="shared" si="90"/>
        <v>-65.809291324314216</v>
      </c>
      <c r="G308" s="102">
        <f t="shared" si="91"/>
        <v>15.247378165561301</v>
      </c>
      <c r="H308" s="102">
        <f t="shared" si="92"/>
        <v>95.252501140204885</v>
      </c>
      <c r="I308" s="102">
        <f t="shared" si="93"/>
        <v>58.011089217149859</v>
      </c>
      <c r="J308" s="102">
        <f t="shared" si="94"/>
        <v>29.443209815890668</v>
      </c>
      <c r="K308" s="102" t="str">
        <f t="shared" si="80"/>
        <v>1+0.00167192863113604i</v>
      </c>
      <c r="L308" s="102" t="str">
        <f t="shared" si="81"/>
        <v>1-0.000135908439253044i</v>
      </c>
      <c r="M308" s="102" t="str">
        <f t="shared" si="98"/>
        <v>1.00000022722921+0.001536020191883i</v>
      </c>
      <c r="N308" s="102" t="str">
        <f t="shared" si="82"/>
        <v>1+2.21536852790171i</v>
      </c>
      <c r="O308" s="102" t="str">
        <f t="shared" si="83"/>
        <v>0.999998714752044+0.00333956179969122i</v>
      </c>
      <c r="P308" s="102" t="str">
        <f t="shared" si="99"/>
        <v>0.992600354644025+2.21870524240353i</v>
      </c>
      <c r="Q308" s="102" t="str">
        <f t="shared" si="84"/>
        <v>56.3288822715492-125.391827152412i</v>
      </c>
      <c r="R308" s="102" t="str">
        <f t="shared" si="85"/>
        <v>1400-14952.7913658689i</v>
      </c>
      <c r="S308" s="102" t="str">
        <f t="shared" si="86"/>
        <v>-817187.435111438i</v>
      </c>
      <c r="T308" s="102" t="str">
        <f t="shared" si="95"/>
        <v>1350.13480711297-14686.3749929461i</v>
      </c>
      <c r="U308" s="102" t="str">
        <f t="shared" si="87"/>
        <v>-0.529668270482779+5.76157788184807i</v>
      </c>
      <c r="V308" s="102"/>
      <c r="W308" s="102"/>
      <c r="X308" s="102"/>
      <c r="Y308" s="102"/>
      <c r="Z308" s="102"/>
      <c r="AA308" s="102"/>
      <c r="AB308" s="102"/>
      <c r="AC308" s="102"/>
      <c r="AD308" s="102"/>
      <c r="AE308" s="102"/>
      <c r="AF308" s="102"/>
      <c r="AG308" s="102"/>
      <c r="AH308" s="102"/>
      <c r="AI308" s="102"/>
      <c r="AJ308" s="102"/>
      <c r="AK308" s="102"/>
      <c r="AL308" s="102"/>
    </row>
    <row r="309" spans="2:38" s="110" customFormat="1" x14ac:dyDescent="0.2">
      <c r="B309" s="102">
        <f t="shared" si="96"/>
        <v>2.359999999999971</v>
      </c>
      <c r="C309" s="102">
        <f t="shared" si="97"/>
        <v>229.08676527676218</v>
      </c>
      <c r="D309" s="102">
        <f t="shared" si="88"/>
        <v>0.22908676527676217</v>
      </c>
      <c r="E309" s="102">
        <f t="shared" si="89"/>
        <v>42.680476009152514</v>
      </c>
      <c r="F309" s="102">
        <f t="shared" si="90"/>
        <v>-66.056902397336316</v>
      </c>
      <c r="G309" s="102">
        <f t="shared" si="91"/>
        <v>15.148256874712709</v>
      </c>
      <c r="H309" s="102">
        <f t="shared" si="92"/>
        <v>95.312956777732467</v>
      </c>
      <c r="I309" s="102">
        <f t="shared" si="93"/>
        <v>57.828732883865221</v>
      </c>
      <c r="J309" s="102">
        <f t="shared" si="94"/>
        <v>29.256054380396151</v>
      </c>
      <c r="K309" s="102" t="str">
        <f t="shared" si="80"/>
        <v>1+0.00169128865224609i</v>
      </c>
      <c r="L309" s="102" t="str">
        <f t="shared" si="81"/>
        <v>1-0.000137482184808909i</v>
      </c>
      <c r="M309" s="102" t="str">
        <f t="shared" si="98"/>
        <v>1.00000023252206+0.00155380646743718i</v>
      </c>
      <c r="N309" s="102" t="str">
        <f t="shared" si="82"/>
        <v>1+2.24102128643937i</v>
      </c>
      <c r="O309" s="102" t="str">
        <f t="shared" si="83"/>
        <v>0.999998684814773+0.00337823210279885i</v>
      </c>
      <c r="P309" s="102" t="str">
        <f t="shared" si="99"/>
        <v>0.992427994761868+2.24439657118408i</v>
      </c>
      <c r="Q309" s="102" t="str">
        <f t="shared" si="84"/>
        <v>55.2544244709989-124.435913176735i</v>
      </c>
      <c r="R309" s="102" t="str">
        <f t="shared" si="85"/>
        <v>1400-14781.6281784893i</v>
      </c>
      <c r="S309" s="102" t="str">
        <f t="shared" si="86"/>
        <v>-807833.167894178i</v>
      </c>
      <c r="T309" s="102" t="str">
        <f t="shared" si="95"/>
        <v>1350.13471809777-14518.3137523012i</v>
      </c>
      <c r="U309" s="102" t="str">
        <f t="shared" si="87"/>
        <v>-0.529668235561432+5.6956461643643i</v>
      </c>
      <c r="V309" s="102"/>
      <c r="W309" s="102"/>
      <c r="X309" s="102"/>
      <c r="Y309" s="102"/>
      <c r="Z309" s="102"/>
      <c r="AA309" s="102"/>
      <c r="AB309" s="102"/>
      <c r="AC309" s="102"/>
      <c r="AD309" s="102"/>
      <c r="AE309" s="102"/>
      <c r="AF309" s="102"/>
      <c r="AG309" s="102"/>
      <c r="AH309" s="102"/>
      <c r="AI309" s="102"/>
      <c r="AJ309" s="102"/>
      <c r="AK309" s="102"/>
      <c r="AL309" s="102"/>
    </row>
    <row r="310" spans="2:38" s="110" customFormat="1" x14ac:dyDescent="0.2">
      <c r="B310" s="102">
        <f t="shared" si="96"/>
        <v>2.3649999999999709</v>
      </c>
      <c r="C310" s="102">
        <f t="shared" si="97"/>
        <v>231.73946499683254</v>
      </c>
      <c r="D310" s="102">
        <f t="shared" si="88"/>
        <v>0.23173946499683254</v>
      </c>
      <c r="E310" s="102">
        <f t="shared" si="89"/>
        <v>42.596922090254516</v>
      </c>
      <c r="F310" s="102">
        <f t="shared" si="90"/>
        <v>-66.302639842597742</v>
      </c>
      <c r="G310" s="102">
        <f t="shared" si="91"/>
        <v>15.04915586749782</v>
      </c>
      <c r="H310" s="102">
        <f t="shared" si="92"/>
        <v>95.374099708499756</v>
      </c>
      <c r="I310" s="102">
        <f t="shared" si="93"/>
        <v>57.64607795775234</v>
      </c>
      <c r="J310" s="102">
        <f t="shared" si="94"/>
        <v>29.071459865902014</v>
      </c>
      <c r="K310" s="102" t="str">
        <f t="shared" si="80"/>
        <v>1+0.00171087285183506i</v>
      </c>
      <c r="L310" s="102" t="str">
        <f t="shared" si="81"/>
        <v>1-0.000139074153479454i</v>
      </c>
      <c r="M310" s="102" t="str">
        <f t="shared" si="98"/>
        <v>1.00000023793819+0.00157179869835561i</v>
      </c>
      <c r="N310" s="102" t="str">
        <f t="shared" si="82"/>
        <v>1+2.26697108992115i</v>
      </c>
      <c r="O310" s="102" t="str">
        <f t="shared" si="83"/>
        <v>0.999998654180174+0.00341735018691253i</v>
      </c>
      <c r="P310" s="102" t="str">
        <f t="shared" si="99"/>
        <v>0.992251620102307+2.27038538917342i</v>
      </c>
      <c r="Q310" s="102" t="str">
        <f t="shared" si="84"/>
        <v>54.1963637687638-123.478220014439i</v>
      </c>
      <c r="R310" s="102" t="str">
        <f t="shared" si="85"/>
        <v>1400-14612.4242799138i</v>
      </c>
      <c r="S310" s="102" t="str">
        <f t="shared" si="86"/>
        <v>-798585.978088311i</v>
      </c>
      <c r="T310" s="102" t="str">
        <f t="shared" si="95"/>
        <v>1350.13462700916-14352.1768984112i</v>
      </c>
      <c r="U310" s="102" t="str">
        <f t="shared" si="87"/>
        <v>-0.529668199826669+5.63046939860746i</v>
      </c>
      <c r="V310" s="102"/>
      <c r="W310" s="102"/>
      <c r="X310" s="102"/>
      <c r="Y310" s="102"/>
      <c r="Z310" s="102"/>
      <c r="AA310" s="102"/>
      <c r="AB310" s="102"/>
      <c r="AC310" s="102"/>
      <c r="AD310" s="102"/>
      <c r="AE310" s="102"/>
      <c r="AF310" s="102"/>
      <c r="AG310" s="102"/>
      <c r="AH310" s="102"/>
      <c r="AI310" s="102"/>
      <c r="AJ310" s="102"/>
      <c r="AK310" s="102"/>
      <c r="AL310" s="102"/>
    </row>
    <row r="311" spans="2:38" s="110" customFormat="1" x14ac:dyDescent="0.2">
      <c r="B311" s="102">
        <f t="shared" si="96"/>
        <v>2.3699999999999708</v>
      </c>
      <c r="C311" s="102">
        <f t="shared" si="97"/>
        <v>234.42288153197649</v>
      </c>
      <c r="D311" s="102">
        <f t="shared" si="88"/>
        <v>0.23442288153197649</v>
      </c>
      <c r="E311" s="102">
        <f t="shared" si="89"/>
        <v>42.513054183560179</v>
      </c>
      <c r="F311" s="102">
        <f t="shared" si="90"/>
        <v>-66.546500599661428</v>
      </c>
      <c r="G311" s="102">
        <f t="shared" si="91"/>
        <v>14.950075607785294</v>
      </c>
      <c r="H311" s="102">
        <f t="shared" si="92"/>
        <v>95.43593744838833</v>
      </c>
      <c r="I311" s="102">
        <f t="shared" si="93"/>
        <v>57.463129791345473</v>
      </c>
      <c r="J311" s="102">
        <f t="shared" si="94"/>
        <v>28.889436848726902</v>
      </c>
      <c r="K311" s="102" t="str">
        <f t="shared" si="80"/>
        <v>1+0.00173068382576739i</v>
      </c>
      <c r="L311" s="102" t="str">
        <f t="shared" si="81"/>
        <v>1-0.000140684556278404i</v>
      </c>
      <c r="M311" s="102" t="str">
        <f t="shared" si="98"/>
        <v>1.00000024348049+0.00158999926948899i</v>
      </c>
      <c r="N311" s="102" t="str">
        <f t="shared" si="82"/>
        <v>1+2.29322137796541i</v>
      </c>
      <c r="O311" s="102" t="str">
        <f t="shared" si="83"/>
        <v>0.999998622832003+0.00345692123709194i</v>
      </c>
      <c r="P311" s="102" t="str">
        <f t="shared" si="99"/>
        <v>0.992071137149161+2.29667514105141i</v>
      </c>
      <c r="Q311" s="102" t="str">
        <f t="shared" si="84"/>
        <v>53.1546017443912-122.519039362632i</v>
      </c>
      <c r="R311" s="102" t="str">
        <f t="shared" si="85"/>
        <v>1400-14445.157242349i</v>
      </c>
      <c r="S311" s="102" t="str">
        <f t="shared" si="86"/>
        <v>-789444.639988837i</v>
      </c>
      <c r="T311" s="102" t="str">
        <f t="shared" si="95"/>
        <v>1350.13453379881-14187.9424100161i</v>
      </c>
      <c r="U311" s="102" t="str">
        <f t="shared" si="87"/>
        <v>-0.529668163259532+5.56603894546784i</v>
      </c>
      <c r="V311" s="102"/>
      <c r="W311" s="102"/>
      <c r="X311" s="102"/>
      <c r="Y311" s="102"/>
      <c r="Z311" s="102"/>
      <c r="AA311" s="102"/>
      <c r="AB311" s="102"/>
      <c r="AC311" s="102"/>
      <c r="AD311" s="102"/>
      <c r="AE311" s="102"/>
      <c r="AF311" s="102"/>
      <c r="AG311" s="102"/>
      <c r="AH311" s="102"/>
      <c r="AI311" s="102"/>
      <c r="AJ311" s="102"/>
      <c r="AK311" s="102"/>
      <c r="AL311" s="102"/>
    </row>
    <row r="312" spans="2:38" s="110" customFormat="1" x14ac:dyDescent="0.2">
      <c r="B312" s="102">
        <f t="shared" si="96"/>
        <v>2.3749999999999707</v>
      </c>
      <c r="C312" s="102">
        <f t="shared" si="97"/>
        <v>237.13737056614963</v>
      </c>
      <c r="D312" s="102">
        <f t="shared" si="88"/>
        <v>0.23713737056614964</v>
      </c>
      <c r="E312" s="102">
        <f t="shared" si="89"/>
        <v>42.428877147466252</v>
      </c>
      <c r="F312" s="102">
        <f t="shared" si="90"/>
        <v>-66.788482179456736</v>
      </c>
      <c r="G312" s="102">
        <f t="shared" si="91"/>
        <v>14.85101656984906</v>
      </c>
      <c r="H312" s="102">
        <f t="shared" si="92"/>
        <v>95.498477585076259</v>
      </c>
      <c r="I312" s="102">
        <f t="shared" si="93"/>
        <v>57.279893717315311</v>
      </c>
      <c r="J312" s="102">
        <f t="shared" si="94"/>
        <v>28.709995405619523</v>
      </c>
      <c r="K312" s="102" t="str">
        <f t="shared" si="80"/>
        <v>1+0.00175072419996621i</v>
      </c>
      <c r="L312" s="102" t="str">
        <f t="shared" si="81"/>
        <v>1-0.000142313606662904i</v>
      </c>
      <c r="M312" s="102" t="str">
        <f t="shared" si="98"/>
        <v>1.00000024915188+0.00160841059330331i</v>
      </c>
      <c r="N312" s="102" t="str">
        <f t="shared" si="82"/>
        <v>1+2.31977563001938i</v>
      </c>
      <c r="O312" s="102" t="str">
        <f t="shared" si="83"/>
        <v>0.999998590753639+0.00349695049843691i</v>
      </c>
      <c r="P312" s="102" t="str">
        <f t="shared" si="99"/>
        <v>0.991886450207981+2.32326931138245i</v>
      </c>
      <c r="Q312" s="102" t="str">
        <f t="shared" si="84"/>
        <v>52.1290344786234-121.558656913531i</v>
      </c>
      <c r="R312" s="102" t="str">
        <f t="shared" si="85"/>
        <v>1400-14279.8048947302i</v>
      </c>
      <c r="S312" s="102" t="str">
        <f t="shared" si="86"/>
        <v>-780407.941921301i</v>
      </c>
      <c r="T312" s="102" t="str">
        <f t="shared" si="95"/>
        <v>1350.13443841734-14025.5885180122i</v>
      </c>
      <c r="U312" s="102" t="str">
        <f t="shared" si="87"/>
        <v>-0.529668125840648+5.50234626475862i</v>
      </c>
      <c r="V312" s="102"/>
      <c r="W312" s="102"/>
      <c r="X312" s="102"/>
      <c r="Y312" s="102"/>
      <c r="Z312" s="102"/>
      <c r="AA312" s="102"/>
      <c r="AB312" s="102"/>
      <c r="AC312" s="102"/>
      <c r="AD312" s="102"/>
      <c r="AE312" s="102"/>
      <c r="AF312" s="102"/>
      <c r="AG312" s="102"/>
      <c r="AH312" s="102"/>
      <c r="AI312" s="102"/>
      <c r="AJ312" s="102"/>
      <c r="AK312" s="102"/>
      <c r="AL312" s="102"/>
    </row>
    <row r="313" spans="2:38" s="110" customFormat="1" x14ac:dyDescent="0.2">
      <c r="B313" s="102">
        <f t="shared" si="96"/>
        <v>2.3799999999999706</v>
      </c>
      <c r="C313" s="102">
        <f t="shared" si="97"/>
        <v>239.88329190193295</v>
      </c>
      <c r="D313" s="102">
        <f t="shared" si="88"/>
        <v>0.23988329190193294</v>
      </c>
      <c r="E313" s="102">
        <f t="shared" si="89"/>
        <v>42.34439580849434</v>
      </c>
      <c r="F313" s="102">
        <f t="shared" si="90"/>
        <v>-67.028582652394093</v>
      </c>
      <c r="G313" s="102">
        <f t="shared" si="91"/>
        <v>14.751979238591979</v>
      </c>
      <c r="H313" s="102">
        <f t="shared" si="92"/>
        <v>95.56172777835242</v>
      </c>
      <c r="I313" s="102">
        <f t="shared" si="93"/>
        <v>57.096375047086319</v>
      </c>
      <c r="J313" s="102">
        <f t="shared" si="94"/>
        <v>28.533145125958328</v>
      </c>
      <c r="K313" s="102" t="str">
        <f t="shared" si="80"/>
        <v>1+0.00177099663076141i</v>
      </c>
      <c r="L313" s="102" t="str">
        <f t="shared" si="81"/>
        <v>1-0.000143961520561818i</v>
      </c>
      <c r="M313" s="102" t="str">
        <f t="shared" si="98"/>
        <v>1.00000025495537+0.00162703511019959i</v>
      </c>
      <c r="N313" s="102" t="str">
        <f t="shared" si="82"/>
        <v>1+2.34663736582041i</v>
      </c>
      <c r="O313" s="102" t="str">
        <f t="shared" si="83"/>
        <v>0.999998557928075+0.00353744327678269i</v>
      </c>
      <c r="P313" s="102" t="str">
        <f t="shared" si="99"/>
        <v>0.991697461355307+2.35017142507733i</v>
      </c>
      <c r="Q313" s="102" t="str">
        <f t="shared" si="84"/>
        <v>51.1195528058322-120.597352292468i</v>
      </c>
      <c r="R313" s="102" t="str">
        <f t="shared" si="85"/>
        <v>1400-14116.3453197828i</v>
      </c>
      <c r="S313" s="102" t="str">
        <f t="shared" si="86"/>
        <v>-771474.686081155i</v>
      </c>
      <c r="T313" s="102" t="str">
        <f t="shared" si="95"/>
        <v>1350.13434081417-13865.0937025663i</v>
      </c>
      <c r="U313" s="102" t="str">
        <f t="shared" si="87"/>
        <v>-0.529668087550173+5.43938291408369i</v>
      </c>
      <c r="V313" s="102"/>
      <c r="W313" s="102"/>
      <c r="X313" s="102"/>
      <c r="Y313" s="102"/>
      <c r="Z313" s="102"/>
      <c r="AA313" s="102"/>
      <c r="AB313" s="102"/>
      <c r="AC313" s="102"/>
      <c r="AD313" s="102"/>
      <c r="AE313" s="102"/>
      <c r="AF313" s="102"/>
      <c r="AG313" s="102"/>
      <c r="AH313" s="102"/>
      <c r="AI313" s="102"/>
      <c r="AJ313" s="102"/>
      <c r="AK313" s="102"/>
      <c r="AL313" s="102"/>
    </row>
    <row r="314" spans="2:38" s="110" customFormat="1" x14ac:dyDescent="0.2">
      <c r="B314" s="102">
        <f t="shared" si="96"/>
        <v>2.3849999999999705</v>
      </c>
      <c r="C314" s="102">
        <f t="shared" si="97"/>
        <v>242.66100950822525</v>
      </c>
      <c r="D314" s="102">
        <f t="shared" si="88"/>
        <v>0.24266100950822525</v>
      </c>
      <c r="E314" s="102">
        <f t="shared" si="89"/>
        <v>42.259614959758963</v>
      </c>
      <c r="F314" s="102">
        <f t="shared" si="90"/>
        <v>-67.266800636365332</v>
      </c>
      <c r="G314" s="102">
        <f t="shared" si="91"/>
        <v>14.652964109775017</v>
      </c>
      <c r="H314" s="102">
        <f t="shared" si="92"/>
        <v>95.625695760417443</v>
      </c>
      <c r="I314" s="102">
        <f t="shared" si="93"/>
        <v>56.912579069533976</v>
      </c>
      <c r="J314" s="102">
        <f t="shared" si="94"/>
        <v>28.358895124052111</v>
      </c>
      <c r="K314" s="102" t="str">
        <f t="shared" si="80"/>
        <v>1+0.00179150380524175i</v>
      </c>
      <c r="L314" s="102" t="str">
        <f t="shared" si="81"/>
        <v>1-0.000145628516404349i</v>
      </c>
      <c r="M314" s="102" t="str">
        <f t="shared" si="98"/>
        <v>1.00000026089404+0.0016458752888374i</v>
      </c>
      <c r="N314" s="102" t="str">
        <f t="shared" si="82"/>
        <v>1+2.3738101458625i</v>
      </c>
      <c r="O314" s="102" t="str">
        <f t="shared" si="83"/>
        <v>0.999998524337904+0.00357840493940318i</v>
      </c>
      <c r="P314" s="102" t="str">
        <f t="shared" si="99"/>
        <v>0.991504070386744+2.37738504786025i</v>
      </c>
      <c r="Q314" s="102" t="str">
        <f t="shared" si="84"/>
        <v>50.126042563878-119.635399005582i</v>
      </c>
      <c r="R314" s="102" t="str">
        <f t="shared" si="85"/>
        <v>1400-13954.7568511173i</v>
      </c>
      <c r="S314" s="102" t="str">
        <f t="shared" si="86"/>
        <v>-762643.688375017i</v>
      </c>
      <c r="T314" s="102" t="str">
        <f t="shared" si="95"/>
        <v>1350.13424093753-13706.4366902646i</v>
      </c>
      <c r="U314" s="102" t="str">
        <f t="shared" si="87"/>
        <v>-0.529668048367799+5.37714054771918i</v>
      </c>
      <c r="V314" s="102"/>
      <c r="W314" s="102"/>
      <c r="X314" s="102"/>
      <c r="Y314" s="102"/>
      <c r="Z314" s="102"/>
      <c r="AA314" s="102"/>
      <c r="AB314" s="102"/>
      <c r="AC314" s="102"/>
      <c r="AD314" s="102"/>
      <c r="AE314" s="102"/>
      <c r="AF314" s="102"/>
      <c r="AG314" s="102"/>
      <c r="AH314" s="102"/>
      <c r="AI314" s="102"/>
      <c r="AJ314" s="102"/>
      <c r="AK314" s="102"/>
      <c r="AL314" s="102"/>
    </row>
    <row r="315" spans="2:38" s="110" customFormat="1" x14ac:dyDescent="0.2">
      <c r="B315" s="102">
        <f t="shared" si="96"/>
        <v>2.3899999999999704</v>
      </c>
      <c r="C315" s="102">
        <f t="shared" si="97"/>
        <v>245.47089156848631</v>
      </c>
      <c r="D315" s="102">
        <f t="shared" si="88"/>
        <v>0.24547089156848631</v>
      </c>
      <c r="E315" s="102">
        <f t="shared" si="89"/>
        <v>42.174539359510263</v>
      </c>
      <c r="F315" s="102">
        <f t="shared" si="90"/>
        <v>-67.50313528465</v>
      </c>
      <c r="G315" s="102">
        <f t="shared" si="91"/>
        <v>14.553971690249028</v>
      </c>
      <c r="H315" s="102">
        <f t="shared" si="92"/>
        <v>95.69038933617162</v>
      </c>
      <c r="I315" s="102">
        <f t="shared" si="93"/>
        <v>56.728511049759291</v>
      </c>
      <c r="J315" s="102">
        <f t="shared" si="94"/>
        <v>28.18725405152162</v>
      </c>
      <c r="K315" s="102" t="str">
        <f t="shared" si="80"/>
        <v>1+0.00181224844161098i</v>
      </c>
      <c r="L315" s="102" t="str">
        <f t="shared" si="81"/>
        <v>1-0.00014731481514899i</v>
      </c>
      <c r="M315" s="102" t="str">
        <f t="shared" si="98"/>
        <v>1.00000026697104+0.00166493362646199i</v>
      </c>
      <c r="N315" s="102" t="str">
        <f t="shared" si="82"/>
        <v>1+2.4012975718682i</v>
      </c>
      <c r="O315" s="102" t="str">
        <f t="shared" si="83"/>
        <v>0.999998489965319+0.00361984091572239i</v>
      </c>
      <c r="P315" s="102" t="str">
        <f t="shared" si="99"/>
        <v>0.991306174763846+2.40491378674131i</v>
      </c>
      <c r="Q315" s="102" t="str">
        <f t="shared" si="84"/>
        <v>49.1483848410742-118.673064396902i</v>
      </c>
      <c r="R315" s="102" t="str">
        <f t="shared" si="85"/>
        <v>1400-13795.0180703571i</v>
      </c>
      <c r="S315" s="102" t="str">
        <f t="shared" si="86"/>
        <v>-753913.778263705i</v>
      </c>
      <c r="T315" s="102" t="str">
        <f t="shared" si="95"/>
        <v>1350.13413873449-13549.5964512914i</v>
      </c>
      <c r="U315" s="102" t="str">
        <f t="shared" si="87"/>
        <v>-0.52966800827276+5.31561091550661i</v>
      </c>
      <c r="V315" s="102"/>
      <c r="W315" s="102"/>
      <c r="X315" s="102"/>
      <c r="Y315" s="102"/>
      <c r="Z315" s="102"/>
      <c r="AA315" s="102"/>
      <c r="AB315" s="102"/>
      <c r="AC315" s="102"/>
      <c r="AD315" s="102"/>
      <c r="AE315" s="102"/>
      <c r="AF315" s="102"/>
      <c r="AG315" s="102"/>
      <c r="AH315" s="102"/>
      <c r="AI315" s="102"/>
      <c r="AJ315" s="102"/>
      <c r="AK315" s="102"/>
      <c r="AL315" s="102"/>
    </row>
    <row r="316" spans="2:38" s="110" customFormat="1" x14ac:dyDescent="0.2">
      <c r="B316" s="102">
        <f t="shared" si="96"/>
        <v>2.3949999999999703</v>
      </c>
      <c r="C316" s="102">
        <f t="shared" si="97"/>
        <v>248.3133105295401</v>
      </c>
      <c r="D316" s="102">
        <f t="shared" si="88"/>
        <v>0.24831331052954012</v>
      </c>
      <c r="E316" s="102">
        <f t="shared" si="89"/>
        <v>42.089173729749859</v>
      </c>
      <c r="F316" s="102">
        <f t="shared" si="90"/>
        <v>-67.737586273747525</v>
      </c>
      <c r="G316" s="102">
        <f t="shared" si="91"/>
        <v>14.455002498192819</v>
      </c>
      <c r="H316" s="102">
        <f t="shared" si="92"/>
        <v>95.75581638348639</v>
      </c>
      <c r="I316" s="102">
        <f t="shared" si="93"/>
        <v>56.544176227942678</v>
      </c>
      <c r="J316" s="102">
        <f t="shared" si="94"/>
        <v>28.018230109738866</v>
      </c>
      <c r="K316" s="102" t="str">
        <f t="shared" si="80"/>
        <v>1+0.00183323328954819i</v>
      </c>
      <c r="L316" s="102" t="str">
        <f t="shared" si="81"/>
        <v>1-0.000149020640312813i</v>
      </c>
      <c r="M316" s="102" t="str">
        <f t="shared" si="98"/>
        <v>1.0000002731896+0.00168421264923538i</v>
      </c>
      <c r="N316" s="102" t="str">
        <f t="shared" si="82"/>
        <v>1+2.42910328726605i</v>
      </c>
      <c r="O316" s="102" t="str">
        <f t="shared" si="83"/>
        <v>0.999998454792092+0.00366175669803411i</v>
      </c>
      <c r="P316" s="102" t="str">
        <f t="shared" si="99"/>
        <v>0.991103669559729+2.43276129049448i</v>
      </c>
      <c r="Q316" s="102" t="str">
        <f t="shared" si="84"/>
        <v>48.1864562199484-117.710609614494i</v>
      </c>
      <c r="R316" s="102" t="str">
        <f t="shared" si="85"/>
        <v>1400-13637.1078042999i</v>
      </c>
      <c r="S316" s="102" t="str">
        <f t="shared" si="86"/>
        <v>-745283.798607091i</v>
      </c>
      <c r="T316" s="102" t="str">
        <f t="shared" si="95"/>
        <v>1350.13403415085-13394.5521966428i</v>
      </c>
      <c r="U316" s="102" t="str">
        <f t="shared" si="87"/>
        <v>-0.529667967243794+5.25478586175986i</v>
      </c>
      <c r="V316" s="102"/>
      <c r="W316" s="102"/>
      <c r="X316" s="102"/>
      <c r="Y316" s="102"/>
      <c r="Z316" s="102"/>
      <c r="AA316" s="102"/>
      <c r="AB316" s="102"/>
      <c r="AC316" s="102"/>
      <c r="AD316" s="102"/>
      <c r="AE316" s="102"/>
      <c r="AF316" s="102"/>
      <c r="AG316" s="102"/>
      <c r="AH316" s="102"/>
      <c r="AI316" s="102"/>
      <c r="AJ316" s="102"/>
      <c r="AK316" s="102"/>
      <c r="AL316" s="102"/>
    </row>
    <row r="317" spans="2:38" s="110" customFormat="1" x14ac:dyDescent="0.2">
      <c r="B317" s="102">
        <f t="shared" si="96"/>
        <v>2.3999999999999702</v>
      </c>
      <c r="C317" s="102">
        <f t="shared" si="97"/>
        <v>251.18864315094086</v>
      </c>
      <c r="D317" s="102">
        <f t="shared" si="88"/>
        <v>0.25118864315094086</v>
      </c>
      <c r="E317" s="102">
        <f t="shared" si="89"/>
        <v>42.003522754919146</v>
      </c>
      <c r="F317" s="102">
        <f t="shared" si="90"/>
        <v>-67.970153791151489</v>
      </c>
      <c r="G317" s="102">
        <f t="shared" si="91"/>
        <v>14.356057063354372</v>
      </c>
      <c r="H317" s="102">
        <f t="shared" si="92"/>
        <v>95.821984853461601</v>
      </c>
      <c r="I317" s="102">
        <f t="shared" si="93"/>
        <v>56.359579818273517</v>
      </c>
      <c r="J317" s="102">
        <f t="shared" si="94"/>
        <v>27.851831062310112</v>
      </c>
      <c r="K317" s="102" t="str">
        <f t="shared" si="80"/>
        <v>1+0.00185446113057223i</v>
      </c>
      <c r="L317" s="102" t="str">
        <f t="shared" si="81"/>
        <v>1-0.000150746218001096i</v>
      </c>
      <c r="M317" s="102" t="str">
        <f t="shared" si="98"/>
        <v>1.000000279553+0.00170371491257113i</v>
      </c>
      <c r="N317" s="102" t="str">
        <f t="shared" si="82"/>
        <v>1+2.45723097767352i</v>
      </c>
      <c r="O317" s="102" t="str">
        <f t="shared" si="83"/>
        <v>0.999998418799577+0.00370415784222987i</v>
      </c>
      <c r="P317" s="102" t="str">
        <f t="shared" si="99"/>
        <v>0.990896447403457+2.46093125014109i</v>
      </c>
      <c r="Q317" s="102" t="str">
        <f t="shared" si="84"/>
        <v>47.2401290175254-116.748289585349i</v>
      </c>
      <c r="R317" s="102" t="str">
        <f t="shared" si="85"/>
        <v>1400-13481.005122111i</v>
      </c>
      <c r="S317" s="102" t="str">
        <f t="shared" si="86"/>
        <v>-736752.605510715i</v>
      </c>
      <c r="T317" s="102" t="str">
        <f t="shared" si="95"/>
        <v>1350.13392713115-13241.2833753704i</v>
      </c>
      <c r="U317" s="102" t="str">
        <f t="shared" si="87"/>
        <v>-0.529667925259142+5.19465732418376i</v>
      </c>
      <c r="V317" s="102"/>
      <c r="W317" s="102"/>
      <c r="X317" s="102"/>
      <c r="Y317" s="102"/>
      <c r="Z317" s="102"/>
      <c r="AA317" s="102"/>
      <c r="AB317" s="102"/>
      <c r="AC317" s="102"/>
      <c r="AD317" s="102"/>
      <c r="AE317" s="102"/>
      <c r="AF317" s="102"/>
      <c r="AG317" s="102"/>
      <c r="AH317" s="102"/>
      <c r="AI317" s="102"/>
      <c r="AJ317" s="102"/>
      <c r="AK317" s="102"/>
      <c r="AL317" s="102"/>
    </row>
    <row r="318" spans="2:38" s="110" customFormat="1" x14ac:dyDescent="0.2">
      <c r="B318" s="102">
        <f t="shared" si="96"/>
        <v>2.4049999999999701</v>
      </c>
      <c r="C318" s="102">
        <f t="shared" si="97"/>
        <v>254.09727055491317</v>
      </c>
      <c r="D318" s="102">
        <f t="shared" si="88"/>
        <v>0.25409727055491316</v>
      </c>
      <c r="E318" s="102">
        <f t="shared" si="89"/>
        <v>41.917591080659484</v>
      </c>
      <c r="F318" s="102">
        <f t="shared" si="90"/>
        <v>-68.2008385230816</v>
      </c>
      <c r="G318" s="102">
        <f t="shared" si="91"/>
        <v>14.257135927297666</v>
      </c>
      <c r="H318" s="102">
        <f t="shared" si="92"/>
        <v>95.888902770665709</v>
      </c>
      <c r="I318" s="102">
        <f t="shared" si="93"/>
        <v>56.174727007957152</v>
      </c>
      <c r="J318" s="102">
        <f t="shared" si="94"/>
        <v>27.688064247584109</v>
      </c>
      <c r="K318" s="102" t="str">
        <f t="shared" si="80"/>
        <v>1+0.00187593477841045i</v>
      </c>
      <c r="L318" s="102" t="str">
        <f t="shared" si="81"/>
        <v>1-0.000152491776937292i</v>
      </c>
      <c r="M318" s="102" t="str">
        <f t="shared" si="98"/>
        <v>1.00000028606463+0.00172344300147316i</v>
      </c>
      <c r="N318" s="102" t="str">
        <f t="shared" si="82"/>
        <v>1+2.48568437138549i</v>
      </c>
      <c r="O318" s="102" t="str">
        <f t="shared" si="83"/>
        <v>0.999998381968687+0.00374704996853542i</v>
      </c>
      <c r="P318" s="102" t="str">
        <f t="shared" si="99"/>
        <v>0.990684398423098+2.48942739943888i</v>
      </c>
      <c r="Q318" s="102" t="str">
        <f t="shared" si="84"/>
        <v>46.3092715218811-115.786352998693i</v>
      </c>
      <c r="R318" s="102" t="str">
        <f t="shared" si="85"/>
        <v>1400-13326.6893325489i</v>
      </c>
      <c r="S318" s="102" t="str">
        <f t="shared" si="86"/>
        <v>-728319.06817418i</v>
      </c>
      <c r="T318" s="102" t="str">
        <f t="shared" si="95"/>
        <v>1350.13381761867-13089.7696718576i</v>
      </c>
      <c r="U318" s="102" t="str">
        <f t="shared" si="87"/>
        <v>-0.529667882296554+5.13521733280566i</v>
      </c>
      <c r="V318" s="102"/>
      <c r="W318" s="102"/>
      <c r="X318" s="102"/>
      <c r="Y318" s="102"/>
      <c r="Z318" s="102"/>
      <c r="AA318" s="102"/>
      <c r="AB318" s="102"/>
      <c r="AC318" s="102"/>
      <c r="AD318" s="102"/>
      <c r="AE318" s="102"/>
      <c r="AF318" s="102"/>
      <c r="AG318" s="102"/>
      <c r="AH318" s="102"/>
      <c r="AI318" s="102"/>
      <c r="AJ318" s="102"/>
      <c r="AK318" s="102"/>
      <c r="AL318" s="102"/>
    </row>
    <row r="319" spans="2:38" s="110" customFormat="1" x14ac:dyDescent="0.2">
      <c r="B319" s="102">
        <f t="shared" si="96"/>
        <v>2.4099999999999699</v>
      </c>
      <c r="C319" s="102">
        <f t="shared" si="97"/>
        <v>257.03957827686884</v>
      </c>
      <c r="D319" s="102">
        <f t="shared" si="88"/>
        <v>0.25703957827686885</v>
      </c>
      <c r="E319" s="102">
        <f t="shared" si="89"/>
        <v>41.831383312641357</v>
      </c>
      <c r="F319" s="102">
        <f t="shared" si="90"/>
        <v>-68.429641642192792</v>
      </c>
      <c r="G319" s="102">
        <f t="shared" si="91"/>
        <v>14.158239643653713</v>
      </c>
      <c r="H319" s="102">
        <f t="shared" si="92"/>
        <v>95.956578233358812</v>
      </c>
      <c r="I319" s="102">
        <f t="shared" si="93"/>
        <v>55.989622956295072</v>
      </c>
      <c r="J319" s="102">
        <f t="shared" si="94"/>
        <v>27.52693659116602</v>
      </c>
      <c r="K319" s="102" t="str">
        <f t="shared" si="80"/>
        <v>1+0.00189765707937161i</v>
      </c>
      <c r="L319" s="102" t="str">
        <f t="shared" si="81"/>
        <v>1-0.000154257548493348i</v>
      </c>
      <c r="M319" s="102" t="str">
        <f t="shared" si="98"/>
        <v>1.00000029272793+0.00174339953087826i</v>
      </c>
      <c r="N319" s="102" t="str">
        <f t="shared" si="82"/>
        <v>1+2.51446723986849i</v>
      </c>
      <c r="O319" s="102" t="str">
        <f t="shared" si="83"/>
        <v>0.999998344279896+0.00379043876225563i</v>
      </c>
      <c r="P319" s="102" t="str">
        <f t="shared" si="99"/>
        <v>0.990467410187477+2.51825351537679i</v>
      </c>
      <c r="Q319" s="102" t="str">
        <f t="shared" si="84"/>
        <v>45.3937482247122-114.825042297362i</v>
      </c>
      <c r="R319" s="102" t="str">
        <f t="shared" si="85"/>
        <v>1400-13174.1399812228i</v>
      </c>
      <c r="S319" s="102" t="str">
        <f t="shared" si="86"/>
        <v>-719982.068741245i</v>
      </c>
      <c r="T319" s="102" t="str">
        <f t="shared" si="95"/>
        <v>1350.13370555533-12939.9910031268i</v>
      </c>
      <c r="U319" s="102" t="str">
        <f t="shared" si="87"/>
        <v>-0.529667838333244+5.07645800891896i</v>
      </c>
      <c r="V319" s="102"/>
      <c r="W319" s="102"/>
      <c r="X319" s="102"/>
      <c r="Y319" s="102"/>
      <c r="Z319" s="102"/>
      <c r="AA319" s="102"/>
      <c r="AB319" s="102"/>
      <c r="AC319" s="102"/>
      <c r="AD319" s="102"/>
      <c r="AE319" s="102"/>
      <c r="AF319" s="102"/>
      <c r="AG319" s="102"/>
      <c r="AH319" s="102"/>
      <c r="AI319" s="102"/>
      <c r="AJ319" s="102"/>
      <c r="AK319" s="102"/>
      <c r="AL319" s="102"/>
    </row>
    <row r="320" spans="2:38" s="110" customFormat="1" x14ac:dyDescent="0.2">
      <c r="B320" s="102">
        <f t="shared" si="96"/>
        <v>2.4149999999999698</v>
      </c>
      <c r="C320" s="102">
        <f t="shared" si="97"/>
        <v>260.01595631650918</v>
      </c>
      <c r="D320" s="102">
        <f t="shared" si="88"/>
        <v>0.2600159563165092</v>
      </c>
      <c r="E320" s="102">
        <f t="shared" si="89"/>
        <v>41.744904015463611</v>
      </c>
      <c r="F320" s="102">
        <f t="shared" si="90"/>
        <v>-68.656564795273766</v>
      </c>
      <c r="G320" s="102">
        <f t="shared" si="91"/>
        <v>14.059368778376522</v>
      </c>
      <c r="H320" s="102">
        <f t="shared" si="92"/>
        <v>96.025019413698161</v>
      </c>
      <c r="I320" s="102">
        <f t="shared" si="93"/>
        <v>55.804272793840134</v>
      </c>
      <c r="J320" s="102">
        <f t="shared" si="94"/>
        <v>27.368454618424394</v>
      </c>
      <c r="K320" s="102" t="str">
        <f t="shared" si="80"/>
        <v>1+0.00191963091272316i</v>
      </c>
      <c r="L320" s="102" t="str">
        <f t="shared" si="81"/>
        <v>1-0.000156043766720371i</v>
      </c>
      <c r="M320" s="102" t="str">
        <f t="shared" si="98"/>
        <v>1.00000029954644+0.00176358714600279i</v>
      </c>
      <c r="N320" s="102" t="str">
        <f t="shared" si="82"/>
        <v>1+2.54358339826056i</v>
      </c>
      <c r="O320" s="102" t="str">
        <f t="shared" si="83"/>
        <v>0.999998305713221+0.00383432997452811i</v>
      </c>
      <c r="P320" s="102" t="str">
        <f t="shared" si="99"/>
        <v>0.990245367646558+2.54741341867537i</v>
      </c>
      <c r="Q320" s="102" t="str">
        <f t="shared" si="84"/>
        <v>44.493420049726-113.864593676941i</v>
      </c>
      <c r="R320" s="102" t="str">
        <f t="shared" si="85"/>
        <v>1400-13023.3368478815i</v>
      </c>
      <c r="S320" s="102" t="str">
        <f t="shared" si="86"/>
        <v>-711740.502151664i</v>
      </c>
      <c r="T320" s="102" t="str">
        <f t="shared" si="95"/>
        <v>1350.13359088173-12791.9275161774i</v>
      </c>
      <c r="U320" s="102" t="str">
        <f t="shared" si="87"/>
        <v>-0.529667793345908+5.01837156403881i</v>
      </c>
      <c r="V320" s="102"/>
      <c r="W320" s="102"/>
      <c r="X320" s="102"/>
      <c r="Y320" s="102"/>
      <c r="Z320" s="102"/>
      <c r="AA320" s="102"/>
      <c r="AB320" s="102"/>
      <c r="AC320" s="102"/>
      <c r="AD320" s="102"/>
      <c r="AE320" s="102"/>
      <c r="AF320" s="102"/>
      <c r="AG320" s="102"/>
      <c r="AH320" s="102"/>
      <c r="AI320" s="102"/>
      <c r="AJ320" s="102"/>
      <c r="AK320" s="102"/>
      <c r="AL320" s="102"/>
    </row>
    <row r="321" spans="2:38" s="110" customFormat="1" x14ac:dyDescent="0.2">
      <c r="B321" s="102">
        <f t="shared" si="96"/>
        <v>2.4199999999999697</v>
      </c>
      <c r="C321" s="102">
        <f t="shared" si="97"/>
        <v>263.02679918951998</v>
      </c>
      <c r="D321" s="102">
        <f t="shared" si="88"/>
        <v>0.26302679918951999</v>
      </c>
      <c r="E321" s="102">
        <f t="shared" si="89"/>
        <v>41.658157711619488</v>
      </c>
      <c r="F321" s="102">
        <f t="shared" si="90"/>
        <v>-68.881610090952648</v>
      </c>
      <c r="G321" s="102">
        <f t="shared" si="91"/>
        <v>13.960523910003811</v>
      </c>
      <c r="H321" s="102">
        <f t="shared" si="92"/>
        <v>96.094234557924366</v>
      </c>
      <c r="I321" s="102">
        <f t="shared" si="93"/>
        <v>55.618681621623296</v>
      </c>
      <c r="J321" s="102">
        <f t="shared" si="94"/>
        <v>27.212624466971718</v>
      </c>
      <c r="K321" s="102" t="str">
        <f t="shared" si="80"/>
        <v>1+0.00194185919107293i</v>
      </c>
      <c r="L321" s="102" t="str">
        <f t="shared" si="81"/>
        <v>1-0.000157850668379652i</v>
      </c>
      <c r="M321" s="102" t="str">
        <f t="shared" si="98"/>
        <v>1.00000030652377+0.00178400852269328i</v>
      </c>
      <c r="N321" s="102" t="str">
        <f t="shared" si="82"/>
        <v>1+2.57303670587696i</v>
      </c>
      <c r="O321" s="102" t="str">
        <f t="shared" si="83"/>
        <v>0.999998266248212+0.00387872942308552i</v>
      </c>
      <c r="P321" s="102" t="str">
        <f t="shared" si="99"/>
        <v>0.990018153070448+2.57691097429306i</v>
      </c>
      <c r="Q321" s="102" t="str">
        <f t="shared" si="84"/>
        <v>43.6081445766368-112.905237092306i</v>
      </c>
      <c r="R321" s="102" t="str">
        <f t="shared" si="85"/>
        <v>1400-12874.259943733i</v>
      </c>
      <c r="S321" s="102" t="str">
        <f t="shared" si="86"/>
        <v>-703593.27599471i</v>
      </c>
      <c r="T321" s="102" t="str">
        <f t="shared" si="95"/>
        <v>1350.13347353705-12645.5595853543i</v>
      </c>
      <c r="U321" s="102" t="str">
        <f t="shared" si="87"/>
        <v>-0.529667747310688+4.96095029886975i</v>
      </c>
      <c r="V321" s="102"/>
      <c r="W321" s="102"/>
      <c r="X321" s="102"/>
      <c r="Y321" s="102"/>
      <c r="Z321" s="102"/>
      <c r="AA321" s="102"/>
      <c r="AB321" s="102"/>
      <c r="AC321" s="102"/>
      <c r="AD321" s="102"/>
      <c r="AE321" s="102"/>
      <c r="AF321" s="102"/>
      <c r="AG321" s="102"/>
      <c r="AH321" s="102"/>
      <c r="AI321" s="102"/>
      <c r="AJ321" s="102"/>
      <c r="AK321" s="102"/>
      <c r="AL321" s="102"/>
    </row>
    <row r="322" spans="2:38" s="110" customFormat="1" x14ac:dyDescent="0.2">
      <c r="B322" s="102">
        <f t="shared" si="96"/>
        <v>2.4249999999999696</v>
      </c>
      <c r="C322" s="102">
        <f t="shared" si="97"/>
        <v>266.07250597986251</v>
      </c>
      <c r="D322" s="102">
        <f t="shared" si="88"/>
        <v>0.26607250597986254</v>
      </c>
      <c r="E322" s="102">
        <f t="shared" si="89"/>
        <v>41.57114888052967</v>
      </c>
      <c r="F322" s="102">
        <f t="shared" si="90"/>
        <v>-69.104780087421716</v>
      </c>
      <c r="G322" s="102">
        <f t="shared" si="91"/>
        <v>13.861705629922376</v>
      </c>
      <c r="H322" s="102">
        <f t="shared" si="92"/>
        <v>96.164231986528563</v>
      </c>
      <c r="I322" s="102">
        <f t="shared" si="93"/>
        <v>55.432854510452046</v>
      </c>
      <c r="J322" s="102">
        <f t="shared" si="94"/>
        <v>27.059451899106847</v>
      </c>
      <c r="K322" s="102" t="str">
        <f t="shared" si="80"/>
        <v>1+0.00196434486075512i</v>
      </c>
      <c r="L322" s="102" t="str">
        <f t="shared" si="81"/>
        <v>1-0.000159678492974048i</v>
      </c>
      <c r="M322" s="102" t="str">
        <f t="shared" si="98"/>
        <v>1.00000031366363+0.00180466636778107i</v>
      </c>
      <c r="N322" s="102" t="str">
        <f t="shared" si="82"/>
        <v>1+2.6028310667217i</v>
      </c>
      <c r="O322" s="102" t="str">
        <f t="shared" si="83"/>
        <v>0.999998225863945+0.00392364299302666i</v>
      </c>
      <c r="P322" s="102" t="str">
        <f t="shared" si="99"/>
        <v>0.98978564598697+2.60675009193829i</v>
      </c>
      <c r="Q322" s="102" t="str">
        <f t="shared" si="84"/>
        <v>42.737776260605-111.947196271256i</v>
      </c>
      <c r="R322" s="102" t="str">
        <f t="shared" si="85"/>
        <v>1400-12726.8895087951i</v>
      </c>
      <c r="S322" s="102" t="str">
        <f t="shared" si="86"/>
        <v>-695539.310364384i</v>
      </c>
      <c r="T322" s="102" t="str">
        <f t="shared" si="95"/>
        <v>1350.13335345908-12500.8678097462i</v>
      </c>
      <c r="U322" s="102" t="str">
        <f t="shared" si="87"/>
        <v>-0.529667700203176+4.90418660228504i</v>
      </c>
      <c r="V322" s="102"/>
      <c r="W322" s="102"/>
      <c r="X322" s="102"/>
      <c r="Y322" s="102"/>
      <c r="Z322" s="102"/>
      <c r="AA322" s="102"/>
      <c r="AB322" s="102"/>
      <c r="AC322" s="102"/>
      <c r="AD322" s="102"/>
      <c r="AE322" s="102"/>
      <c r="AF322" s="102"/>
      <c r="AG322" s="102"/>
      <c r="AH322" s="102"/>
      <c r="AI322" s="102"/>
      <c r="AJ322" s="102"/>
      <c r="AK322" s="102"/>
      <c r="AL322" s="102"/>
    </row>
    <row r="323" spans="2:38" s="110" customFormat="1" x14ac:dyDescent="0.2">
      <c r="B323" s="102">
        <f t="shared" si="96"/>
        <v>2.4299999999999695</v>
      </c>
      <c r="C323" s="102">
        <f t="shared" si="97"/>
        <v>269.15348039267292</v>
      </c>
      <c r="D323" s="102">
        <f t="shared" si="88"/>
        <v>0.26915348039267289</v>
      </c>
      <c r="E323" s="102">
        <f t="shared" si="89"/>
        <v>41.483881957639511</v>
      </c>
      <c r="F323" s="102">
        <f t="shared" si="90"/>
        <v>-69.326077780197437</v>
      </c>
      <c r="G323" s="102">
        <f t="shared" si="91"/>
        <v>13.762914542639233</v>
      </c>
      <c r="H323" s="102">
        <f t="shared" si="92"/>
        <v>96.23502009439818</v>
      </c>
      <c r="I323" s="102">
        <f t="shared" si="93"/>
        <v>55.246796500278748</v>
      </c>
      <c r="J323" s="102">
        <f t="shared" si="94"/>
        <v>26.908942314200743</v>
      </c>
      <c r="K323" s="102" t="str">
        <f t="shared" si="80"/>
        <v>1+0.0019870909022209i</v>
      </c>
      <c r="L323" s="102" t="str">
        <f t="shared" si="81"/>
        <v>1-0.000161527482779731i</v>
      </c>
      <c r="M323" s="102" t="str">
        <f t="shared" si="98"/>
        <v>1.00000032096979+0.00182556341944117i</v>
      </c>
      <c r="N323" s="102" t="str">
        <f t="shared" si="82"/>
        <v>1+2.63297043000505i</v>
      </c>
      <c r="O323" s="102" t="str">
        <f t="shared" si="83"/>
        <v>0.999998184539007+0.00396907663759658i</v>
      </c>
      <c r="P323" s="102" t="str">
        <f t="shared" si="99"/>
        <v>0.989547723117791+2.63693472658754i</v>
      </c>
      <c r="Q323" s="102" t="str">
        <f t="shared" si="84"/>
        <v>41.882166646947-110.990688734884i</v>
      </c>
      <c r="R323" s="102" t="str">
        <f t="shared" si="85"/>
        <v>1400-12581.2060092764i</v>
      </c>
      <c r="S323" s="102" t="str">
        <f t="shared" si="86"/>
        <v>-687577.537716267i</v>
      </c>
      <c r="T323" s="102" t="str">
        <f t="shared" si="95"/>
        <v>1350.13323058416-12357.8330106149i</v>
      </c>
      <c r="U323" s="102" t="str">
        <f t="shared" si="87"/>
        <v>-0.5296676519984+4.84807295031814i</v>
      </c>
      <c r="V323" s="102"/>
      <c r="W323" s="102"/>
      <c r="X323" s="102"/>
      <c r="Y323" s="102"/>
      <c r="Z323" s="102"/>
      <c r="AA323" s="102"/>
      <c r="AB323" s="102"/>
      <c r="AC323" s="102"/>
      <c r="AD323" s="102"/>
      <c r="AE323" s="102"/>
      <c r="AF323" s="102"/>
      <c r="AG323" s="102"/>
      <c r="AH323" s="102"/>
      <c r="AI323" s="102"/>
      <c r="AJ323" s="102"/>
      <c r="AK323" s="102"/>
      <c r="AL323" s="102"/>
    </row>
    <row r="324" spans="2:38" s="110" customFormat="1" x14ac:dyDescent="0.2">
      <c r="B324" s="102">
        <f t="shared" si="96"/>
        <v>2.4349999999999694</v>
      </c>
      <c r="C324" s="102">
        <f t="shared" si="97"/>
        <v>272.27013080777209</v>
      </c>
      <c r="D324" s="102">
        <f t="shared" si="88"/>
        <v>0.27227013080777207</v>
      </c>
      <c r="E324" s="102">
        <f t="shared" si="89"/>
        <v>41.396361333580614</v>
      </c>
      <c r="F324" s="102">
        <f t="shared" si="90"/>
        <v>-69.545506589925608</v>
      </c>
      <c r="G324" s="102">
        <f t="shared" si="91"/>
        <v>13.664151266056434</v>
      </c>
      <c r="H324" s="102">
        <f t="shared" si="92"/>
        <v>96.306607350942102</v>
      </c>
      <c r="I324" s="102">
        <f t="shared" si="93"/>
        <v>55.06051259963705</v>
      </c>
      <c r="J324" s="102">
        <f t="shared" si="94"/>
        <v>26.761100761016493</v>
      </c>
      <c r="K324" s="102" t="str">
        <f t="shared" si="80"/>
        <v>1+0.00201010033043343i</v>
      </c>
      <c r="L324" s="102" t="str">
        <f t="shared" si="81"/>
        <v>1-0.000163397882878295i</v>
      </c>
      <c r="M324" s="102" t="str">
        <f t="shared" si="98"/>
        <v>1.00000032844614+0.00184670244755514i</v>
      </c>
      <c r="N324" s="102" t="str">
        <f t="shared" si="82"/>
        <v>1+2.66345879066695i</v>
      </c>
      <c r="O324" s="102" t="str">
        <f t="shared" si="83"/>
        <v>0.999998142251489+0.00401503637897566i</v>
      </c>
      <c r="P324" s="102" t="str">
        <f t="shared" si="99"/>
        <v>0.989304258313059+2.66746887900932i</v>
      </c>
      <c r="Q324" s="102" t="str">
        <f t="shared" si="84"/>
        <v>41.0411645809915-110.035925824377i</v>
      </c>
      <c r="R324" s="102" t="str">
        <f t="shared" si="85"/>
        <v>1400-12437.1901349866i</v>
      </c>
      <c r="S324" s="102" t="str">
        <f t="shared" si="86"/>
        <v>-679706.902726014i</v>
      </c>
      <c r="T324" s="102" t="str">
        <f t="shared" si="95"/>
        <v>1350.13310484714-12216.436228852i</v>
      </c>
      <c r="U324" s="102" t="str">
        <f t="shared" si="87"/>
        <v>-0.5296676026708+4.792601905165i</v>
      </c>
      <c r="V324" s="102"/>
      <c r="W324" s="102"/>
      <c r="X324" s="102"/>
      <c r="Y324" s="102"/>
      <c r="Z324" s="102"/>
      <c r="AA324" s="102"/>
      <c r="AB324" s="102"/>
      <c r="AC324" s="102"/>
      <c r="AD324" s="102"/>
      <c r="AE324" s="102"/>
      <c r="AF324" s="102"/>
      <c r="AG324" s="102"/>
      <c r="AH324" s="102"/>
      <c r="AI324" s="102"/>
      <c r="AJ324" s="102"/>
      <c r="AK324" s="102"/>
      <c r="AL324" s="102"/>
    </row>
    <row r="325" spans="2:38" s="110" customFormat="1" x14ac:dyDescent="0.2">
      <c r="B325" s="102">
        <f t="shared" si="96"/>
        <v>2.4399999999999693</v>
      </c>
      <c r="C325" s="102">
        <f t="shared" si="97"/>
        <v>275.42287033379728</v>
      </c>
      <c r="D325" s="102">
        <f t="shared" si="88"/>
        <v>0.27542287033379725</v>
      </c>
      <c r="E325" s="102">
        <f t="shared" si="89"/>
        <v>41.308591353393098</v>
      </c>
      <c r="F325" s="102">
        <f t="shared" si="90"/>
        <v>-69.76307035024783</v>
      </c>
      <c r="G325" s="102">
        <f t="shared" si="91"/>
        <v>13.565416431752531</v>
      </c>
      <c r="H325" s="102">
        <f t="shared" si="92"/>
        <v>96.379002300192354</v>
      </c>
      <c r="I325" s="102">
        <f t="shared" si="93"/>
        <v>54.874007785145629</v>
      </c>
      <c r="J325" s="102">
        <f t="shared" si="94"/>
        <v>26.615931949944525</v>
      </c>
      <c r="K325" s="102" t="str">
        <f t="shared" si="80"/>
        <v>1+0.00203337619526749i</v>
      </c>
      <c r="L325" s="102" t="str">
        <f t="shared" si="81"/>
        <v>1-0.000165289941189249i</v>
      </c>
      <c r="M325" s="102" t="str">
        <f t="shared" si="98"/>
        <v>1.00000033609663+0.00186808625407824i</v>
      </c>
      <c r="N325" s="102" t="str">
        <f t="shared" si="82"/>
        <v>1+2.69430018990661i</v>
      </c>
      <c r="O325" s="102" t="str">
        <f t="shared" si="83"/>
        <v>0.999998098978967+0.00406152830907783i</v>
      </c>
      <c r="P325" s="102" t="str">
        <f t="shared" si="99"/>
        <v>0.989055122484507+2.69835659629436i</v>
      </c>
      <c r="Q325" s="102" t="str">
        <f t="shared" si="84"/>
        <v>40.2146164129399-109.08311273389i</v>
      </c>
      <c r="R325" s="102" t="str">
        <f t="shared" si="85"/>
        <v>1400-12294.8227967778i</v>
      </c>
      <c r="S325" s="102" t="str">
        <f t="shared" si="86"/>
        <v>-671926.362149483i</v>
      </c>
      <c r="T325" s="102" t="str">
        <f t="shared" si="95"/>
        <v>1350.13297618135-12076.6587224672i</v>
      </c>
      <c r="U325" s="102" t="str">
        <f t="shared" si="87"/>
        <v>-0.529667552194221+4.73776611419866i</v>
      </c>
      <c r="V325" s="102"/>
      <c r="W325" s="102"/>
      <c r="X325" s="102"/>
      <c r="Y325" s="102"/>
      <c r="Z325" s="102"/>
      <c r="AA325" s="102"/>
      <c r="AB325" s="102"/>
      <c r="AC325" s="102"/>
      <c r="AD325" s="102"/>
      <c r="AE325" s="102"/>
      <c r="AF325" s="102"/>
      <c r="AG325" s="102"/>
      <c r="AH325" s="102"/>
      <c r="AI325" s="102"/>
      <c r="AJ325" s="102"/>
      <c r="AK325" s="102"/>
      <c r="AL325" s="102"/>
    </row>
    <row r="326" spans="2:38" s="110" customFormat="1" x14ac:dyDescent="0.2">
      <c r="B326" s="102">
        <f t="shared" si="96"/>
        <v>2.4449999999999692</v>
      </c>
      <c r="C326" s="102">
        <f t="shared" si="97"/>
        <v>278.61211686295741</v>
      </c>
      <c r="D326" s="102">
        <f t="shared" si="88"/>
        <v>0.27861211686295739</v>
      </c>
      <c r="E326" s="102">
        <f t="shared" si="89"/>
        <v>41.220576315810519</v>
      </c>
      <c r="F326" s="102">
        <f t="shared" si="90"/>
        <v>-69.978773295736303</v>
      </c>
      <c r="G326" s="102">
        <f t="shared" si="91"/>
        <v>13.466710685267351</v>
      </c>
      <c r="H326" s="102">
        <f t="shared" si="92"/>
        <v>96.452213560883621</v>
      </c>
      <c r="I326" s="102">
        <f t="shared" si="93"/>
        <v>54.68728700107787</v>
      </c>
      <c r="J326" s="102">
        <f t="shared" si="94"/>
        <v>26.473440265147318</v>
      </c>
      <c r="K326" s="102" t="str">
        <f t="shared" si="80"/>
        <v>1+0.00205692158191375i</v>
      </c>
      <c r="L326" s="102" t="str">
        <f t="shared" si="81"/>
        <v>1-0.000167203908502871i</v>
      </c>
      <c r="M326" s="102" t="str">
        <f t="shared" si="98"/>
        <v>1.00000034392533+0.00188971767341088i</v>
      </c>
      <c r="N326" s="102" t="str">
        <f t="shared" si="82"/>
        <v>1+2.72549871571806i</v>
      </c>
      <c r="O326" s="102" t="str">
        <f t="shared" si="83"/>
        <v>0.999998054698499+0.00410855859035808i</v>
      </c>
      <c r="P326" s="102" t="str">
        <f t="shared" si="99"/>
        <v>0.988800183537026+2.72960197239168i</v>
      </c>
      <c r="Q326" s="102" t="str">
        <f t="shared" si="84"/>
        <v>39.4023661976515-108.132448549213i</v>
      </c>
      <c r="R326" s="102" t="str">
        <f t="shared" si="85"/>
        <v>1400-12154.0851240134i</v>
      </c>
      <c r="S326" s="102" t="str">
        <f t="shared" si="86"/>
        <v>-664234.884684452i</v>
      </c>
      <c r="T326" s="102" t="str">
        <f t="shared" si="95"/>
        <v>1350.13284451857-11938.4819641027i</v>
      </c>
      <c r="U326" s="102" t="str">
        <f t="shared" si="87"/>
        <v>-0.529667500541899+4.68355830899413i</v>
      </c>
      <c r="V326" s="102"/>
      <c r="W326" s="102"/>
      <c r="X326" s="102"/>
      <c r="Y326" s="102"/>
      <c r="Z326" s="102"/>
      <c r="AA326" s="102"/>
      <c r="AB326" s="102"/>
      <c r="AC326" s="102"/>
      <c r="AD326" s="102"/>
      <c r="AE326" s="102"/>
      <c r="AF326" s="102"/>
      <c r="AG326" s="102"/>
      <c r="AH326" s="102"/>
      <c r="AI326" s="102"/>
      <c r="AJ326" s="102"/>
      <c r="AK326" s="102"/>
      <c r="AL326" s="102"/>
    </row>
    <row r="327" spans="2:38" s="110" customFormat="1" x14ac:dyDescent="0.2">
      <c r="B327" s="102">
        <f t="shared" si="96"/>
        <v>2.4499999999999691</v>
      </c>
      <c r="C327" s="102">
        <f t="shared" si="97"/>
        <v>281.83829312642553</v>
      </c>
      <c r="D327" s="102">
        <f t="shared" si="88"/>
        <v>0.2818382931264255</v>
      </c>
      <c r="E327" s="102">
        <f t="shared" si="89"/>
        <v>41.132320472600895</v>
      </c>
      <c r="F327" s="102">
        <f t="shared" si="90"/>
        <v>-70.19262004991333</v>
      </c>
      <c r="G327" s="102">
        <f t="shared" si="91"/>
        <v>13.368034686393699</v>
      </c>
      <c r="H327" s="102">
        <f t="shared" si="92"/>
        <v>96.526249826507168</v>
      </c>
      <c r="I327" s="102">
        <f t="shared" si="93"/>
        <v>54.500355158994594</v>
      </c>
      <c r="J327" s="102">
        <f t="shared" si="94"/>
        <v>26.333629776593838</v>
      </c>
      <c r="K327" s="102" t="str">
        <f t="shared" si="80"/>
        <v>1+0.00208073961128772i</v>
      </c>
      <c r="L327" s="102" t="str">
        <f t="shared" si="81"/>
        <v>1-0.000169140038513456i</v>
      </c>
      <c r="M327" s="102" t="str">
        <f t="shared" si="98"/>
        <v>1.00000035193638+0.00191159957277426i</v>
      </c>
      <c r="N327" s="102" t="str">
        <f t="shared" si="82"/>
        <v>1+2.75705850343213i</v>
      </c>
      <c r="O327" s="102" t="str">
        <f t="shared" si="83"/>
        <v>0.999998009386606+0.00415613345662925i</v>
      </c>
      <c r="P327" s="102" t="str">
        <f t="shared" si="99"/>
        <v>0.988539306298608+2.76120914865117i</v>
      </c>
      <c r="Q327" s="102" t="str">
        <f t="shared" si="84"/>
        <v>38.6042558892297-107.18412629185i</v>
      </c>
      <c r="R327" s="102" t="str">
        <f t="shared" si="85"/>
        <v>1400-12014.9584620673i</v>
      </c>
      <c r="S327" s="102" t="str">
        <f t="shared" si="86"/>
        <v>-656631.450833907i</v>
      </c>
      <c r="T327" s="102" t="str">
        <f t="shared" si="95"/>
        <v>1350.132709789-11801.8876385785i</v>
      </c>
      <c r="U327" s="102" t="str">
        <f t="shared" si="87"/>
        <v>-0.529667447686453+4.6299713043654i</v>
      </c>
      <c r="V327" s="102"/>
      <c r="W327" s="102"/>
      <c r="X327" s="102"/>
      <c r="Y327" s="102"/>
      <c r="Z327" s="102"/>
      <c r="AA327" s="102"/>
      <c r="AB327" s="102"/>
      <c r="AC327" s="102"/>
      <c r="AD327" s="102"/>
      <c r="AE327" s="102"/>
      <c r="AF327" s="102"/>
      <c r="AG327" s="102"/>
      <c r="AH327" s="102"/>
      <c r="AI327" s="102"/>
      <c r="AJ327" s="102"/>
      <c r="AK327" s="102"/>
      <c r="AL327" s="102"/>
    </row>
    <row r="328" spans="2:38" s="110" customFormat="1" x14ac:dyDescent="0.2">
      <c r="B328" s="102">
        <f t="shared" si="96"/>
        <v>2.454999999999969</v>
      </c>
      <c r="C328" s="102">
        <f t="shared" si="97"/>
        <v>285.10182675037083</v>
      </c>
      <c r="D328" s="102">
        <f t="shared" si="88"/>
        <v>0.28510182675037082</v>
      </c>
      <c r="E328" s="102">
        <f t="shared" si="89"/>
        <v>41.043828027967791</v>
      </c>
      <c r="F328" s="102">
        <f t="shared" si="90"/>
        <v>-70.404615613360704</v>
      </c>
      <c r="G328" s="102">
        <f t="shared" si="91"/>
        <v>13.269389109473252</v>
      </c>
      <c r="H328" s="102">
        <f t="shared" si="92"/>
        <v>96.601119865339726</v>
      </c>
      <c r="I328" s="102">
        <f t="shared" si="93"/>
        <v>54.313217137441043</v>
      </c>
      <c r="J328" s="102">
        <f t="shared" si="94"/>
        <v>26.196504251979022</v>
      </c>
      <c r="K328" s="102" t="str">
        <f t="shared" si="80"/>
        <v>1+0.00210483344044339i</v>
      </c>
      <c r="L328" s="102" t="str">
        <f t="shared" si="81"/>
        <v>1-0.00017109858785294i</v>
      </c>
      <c r="M328" s="102" t="str">
        <f t="shared" si="98"/>
        <v>1.00000036013403+0.00193373485259045i</v>
      </c>
      <c r="N328" s="102" t="str">
        <f t="shared" si="82"/>
        <v>1+2.78898373626449i</v>
      </c>
      <c r="O328" s="102" t="str">
        <f t="shared" si="83"/>
        <v>0.999997963019263+0.00420425921388832i</v>
      </c>
      <c r="P328" s="102" t="str">
        <f t="shared" si="99"/>
        <v>0.988272352448688+2.79318231437223i</v>
      </c>
      <c r="Q328" s="102" t="str">
        <f t="shared" si="84"/>
        <v>37.8201255303717-106.238332968263i</v>
      </c>
      <c r="R328" s="102" t="str">
        <f t="shared" si="85"/>
        <v>1400-11877.4243698512i</v>
      </c>
      <c r="S328" s="102" t="str">
        <f t="shared" si="86"/>
        <v>-649115.052770937i</v>
      </c>
      <c r="T328" s="102" t="str">
        <f t="shared" si="95"/>
        <v>1350.13257192121-11666.8576404643i</v>
      </c>
      <c r="U328" s="102" t="str">
        <f t="shared" si="87"/>
        <v>-0.529667393599858+4.57699799741291i</v>
      </c>
      <c r="V328" s="102"/>
      <c r="W328" s="102"/>
      <c r="X328" s="102"/>
      <c r="Y328" s="102"/>
      <c r="Z328" s="102"/>
      <c r="AA328" s="102"/>
      <c r="AB328" s="102"/>
      <c r="AC328" s="102"/>
      <c r="AD328" s="102"/>
      <c r="AE328" s="102"/>
      <c r="AF328" s="102"/>
      <c r="AG328" s="102"/>
      <c r="AH328" s="102"/>
      <c r="AI328" s="102"/>
      <c r="AJ328" s="102"/>
      <c r="AK328" s="102"/>
      <c r="AL328" s="102"/>
    </row>
    <row r="329" spans="2:38" s="110" customFormat="1" x14ac:dyDescent="0.2">
      <c r="B329" s="102">
        <f t="shared" si="96"/>
        <v>2.4599999999999689</v>
      </c>
      <c r="C329" s="102">
        <f t="shared" si="97"/>
        <v>288.40315031263998</v>
      </c>
      <c r="D329" s="102">
        <f t="shared" si="88"/>
        <v>0.28840315031263997</v>
      </c>
      <c r="E329" s="102">
        <f t="shared" si="89"/>
        <v>40.955103138005818</v>
      </c>
      <c r="F329" s="102">
        <f t="shared" si="90"/>
        <v>-70.614765351933173</v>
      </c>
      <c r="G329" s="102">
        <f t="shared" si="91"/>
        <v>13.170774643697904</v>
      </c>
      <c r="H329" s="102">
        <f t="shared" si="92"/>
        <v>96.676832520445771</v>
      </c>
      <c r="I329" s="102">
        <f t="shared" si="93"/>
        <v>54.125877781703721</v>
      </c>
      <c r="J329" s="102">
        <f t="shared" si="94"/>
        <v>26.062067168512598</v>
      </c>
      <c r="K329" s="102" t="str">
        <f t="shared" si="80"/>
        <v>1+0.00212920626299171i</v>
      </c>
      <c r="L329" s="102" t="str">
        <f t="shared" si="81"/>
        <v>1-0.000173079816124916i</v>
      </c>
      <c r="M329" s="102" t="str">
        <f t="shared" si="98"/>
        <v>1.00000036852263+0.00195612644686679i</v>
      </c>
      <c r="N329" s="102" t="str">
        <f t="shared" si="82"/>
        <v>1+2.82127864587016i</v>
      </c>
      <c r="O329" s="102" t="str">
        <f t="shared" si="83"/>
        <v>0.999997915571887+0.00425294224115229i</v>
      </c>
      <c r="P329" s="102" t="str">
        <f t="shared" si="99"/>
        <v>0.987999180444805+2.82552570735879i</v>
      </c>
      <c r="Q329" s="102" t="str">
        <f t="shared" si="84"/>
        <v>37.049813436394-105.295249623921i</v>
      </c>
      <c r="R329" s="102" t="str">
        <f t="shared" si="85"/>
        <v>1400-11741.4646173701i</v>
      </c>
      <c r="S329" s="102" t="str">
        <f t="shared" si="86"/>
        <v>-641684.694205112i</v>
      </c>
      <c r="T329" s="102" t="str">
        <f t="shared" si="95"/>
        <v>1350.13243084209-11533.3740716797i</v>
      </c>
      <c r="U329" s="102" t="str">
        <f t="shared" si="87"/>
        <v>-0.529667338253434+4.52463136658203i</v>
      </c>
      <c r="V329" s="102"/>
      <c r="W329" s="102"/>
      <c r="X329" s="102"/>
      <c r="Y329" s="102"/>
      <c r="Z329" s="102"/>
      <c r="AA329" s="102"/>
      <c r="AB329" s="102"/>
      <c r="AC329" s="102"/>
      <c r="AD329" s="102"/>
      <c r="AE329" s="102"/>
      <c r="AF329" s="102"/>
      <c r="AG329" s="102"/>
      <c r="AH329" s="102"/>
      <c r="AI329" s="102"/>
      <c r="AJ329" s="102"/>
      <c r="AK329" s="102"/>
      <c r="AL329" s="102"/>
    </row>
    <row r="330" spans="2:38" s="110" customFormat="1" x14ac:dyDescent="0.2">
      <c r="B330" s="102">
        <f t="shared" si="96"/>
        <v>2.4649999999999688</v>
      </c>
      <c r="C330" s="102">
        <f t="shared" si="97"/>
        <v>291.74270140009583</v>
      </c>
      <c r="D330" s="102">
        <f t="shared" si="88"/>
        <v>0.29174270140009584</v>
      </c>
      <c r="E330" s="102">
        <f t="shared" si="89"/>
        <v>40.866149910210467</v>
      </c>
      <c r="F330" s="102">
        <f t="shared" si="90"/>
        <v>-70.823074985082656</v>
      </c>
      <c r="G330" s="102">
        <f t="shared" si="91"/>
        <v>13.072191993416549</v>
      </c>
      <c r="H330" s="102">
        <f t="shared" si="92"/>
        <v>96.753396709652293</v>
      </c>
      <c r="I330" s="102">
        <f t="shared" si="93"/>
        <v>53.93834190362702</v>
      </c>
      <c r="J330" s="102">
        <f t="shared" si="94"/>
        <v>25.930321724569637</v>
      </c>
      <c r="K330" s="102" t="str">
        <f t="shared" si="80"/>
        <v>1+0.00215386130952391i</v>
      </c>
      <c r="L330" s="102" t="str">
        <f t="shared" si="81"/>
        <v>1-0.000175083985939046i</v>
      </c>
      <c r="M330" s="102" t="str">
        <f t="shared" si="98"/>
        <v>1.00000037710662+0.00197877732358486i</v>
      </c>
      <c r="N330" s="102" t="str">
        <f t="shared" si="82"/>
        <v>1+2.85394751290445i</v>
      </c>
      <c r="O330" s="102" t="str">
        <f t="shared" si="83"/>
        <v>0.999997867019319+0.00430218899130371i</v>
      </c>
      <c r="P330" s="102" t="str">
        <f t="shared" si="99"/>
        <v>0.987719645447543+2.85824361448084i</v>
      </c>
      <c r="Q330" s="102" t="str">
        <f t="shared" si="84"/>
        <v>36.2931563739022-104.355051401871i</v>
      </c>
      <c r="R330" s="102" t="str">
        <f t="shared" si="85"/>
        <v>1400-11607.0611833062i</v>
      </c>
      <c r="S330" s="102" t="str">
        <f t="shared" si="86"/>
        <v>-634339.390250454i</v>
      </c>
      <c r="T330" s="102" t="str">
        <f t="shared" si="95"/>
        <v>1350.13228647684-11401.4192391217i</v>
      </c>
      <c r="U330" s="102" t="str">
        <f t="shared" si="87"/>
        <v>-0.529667281617836+4.47286447073235i</v>
      </c>
      <c r="V330" s="102"/>
      <c r="W330" s="102"/>
      <c r="X330" s="102"/>
      <c r="Y330" s="102"/>
      <c r="Z330" s="102"/>
      <c r="AA330" s="102"/>
      <c r="AB330" s="102"/>
      <c r="AC330" s="102"/>
      <c r="AD330" s="102"/>
      <c r="AE330" s="102"/>
      <c r="AF330" s="102"/>
      <c r="AG330" s="102"/>
      <c r="AH330" s="102"/>
      <c r="AI330" s="102"/>
      <c r="AJ330" s="102"/>
      <c r="AK330" s="102"/>
      <c r="AL330" s="102"/>
    </row>
    <row r="331" spans="2:38" s="110" customFormat="1" x14ac:dyDescent="0.2">
      <c r="B331" s="102">
        <f t="shared" si="96"/>
        <v>2.4699999999999687</v>
      </c>
      <c r="C331" s="102">
        <f t="shared" si="97"/>
        <v>295.12092266661745</v>
      </c>
      <c r="D331" s="102">
        <f t="shared" si="88"/>
        <v>0.29512092266661744</v>
      </c>
      <c r="E331" s="102">
        <f t="shared" si="89"/>
        <v>40.776972403040837</v>
      </c>
      <c r="F331" s="102">
        <f t="shared" si="90"/>
        <v>-71.029550574301339</v>
      </c>
      <c r="G331" s="102">
        <f t="shared" si="91"/>
        <v>12.9736418784473</v>
      </c>
      <c r="H331" s="102">
        <f t="shared" si="92"/>
        <v>96.830821425494378</v>
      </c>
      <c r="I331" s="102">
        <f t="shared" si="93"/>
        <v>53.75061428148814</v>
      </c>
      <c r="J331" s="102">
        <f t="shared" si="94"/>
        <v>25.801270851193038</v>
      </c>
      <c r="K331" s="102" t="str">
        <f t="shared" si="80"/>
        <v>1+0.0021788018480397i</v>
      </c>
      <c r="L331" s="102" t="str">
        <f t="shared" si="81"/>
        <v>1-0.000177111362945868i</v>
      </c>
      <c r="M331" s="102" t="str">
        <f t="shared" si="98"/>
        <v>1.00000038589056+0.00200169048509383i</v>
      </c>
      <c r="N331" s="102" t="str">
        <f t="shared" si="82"/>
        <v>1+2.88699466759027i</v>
      </c>
      <c r="O331" s="102" t="str">
        <f t="shared" si="83"/>
        <v>0.999997817335816+0.00435200599194595i</v>
      </c>
      <c r="P331" s="102" t="str">
        <f t="shared" si="99"/>
        <v>0.987433599243747+2.89134037224236i</v>
      </c>
      <c r="Q331" s="102" t="str">
        <f t="shared" si="84"/>
        <v>35.549989734074-103.417907605534i</v>
      </c>
      <c r="R331" s="102" t="str">
        <f t="shared" si="85"/>
        <v>1400-11474.1962526298i</v>
      </c>
      <c r="S331" s="102" t="str">
        <f t="shared" si="86"/>
        <v>-627078.167294883i</v>
      </c>
      <c r="T331" s="102" t="str">
        <f t="shared" si="95"/>
        <v>1350.13213874893-11270.9756523196i</v>
      </c>
      <c r="U331" s="102" t="str">
        <f t="shared" si="87"/>
        <v>-0.529667223663041+4.42169044821768i</v>
      </c>
      <c r="V331" s="102"/>
      <c r="W331" s="102"/>
      <c r="X331" s="102"/>
      <c r="Y331" s="102"/>
      <c r="Z331" s="102"/>
      <c r="AA331" s="102"/>
      <c r="AB331" s="102"/>
      <c r="AC331" s="102"/>
      <c r="AD331" s="102"/>
      <c r="AE331" s="102"/>
      <c r="AF331" s="102"/>
      <c r="AG331" s="102"/>
      <c r="AH331" s="102"/>
      <c r="AI331" s="102"/>
      <c r="AJ331" s="102"/>
      <c r="AK331" s="102"/>
      <c r="AL331" s="102"/>
    </row>
    <row r="332" spans="2:38" s="110" customFormat="1" x14ac:dyDescent="0.2">
      <c r="B332" s="102">
        <f t="shared" si="96"/>
        <v>2.4749999999999686</v>
      </c>
      <c r="C332" s="102">
        <f t="shared" si="97"/>
        <v>298.5382618917746</v>
      </c>
      <c r="D332" s="102">
        <f t="shared" si="88"/>
        <v>0.29853826189177457</v>
      </c>
      <c r="E332" s="102">
        <f t="shared" si="89"/>
        <v>40.687574625533458</v>
      </c>
      <c r="F332" s="102">
        <f t="shared" si="90"/>
        <v>-71.234198511695894</v>
      </c>
      <c r="G332" s="102">
        <f t="shared" si="91"/>
        <v>12.875125034395161</v>
      </c>
      <c r="H332" s="102">
        <f t="shared" si="92"/>
        <v>96.909115735130754</v>
      </c>
      <c r="I332" s="102">
        <f t="shared" si="93"/>
        <v>53.562699659928619</v>
      </c>
      <c r="J332" s="102">
        <f t="shared" si="94"/>
        <v>25.674917223434861</v>
      </c>
      <c r="K332" s="102" t="str">
        <f t="shared" si="80"/>
        <v>1+0.00220403118438046i</v>
      </c>
      <c r="L332" s="102" t="str">
        <f t="shared" si="81"/>
        <v>1-0.000179162215872008i</v>
      </c>
      <c r="M332" s="102" t="str">
        <f t="shared" si="98"/>
        <v>1.00000039487911+0.00202486896850845i</v>
      </c>
      <c r="N332" s="102" t="str">
        <f t="shared" si="82"/>
        <v>1+2.92042449029221i</v>
      </c>
      <c r="O332" s="102" t="str">
        <f t="shared" si="83"/>
        <v>0.999997766495036+0.00440239984626849i</v>
      </c>
      <c r="P332" s="102" t="str">
        <f t="shared" si="99"/>
        <v>0.987140890167935+2.92482036735588i</v>
      </c>
      <c r="Q332" s="102" t="str">
        <f t="shared" si="84"/>
        <v>34.8201477005277-102.483981765436i</v>
      </c>
      <c r="R332" s="102" t="str">
        <f t="shared" si="85"/>
        <v>1400-11342.8522142382i</v>
      </c>
      <c r="S332" s="102" t="str">
        <f t="shared" si="86"/>
        <v>-619900.06287116i</v>
      </c>
      <c r="T332" s="102" t="str">
        <f t="shared" si="95"/>
        <v>1350.13198758003-11142.0260211168i</v>
      </c>
      <c r="U332" s="102" t="str">
        <f t="shared" si="87"/>
        <v>-0.529667164358318+4.37110251597658i</v>
      </c>
      <c r="V332" s="102"/>
      <c r="W332" s="102"/>
      <c r="X332" s="102"/>
      <c r="Y332" s="102"/>
      <c r="Z332" s="102"/>
      <c r="AA332" s="102"/>
      <c r="AB332" s="102"/>
      <c r="AC332" s="102"/>
      <c r="AD332" s="102"/>
      <c r="AE332" s="102"/>
      <c r="AF332" s="102"/>
      <c r="AG332" s="102"/>
      <c r="AH332" s="102"/>
      <c r="AI332" s="102"/>
      <c r="AJ332" s="102"/>
      <c r="AK332" s="102"/>
      <c r="AL332" s="102"/>
    </row>
    <row r="333" spans="2:38" s="110" customFormat="1" x14ac:dyDescent="0.2">
      <c r="B333" s="102">
        <f t="shared" si="96"/>
        <v>2.4799999999999685</v>
      </c>
      <c r="C333" s="102">
        <f t="shared" si="97"/>
        <v>301.99517204017974</v>
      </c>
      <c r="D333" s="102">
        <f t="shared" si="88"/>
        <v>0.30199517204017973</v>
      </c>
      <c r="E333" s="102">
        <f t="shared" si="89"/>
        <v>40.597960536965196</v>
      </c>
      <c r="F333" s="102">
        <f t="shared" si="90"/>
        <v>-71.437025508694163</v>
      </c>
      <c r="G333" s="102">
        <f t="shared" si="91"/>
        <v>12.776642212975142</v>
      </c>
      <c r="H333" s="102">
        <f t="shared" si="92"/>
        <v>96.988288780228331</v>
      </c>
      <c r="I333" s="102">
        <f t="shared" si="93"/>
        <v>53.374602749940337</v>
      </c>
      <c r="J333" s="102">
        <f t="shared" si="94"/>
        <v>25.551263271534168</v>
      </c>
      <c r="K333" s="102" t="str">
        <f t="shared" si="80"/>
        <v>1+0.00222955266266738i</v>
      </c>
      <c r="L333" s="102" t="str">
        <f t="shared" si="81"/>
        <v>1-0.0001812368165558i</v>
      </c>
      <c r="M333" s="102" t="str">
        <f t="shared" si="98"/>
        <v>1.00000040407703+0.00204831584611158i</v>
      </c>
      <c r="N333" s="102" t="str">
        <f t="shared" si="82"/>
        <v>1+2.95424141209703i</v>
      </c>
      <c r="O333" s="102" t="str">
        <f t="shared" si="83"/>
        <v>0.999997714470022+0.00445337723392214i</v>
      </c>
      <c r="P333" s="102" t="str">
        <f t="shared" si="99"/>
        <v>0.986841363021879+2.95868803732364i</v>
      </c>
      <c r="Q333" s="102" t="str">
        <f t="shared" si="84"/>
        <v>34.1034634117805-101.553431709585i</v>
      </c>
      <c r="R333" s="102" t="str">
        <f t="shared" si="85"/>
        <v>1400-11213.0116586215i</v>
      </c>
      <c r="S333" s="102" t="str">
        <f t="shared" si="86"/>
        <v>-612804.125529317i</v>
      </c>
      <c r="T333" s="102" t="str">
        <f t="shared" si="95"/>
        <v>1350.13183288999-11014.553253379i</v>
      </c>
      <c r="U333" s="102" t="str">
        <f t="shared" si="87"/>
        <v>-0.529667103672226+4.32109396863329i</v>
      </c>
      <c r="V333" s="102"/>
      <c r="W333" s="102"/>
      <c r="X333" s="102"/>
      <c r="Y333" s="102"/>
      <c r="Z333" s="102"/>
      <c r="AA333" s="102"/>
      <c r="AB333" s="102"/>
      <c r="AC333" s="102"/>
      <c r="AD333" s="102"/>
      <c r="AE333" s="102"/>
      <c r="AF333" s="102"/>
      <c r="AG333" s="102"/>
      <c r="AH333" s="102"/>
      <c r="AI333" s="102"/>
      <c r="AJ333" s="102"/>
      <c r="AK333" s="102"/>
      <c r="AL333" s="102"/>
    </row>
    <row r="334" spans="2:38" s="110" customFormat="1" x14ac:dyDescent="0.2">
      <c r="B334" s="102">
        <f t="shared" si="96"/>
        <v>2.4849999999999683</v>
      </c>
      <c r="C334" s="102">
        <f t="shared" si="97"/>
        <v>305.49211132152914</v>
      </c>
      <c r="D334" s="102">
        <f t="shared" si="88"/>
        <v>0.30549211132152915</v>
      </c>
      <c r="E334" s="102">
        <f t="shared" si="89"/>
        <v>40.508134046563661</v>
      </c>
      <c r="F334" s="102">
        <f t="shared" si="90"/>
        <v>-71.638038584895412</v>
      </c>
      <c r="G334" s="102">
        <f t="shared" si="91"/>
        <v>12.678194182340452</v>
      </c>
      <c r="H334" s="102">
        <f t="shared" si="92"/>
        <v>97.068349776814358</v>
      </c>
      <c r="I334" s="102">
        <f t="shared" si="93"/>
        <v>53.186328228904117</v>
      </c>
      <c r="J334" s="102">
        <f t="shared" si="94"/>
        <v>25.430311191918946</v>
      </c>
      <c r="K334" s="102" t="str">
        <f t="shared" si="80"/>
        <v>1+0.00225536966574478i</v>
      </c>
      <c r="L334" s="102" t="str">
        <f t="shared" si="81"/>
        <v>1-0.000183335439983318i</v>
      </c>
      <c r="M334" s="102" t="str">
        <f t="shared" si="98"/>
        <v>1.00000041348919+0.00207203422576146i</v>
      </c>
      <c r="N334" s="102" t="str">
        <f t="shared" si="82"/>
        <v>1+2.9884499154011i</v>
      </c>
      <c r="O334" s="102" t="str">
        <f t="shared" si="83"/>
        <v>0.99999766123319+0.00450494491190441i</v>
      </c>
      <c r="P334" s="102" t="str">
        <f t="shared" si="99"/>
        <v>0.986534858992323+2.99294787102553i</v>
      </c>
      <c r="Q334" s="102" t="str">
        <f t="shared" si="84"/>
        <v>33.3997691182917-100.626409637218i</v>
      </c>
      <c r="R334" s="102" t="str">
        <f t="shared" si="85"/>
        <v>1400-11084.6573755546i</v>
      </c>
      <c r="S334" s="102" t="str">
        <f t="shared" si="86"/>
        <v>-605789.414710545i</v>
      </c>
      <c r="T334" s="102" t="str">
        <f t="shared" si="95"/>
        <v>1350.13167459678-10888.5404527281i</v>
      </c>
      <c r="U334" s="102" t="str">
        <f t="shared" si="87"/>
        <v>-0.529667041572582+4.27165817760871i</v>
      </c>
      <c r="V334" s="102"/>
      <c r="W334" s="102"/>
      <c r="X334" s="102"/>
      <c r="Y334" s="102"/>
      <c r="Z334" s="102"/>
      <c r="AA334" s="102"/>
      <c r="AB334" s="102"/>
      <c r="AC334" s="102"/>
      <c r="AD334" s="102"/>
      <c r="AE334" s="102"/>
      <c r="AF334" s="102"/>
      <c r="AG334" s="102"/>
      <c r="AH334" s="102"/>
      <c r="AI334" s="102"/>
      <c r="AJ334" s="102"/>
      <c r="AK334" s="102"/>
      <c r="AL334" s="102"/>
    </row>
    <row r="335" spans="2:38" s="110" customFormat="1" x14ac:dyDescent="0.2">
      <c r="B335" s="102">
        <f t="shared" si="96"/>
        <v>2.4899999999999682</v>
      </c>
      <c r="C335" s="102">
        <f t="shared" si="97"/>
        <v>309.02954325133663</v>
      </c>
      <c r="D335" s="102">
        <f t="shared" si="88"/>
        <v>0.30902954325133664</v>
      </c>
      <c r="E335" s="102">
        <f t="shared" si="89"/>
        <v>40.418099013265135</v>
      </c>
      <c r="F335" s="102">
        <f t="shared" si="90"/>
        <v>-71.837245057070945</v>
      </c>
      <c r="G335" s="102">
        <f t="shared" si="91"/>
        <v>12.579781727417238</v>
      </c>
      <c r="H335" s="102">
        <f t="shared" si="92"/>
        <v>97.149308015094391</v>
      </c>
      <c r="I335" s="102">
        <f t="shared" si="93"/>
        <v>52.997880740682376</v>
      </c>
      <c r="J335" s="102">
        <f t="shared" si="94"/>
        <v>25.312062958023446</v>
      </c>
      <c r="K335" s="102" t="str">
        <f t="shared" si="80"/>
        <v>1+0.00228148561562843i</v>
      </c>
      <c r="L335" s="102" t="str">
        <f t="shared" si="81"/>
        <v>1-0.000185458364324823i</v>
      </c>
      <c r="M335" s="102" t="str">
        <f t="shared" si="98"/>
        <v>1.00000042312059+0.00209602725130361i</v>
      </c>
      <c r="N335" s="102" t="str">
        <f t="shared" si="82"/>
        <v>1+3.02305453450449i</v>
      </c>
      <c r="O335" s="102" t="str">
        <f t="shared" si="83"/>
        <v>0.999997606756313+0.00455710971545517i</v>
      </c>
      <c r="P335" s="102" t="str">
        <f t="shared" si="99"/>
        <v>0.986221215566772+3.02760440931376i</v>
      </c>
      <c r="Q335" s="102" t="str">
        <f t="shared" si="84"/>
        <v>32.7088963341133-99.7030621956743i</v>
      </c>
      <c r="R335" s="102" t="str">
        <f t="shared" si="85"/>
        <v>1400-10957.7723518164i</v>
      </c>
      <c r="S335" s="102" t="str">
        <f t="shared" si="86"/>
        <v>-598855.000622522i</v>
      </c>
      <c r="T335" s="102" t="str">
        <f t="shared" si="95"/>
        <v>1350.1315126165-10763.9709163034i</v>
      </c>
      <c r="U335" s="102" t="str">
        <f t="shared" si="87"/>
        <v>-0.529666978026472+4.22278859024209i</v>
      </c>
      <c r="V335" s="102"/>
      <c r="W335" s="102"/>
      <c r="X335" s="102"/>
      <c r="Y335" s="102"/>
      <c r="Z335" s="102"/>
      <c r="AA335" s="102"/>
      <c r="AB335" s="102"/>
      <c r="AC335" s="102"/>
      <c r="AD335" s="102"/>
      <c r="AE335" s="102"/>
      <c r="AF335" s="102"/>
      <c r="AG335" s="102"/>
      <c r="AH335" s="102"/>
      <c r="AI335" s="102"/>
      <c r="AJ335" s="102"/>
      <c r="AK335" s="102"/>
      <c r="AL335" s="102"/>
    </row>
    <row r="336" spans="2:38" s="110" customFormat="1" x14ac:dyDescent="0.2">
      <c r="B336" s="102">
        <f t="shared" si="96"/>
        <v>2.4949999999999681</v>
      </c>
      <c r="C336" s="102">
        <f t="shared" si="97"/>
        <v>312.60793671237275</v>
      </c>
      <c r="D336" s="102">
        <f t="shared" si="88"/>
        <v>0.31260793671237275</v>
      </c>
      <c r="E336" s="102">
        <f t="shared" si="89"/>
        <v>40.327859245515086</v>
      </c>
      <c r="F336" s="102">
        <f t="shared" si="90"/>
        <v>-72.034652528316926</v>
      </c>
      <c r="G336" s="102">
        <f t="shared" si="91"/>
        <v>12.481405650244156</v>
      </c>
      <c r="H336" s="102">
        <f t="shared" si="92"/>
        <v>97.231172859235173</v>
      </c>
      <c r="I336" s="102">
        <f t="shared" si="93"/>
        <v>52.809264895759242</v>
      </c>
      <c r="J336" s="102">
        <f t="shared" si="94"/>
        <v>25.196520330918247</v>
      </c>
      <c r="K336" s="102" t="str">
        <f t="shared" si="80"/>
        <v>1+0.00230790397395921i</v>
      </c>
      <c r="L336" s="102" t="str">
        <f t="shared" si="81"/>
        <v>1-0.000187605870971638i</v>
      </c>
      <c r="M336" s="102" t="str">
        <f t="shared" si="98"/>
        <v>1.00000043297634+0.00212029810298757i</v>
      </c>
      <c r="N336" s="102" t="str">
        <f t="shared" si="82"/>
        <v>1+3.05805985621196i</v>
      </c>
      <c r="O336" s="102" t="str">
        <f t="shared" si="83"/>
        <v>0.999997551010506+0.00460987855896262i</v>
      </c>
      <c r="P336" s="102" t="str">
        <f t="shared" si="99"/>
        <v>0.98590026644733+3.06266224561446i</v>
      </c>
      <c r="Q336" s="102" t="str">
        <f t="shared" si="84"/>
        <v>32.0306759831667-98.7835305600902i</v>
      </c>
      <c r="R336" s="102" t="str">
        <f t="shared" si="85"/>
        <v>1400-10832.3397689343i</v>
      </c>
      <c r="S336" s="102" t="str">
        <f t="shared" si="86"/>
        <v>-591999.964116179i</v>
      </c>
      <c r="T336" s="102" t="str">
        <f t="shared" si="95"/>
        <v>1350.13134686325-10640.8281325472i</v>
      </c>
      <c r="U336" s="102" t="str">
        <f t="shared" si="87"/>
        <v>-0.529666913000197+4.17447872892235i</v>
      </c>
      <c r="V336" s="102"/>
      <c r="W336" s="102"/>
      <c r="X336" s="102"/>
      <c r="Y336" s="102"/>
      <c r="Z336" s="102"/>
      <c r="AA336" s="102"/>
      <c r="AB336" s="102"/>
      <c r="AC336" s="102"/>
      <c r="AD336" s="102"/>
      <c r="AE336" s="102"/>
      <c r="AF336" s="102"/>
      <c r="AG336" s="102"/>
      <c r="AH336" s="102"/>
      <c r="AI336" s="102"/>
      <c r="AJ336" s="102"/>
      <c r="AK336" s="102"/>
      <c r="AL336" s="102"/>
    </row>
    <row r="337" spans="2:38" s="110" customFormat="1" x14ac:dyDescent="0.2">
      <c r="B337" s="102">
        <f t="shared" si="96"/>
        <v>2.499999999999968</v>
      </c>
      <c r="C337" s="102">
        <f t="shared" si="97"/>
        <v>316.22776601681494</v>
      </c>
      <c r="D337" s="102">
        <f t="shared" si="88"/>
        <v>0.31622776601681496</v>
      </c>
      <c r="E337" s="102">
        <f t="shared" si="89"/>
        <v>40.237418501112934</v>
      </c>
      <c r="F337" s="102">
        <f t="shared" si="90"/>
        <v>-72.230268877369525</v>
      </c>
      <c r="G337" s="102">
        <f t="shared" si="91"/>
        <v>12.38306677031785</v>
      </c>
      <c r="H337" s="102">
        <f t="shared" si="92"/>
        <v>97.313953747111469</v>
      </c>
      <c r="I337" s="102">
        <f t="shared" si="93"/>
        <v>52.62048527143078</v>
      </c>
      <c r="J337" s="102">
        <f t="shared" si="94"/>
        <v>25.083684869741944</v>
      </c>
      <c r="K337" s="102" t="str">
        <f t="shared" si="80"/>
        <v>1+0.00233462824246191i</v>
      </c>
      <c r="L337" s="102" t="str">
        <f t="shared" si="81"/>
        <v>1-0.000189778244573442i</v>
      </c>
      <c r="M337" s="102" t="str">
        <f t="shared" si="98"/>
        <v>1.00000044306165+0.00214484999788847i</v>
      </c>
      <c r="N337" s="102" t="str">
        <f t="shared" si="82"/>
        <v>1+3.093470520441i</v>
      </c>
      <c r="O337" s="102" t="str">
        <f t="shared" si="83"/>
        <v>0.999997493966213+0.00466325843687982i</v>
      </c>
      <c r="P337" s="102" t="str">
        <f t="shared" si="99"/>
        <v>0.985571841462527+3.09812602653624i</v>
      </c>
      <c r="Q337" s="102" t="str">
        <f t="shared" si="84"/>
        <v>31.364938540184-97.8679505157071i</v>
      </c>
      <c r="R337" s="102" t="str">
        <f t="shared" si="85"/>
        <v>1400-10708.3430009555i</v>
      </c>
      <c r="S337" s="102" t="str">
        <f t="shared" si="86"/>
        <v>-585223.396563844i</v>
      </c>
      <c r="T337" s="102" t="str">
        <f t="shared" si="95"/>
        <v>1350.13117724915-10519.0957790164i</v>
      </c>
      <c r="U337" s="102" t="str">
        <f t="shared" si="87"/>
        <v>-0.529666846459281+4.1267221902295i</v>
      </c>
      <c r="V337" s="102"/>
      <c r="W337" s="102"/>
      <c r="X337" s="102"/>
      <c r="Y337" s="102"/>
      <c r="Z337" s="102"/>
      <c r="AA337" s="102"/>
      <c r="AB337" s="102"/>
      <c r="AC337" s="102"/>
      <c r="AD337" s="102"/>
      <c r="AE337" s="102"/>
      <c r="AF337" s="102"/>
      <c r="AG337" s="102"/>
      <c r="AH337" s="102"/>
      <c r="AI337" s="102"/>
      <c r="AJ337" s="102"/>
      <c r="AK337" s="102"/>
      <c r="AL337" s="102"/>
    </row>
    <row r="338" spans="2:38" s="110" customFormat="1" x14ac:dyDescent="0.2">
      <c r="B338" s="102">
        <f t="shared" si="96"/>
        <v>2.5049999999999679</v>
      </c>
      <c r="C338" s="102">
        <f t="shared" si="97"/>
        <v>319.88951096911626</v>
      </c>
      <c r="D338" s="102">
        <f t="shared" si="88"/>
        <v>0.31988951096911628</v>
      </c>
      <c r="E338" s="102">
        <f t="shared" si="89"/>
        <v>40.146780487098177</v>
      </c>
      <c r="F338" s="102">
        <f t="shared" si="90"/>
        <v>-72.424102248083884</v>
      </c>
      <c r="G338" s="102">
        <f t="shared" si="91"/>
        <v>12.284765924943828</v>
      </c>
      <c r="H338" s="102">
        <f t="shared" si="92"/>
        <v>97.397660190014889</v>
      </c>
      <c r="I338" s="102">
        <f t="shared" si="93"/>
        <v>52.431546412042003</v>
      </c>
      <c r="J338" s="102">
        <f t="shared" si="94"/>
        <v>24.973557941931006</v>
      </c>
      <c r="K338" s="102" t="str">
        <f t="shared" si="80"/>
        <v>1+0.00236166196340937i</v>
      </c>
      <c r="L338" s="102" t="str">
        <f t="shared" si="81"/>
        <v>1-0.000191975773076004i</v>
      </c>
      <c r="M338" s="102" t="str">
        <f t="shared" si="98"/>
        <v>1.00000045338188+0.00216968619033337i</v>
      </c>
      <c r="N338" s="102" t="str">
        <f t="shared" si="82"/>
        <v>1+3.12929122083679i</v>
      </c>
      <c r="O338" s="102" t="str">
        <f t="shared" si="83"/>
        <v>0.999997435593187+0.00471725642465175i</v>
      </c>
      <c r="P338" s="102" t="str">
        <f t="shared" si="99"/>
        <v>0.985235766477088+3.13400045248572i</v>
      </c>
      <c r="Q338" s="102" t="str">
        <f t="shared" si="84"/>
        <v>30.7115141663586-96.9564525425324i</v>
      </c>
      <c r="R338" s="102" t="str">
        <f t="shared" si="85"/>
        <v>1400-10585.7656122425i</v>
      </c>
      <c r="S338" s="102" t="str">
        <f t="shared" si="86"/>
        <v>-578524.399738836i</v>
      </c>
      <c r="T338" s="102" t="str">
        <f t="shared" si="95"/>
        <v>1350.13100368428-10398.7577202186i</v>
      </c>
      <c r="U338" s="102" t="str">
        <f t="shared" si="87"/>
        <v>-0.529666778368447+4.07951264408575i</v>
      </c>
      <c r="V338" s="102"/>
      <c r="W338" s="102"/>
      <c r="X338" s="102"/>
      <c r="Y338" s="102"/>
      <c r="Z338" s="102"/>
      <c r="AA338" s="102"/>
      <c r="AB338" s="102"/>
      <c r="AC338" s="102"/>
      <c r="AD338" s="102"/>
      <c r="AE338" s="102"/>
      <c r="AF338" s="102"/>
      <c r="AG338" s="102"/>
      <c r="AH338" s="102"/>
      <c r="AI338" s="102"/>
      <c r="AJ338" s="102"/>
      <c r="AK338" s="102"/>
      <c r="AL338" s="102"/>
    </row>
    <row r="339" spans="2:38" s="110" customFormat="1" x14ac:dyDescent="0.2">
      <c r="B339" s="102">
        <f t="shared" si="96"/>
        <v>2.5099999999999678</v>
      </c>
      <c r="C339" s="102">
        <f t="shared" si="97"/>
        <v>323.59365692960444</v>
      </c>
      <c r="D339" s="102">
        <f t="shared" si="88"/>
        <v>0.32359365692960446</v>
      </c>
      <c r="E339" s="102">
        <f t="shared" si="89"/>
        <v>40.055948859675453</v>
      </c>
      <c r="F339" s="102">
        <f t="shared" si="90"/>
        <v>-72.616161039083181</v>
      </c>
      <c r="G339" s="102">
        <f t="shared" si="91"/>
        <v>12.186503969593645</v>
      </c>
      <c r="H339" s="102">
        <f t="shared" si="92"/>
        <v>97.482301772322998</v>
      </c>
      <c r="I339" s="102">
        <f t="shared" si="93"/>
        <v>52.242452829269098</v>
      </c>
      <c r="J339" s="102">
        <f t="shared" si="94"/>
        <v>24.866140733239817</v>
      </c>
      <c r="K339" s="102" t="str">
        <f t="shared" si="80"/>
        <v>1+0.00238900872009201i</v>
      </c>
      <c r="L339" s="102" t="str">
        <f t="shared" si="81"/>
        <v>1-0.000194198747759346i</v>
      </c>
      <c r="M339" s="102" t="str">
        <f t="shared" si="98"/>
        <v>1.0000004639425+0.00219480997233266i</v>
      </c>
      <c r="N339" s="102" t="str">
        <f t="shared" si="82"/>
        <v>1+3.16552670539437i</v>
      </c>
      <c r="O339" s="102" t="str">
        <f t="shared" si="83"/>
        <v>0.999997375860479+0.00477187967965321i</v>
      </c>
      <c r="P339" s="102" t="str">
        <f t="shared" si="99"/>
        <v>0.984891863299608+3.17029027829029i</v>
      </c>
      <c r="Q339" s="102" t="str">
        <f t="shared" si="84"/>
        <v>30.0702328397493-96.0491619021092i</v>
      </c>
      <c r="R339" s="102" t="str">
        <f t="shared" si="85"/>
        <v>1400-10464.5913552953i</v>
      </c>
      <c r="S339" s="102" t="str">
        <f t="shared" si="86"/>
        <v>-571902.085696372i</v>
      </c>
      <c r="T339" s="102" t="str">
        <f t="shared" si="95"/>
        <v>1350.13082607661-10279.7980054738i</v>
      </c>
      <c r="U339" s="102" t="str">
        <f t="shared" si="87"/>
        <v>-0.529666708691592+4.03284383291664i</v>
      </c>
      <c r="V339" s="102"/>
      <c r="W339" s="102"/>
      <c r="X339" s="102"/>
      <c r="Y339" s="102"/>
      <c r="Z339" s="102"/>
      <c r="AA339" s="102"/>
      <c r="AB339" s="102"/>
      <c r="AC339" s="102"/>
      <c r="AD339" s="102"/>
      <c r="AE339" s="102"/>
      <c r="AF339" s="102"/>
      <c r="AG339" s="102"/>
      <c r="AH339" s="102"/>
      <c r="AI339" s="102"/>
      <c r="AJ339" s="102"/>
      <c r="AK339" s="102"/>
      <c r="AL339" s="102"/>
    </row>
    <row r="340" spans="2:38" s="110" customFormat="1" x14ac:dyDescent="0.2">
      <c r="B340" s="102">
        <f t="shared" si="96"/>
        <v>2.5149999999999677</v>
      </c>
      <c r="C340" s="102">
        <f t="shared" si="97"/>
        <v>327.34069487881402</v>
      </c>
      <c r="D340" s="102">
        <f t="shared" si="88"/>
        <v>0.32734069487881401</v>
      </c>
      <c r="E340" s="102">
        <f t="shared" si="89"/>
        <v>39.964927224178446</v>
      </c>
      <c r="F340" s="102">
        <f t="shared" si="90"/>
        <v>-72.806453893580724</v>
      </c>
      <c r="G340" s="102">
        <f t="shared" si="91"/>
        <v>12.088281778267444</v>
      </c>
      <c r="H340" s="102">
        <f t="shared" si="92"/>
        <v>97.567888151127974</v>
      </c>
      <c r="I340" s="102">
        <f t="shared" si="93"/>
        <v>52.05320900244589</v>
      </c>
      <c r="J340" s="102">
        <f t="shared" si="94"/>
        <v>24.761434257547251</v>
      </c>
      <c r="K340" s="102" t="str">
        <f t="shared" si="80"/>
        <v>1+0.00241667213729281i</v>
      </c>
      <c r="L340" s="102" t="str">
        <f t="shared" si="81"/>
        <v>1-0.000196447463276355i</v>
      </c>
      <c r="M340" s="102" t="str">
        <f t="shared" si="98"/>
        <v>1.00000047474911+0.00222022467401645i</v>
      </c>
      <c r="N340" s="102" t="str">
        <f t="shared" si="82"/>
        <v>1+3.20218177708797i</v>
      </c>
      <c r="O340" s="102" t="str">
        <f t="shared" si="83"/>
        <v>0.999997314736418+0.0048271354421375i</v>
      </c>
      <c r="P340" s="102" t="str">
        <f t="shared" si="99"/>
        <v>0.98453994958807+3.207000313828i</v>
      </c>
      <c r="Q340" s="102" t="str">
        <f t="shared" si="84"/>
        <v>29.4409244805041-95.1461987261854i</v>
      </c>
      <c r="R340" s="102" t="str">
        <f t="shared" si="85"/>
        <v>1400-10344.8041685975i</v>
      </c>
      <c r="S340" s="102" t="str">
        <f t="shared" si="86"/>
        <v>-565355.576655907i</v>
      </c>
      <c r="T340" s="102" t="str">
        <f t="shared" si="95"/>
        <v>1350.13064433197-10162.2008668001i</v>
      </c>
      <c r="U340" s="102" t="str">
        <f t="shared" si="87"/>
        <v>-0.529666637391772+3.98670957082157i</v>
      </c>
      <c r="V340" s="102"/>
      <c r="W340" s="102"/>
      <c r="X340" s="102"/>
      <c r="Y340" s="102"/>
      <c r="Z340" s="102"/>
      <c r="AA340" s="102"/>
      <c r="AB340" s="102"/>
      <c r="AC340" s="102"/>
      <c r="AD340" s="102"/>
      <c r="AE340" s="102"/>
      <c r="AF340" s="102"/>
      <c r="AG340" s="102"/>
      <c r="AH340" s="102"/>
      <c r="AI340" s="102"/>
      <c r="AJ340" s="102"/>
      <c r="AK340" s="102"/>
      <c r="AL340" s="102"/>
    </row>
    <row r="341" spans="2:38" s="110" customFormat="1" x14ac:dyDescent="0.2">
      <c r="B341" s="102">
        <f t="shared" si="96"/>
        <v>2.5199999999999676</v>
      </c>
      <c r="C341" s="102">
        <f t="shared" si="97"/>
        <v>331.13112148256664</v>
      </c>
      <c r="D341" s="102">
        <f t="shared" si="88"/>
        <v>0.33113112148256663</v>
      </c>
      <c r="E341" s="102">
        <f t="shared" si="89"/>
        <v>39.873719135070509</v>
      </c>
      <c r="F341" s="102">
        <f t="shared" si="90"/>
        <v>-72.994989689379224</v>
      </c>
      <c r="G341" s="102">
        <f t="shared" si="91"/>
        <v>11.990100243862035</v>
      </c>
      <c r="H341" s="102">
        <f t="shared" si="92"/>
        <v>97.654429055823186</v>
      </c>
      <c r="I341" s="102">
        <f t="shared" si="93"/>
        <v>51.863819378932547</v>
      </c>
      <c r="J341" s="102">
        <f t="shared" si="94"/>
        <v>24.659439366443962</v>
      </c>
      <c r="K341" s="102" t="str">
        <f t="shared" si="80"/>
        <v>1+0.00244465588176776i</v>
      </c>
      <c r="L341" s="102" t="str">
        <f t="shared" si="81"/>
        <v>1-0.000198722217691837i</v>
      </c>
      <c r="M341" s="102" t="str">
        <f t="shared" si="98"/>
        <v>1.00000048580744+0.00224593366407592i</v>
      </c>
      <c r="N341" s="102" t="str">
        <f t="shared" si="82"/>
        <v>1+3.23926129450764i</v>
      </c>
      <c r="O341" s="102" t="str">
        <f t="shared" si="83"/>
        <v>0.999997252188594+0.00488303103619606i</v>
      </c>
      <c r="P341" s="102" t="str">
        <f t="shared" si="99"/>
        <v>0.984179838753165+3.2441354246647i</v>
      </c>
      <c r="Q341" s="102" t="str">
        <f t="shared" si="84"/>
        <v>28.8234190709659-94.2476781070587i</v>
      </c>
      <c r="R341" s="102" t="str">
        <f t="shared" si="85"/>
        <v>1400-10226.388174487i</v>
      </c>
      <c r="S341" s="102" t="str">
        <f t="shared" si="86"/>
        <v>-558884.004884755i</v>
      </c>
      <c r="T341" s="102" t="str">
        <f t="shared" si="95"/>
        <v>1350.13045835401-10045.9507168233i</v>
      </c>
      <c r="U341" s="102" t="str">
        <f t="shared" si="87"/>
        <v>-0.529666564431187+3.94110374275375i</v>
      </c>
      <c r="V341" s="102"/>
      <c r="W341" s="102"/>
      <c r="X341" s="102"/>
      <c r="Y341" s="102"/>
      <c r="Z341" s="102"/>
      <c r="AA341" s="102"/>
      <c r="AB341" s="102"/>
      <c r="AC341" s="102"/>
      <c r="AD341" s="102"/>
      <c r="AE341" s="102"/>
      <c r="AF341" s="102"/>
      <c r="AG341" s="102"/>
      <c r="AH341" s="102"/>
      <c r="AI341" s="102"/>
      <c r="AJ341" s="102"/>
      <c r="AK341" s="102"/>
      <c r="AL341" s="102"/>
    </row>
    <row r="342" spans="2:38" s="110" customFormat="1" x14ac:dyDescent="0.2">
      <c r="B342" s="102">
        <f t="shared" si="96"/>
        <v>2.5249999999999675</v>
      </c>
      <c r="C342" s="102">
        <f t="shared" si="97"/>
        <v>334.9654391578029</v>
      </c>
      <c r="D342" s="102">
        <f t="shared" si="88"/>
        <v>0.33496543915780291</v>
      </c>
      <c r="E342" s="102">
        <f t="shared" si="89"/>
        <v>39.782328095979985</v>
      </c>
      <c r="F342" s="102">
        <f t="shared" si="90"/>
        <v>-73.181777529049953</v>
      </c>
      <c r="G342" s="102">
        <f t="shared" si="91"/>
        <v>11.891960278545444</v>
      </c>
      <c r="H342" s="102">
        <f t="shared" si="92"/>
        <v>97.741934287645236</v>
      </c>
      <c r="I342" s="102">
        <f t="shared" si="93"/>
        <v>51.674288374525432</v>
      </c>
      <c r="J342" s="102">
        <f t="shared" si="94"/>
        <v>24.560156758595284</v>
      </c>
      <c r="K342" s="102" t="str">
        <f t="shared" si="80"/>
        <v>1+0.00247296366273189i</v>
      </c>
      <c r="L342" s="102" t="str">
        <f t="shared" si="81"/>
        <v>1-0.000201023312522025i</v>
      </c>
      <c r="M342" s="102" t="str">
        <f t="shared" si="98"/>
        <v>1.00000049712335+0.00227194035020987i</v>
      </c>
      <c r="N342" s="102" t="str">
        <f t="shared" si="82"/>
        <v>1+3.27677017250325i</v>
      </c>
      <c r="O342" s="102" t="str">
        <f t="shared" si="83"/>
        <v>0.999997188183844+0.00493957387072936i</v>
      </c>
      <c r="P342" s="102" t="str">
        <f t="shared" si="99"/>
        <v>0.983811339859362+3.28170053269867i</v>
      </c>
      <c r="Q342" s="102" t="str">
        <f t="shared" si="84"/>
        <v>28.2175467707305-93.3537101893821i</v>
      </c>
      <c r="R342" s="102" t="str">
        <f t="shared" si="85"/>
        <v>1400-10109.3276770523i</v>
      </c>
      <c r="S342" s="102" t="str">
        <f t="shared" si="86"/>
        <v>-552486.512583088i</v>
      </c>
      <c r="T342" s="102" t="str">
        <f t="shared" si="95"/>
        <v>1350.13026804412-9931.03214671144i</v>
      </c>
      <c r="U342" s="102" t="str">
        <f t="shared" si="87"/>
        <v>-0.529666489771153+3.89602030370986i</v>
      </c>
      <c r="V342" s="102"/>
      <c r="W342" s="102"/>
      <c r="X342" s="102"/>
      <c r="Y342" s="102"/>
      <c r="Z342" s="102"/>
      <c r="AA342" s="102"/>
      <c r="AB342" s="102"/>
      <c r="AC342" s="102"/>
      <c r="AD342" s="102"/>
      <c r="AE342" s="102"/>
      <c r="AF342" s="102"/>
      <c r="AG342" s="102"/>
      <c r="AH342" s="102"/>
      <c r="AI342" s="102"/>
      <c r="AJ342" s="102"/>
      <c r="AK342" s="102"/>
      <c r="AL342" s="102"/>
    </row>
    <row r="343" spans="2:38" s="110" customFormat="1" x14ac:dyDescent="0.2">
      <c r="B343" s="102">
        <f t="shared" si="96"/>
        <v>2.5299999999999674</v>
      </c>
      <c r="C343" s="102">
        <f t="shared" si="97"/>
        <v>338.84415613917719</v>
      </c>
      <c r="D343" s="102">
        <f t="shared" si="88"/>
        <v>0.33884415613917718</v>
      </c>
      <c r="E343" s="102">
        <f t="shared" si="89"/>
        <v>39.690757559769708</v>
      </c>
      <c r="F343" s="102">
        <f t="shared" si="90"/>
        <v>-73.36682673029452</v>
      </c>
      <c r="G343" s="102">
        <f t="shared" si="91"/>
        <v>11.793862814136258</v>
      </c>
      <c r="H343" s="102">
        <f t="shared" si="92"/>
        <v>97.830413719171418</v>
      </c>
      <c r="I343" s="102">
        <f t="shared" si="93"/>
        <v>51.484620373905969</v>
      </c>
      <c r="J343" s="102">
        <f t="shared" si="94"/>
        <v>24.463586988876898</v>
      </c>
      <c r="K343" s="102" t="str">
        <f t="shared" si="80"/>
        <v>1+0.00250159923235088i</v>
      </c>
      <c r="L343" s="102" t="str">
        <f t="shared" si="81"/>
        <v>1-0.000203351052774547i</v>
      </c>
      <c r="M343" s="102" t="str">
        <f t="shared" si="98"/>
        <v>1.00000050870284+0.00229824817957633i</v>
      </c>
      <c r="N343" s="102" t="str">
        <f t="shared" si="82"/>
        <v>1+3.31471338283595i</v>
      </c>
      <c r="O343" s="102" t="str">
        <f t="shared" si="83"/>
        <v>0.999997122688232+0.00499677144042886i</v>
      </c>
      <c r="P343" s="102" t="str">
        <f t="shared" si="99"/>
        <v>0.98343425752367+3.31970061681255i</v>
      </c>
      <c r="Q343" s="102" t="str">
        <f t="shared" si="84"/>
        <v>27.6231380267381-92.4644002632409i</v>
      </c>
      <c r="R343" s="102" t="str">
        <f t="shared" si="85"/>
        <v>1400-9993.60716005108i</v>
      </c>
      <c r="S343" s="102" t="str">
        <f t="shared" si="86"/>
        <v>-546162.251770232i</v>
      </c>
      <c r="T343" s="102" t="str">
        <f t="shared" si="95"/>
        <v>1350.13007330139-9817.42992413153i</v>
      </c>
      <c r="U343" s="102" t="str">
        <f t="shared" si="87"/>
        <v>-0.529666413372083+3.85145327792851i</v>
      </c>
      <c r="V343" s="102"/>
      <c r="W343" s="102"/>
      <c r="X343" s="102"/>
      <c r="Y343" s="102"/>
      <c r="Z343" s="102"/>
      <c r="AA343" s="102"/>
      <c r="AB343" s="102"/>
      <c r="AC343" s="102"/>
      <c r="AD343" s="102"/>
      <c r="AE343" s="102"/>
      <c r="AF343" s="102"/>
      <c r="AG343" s="102"/>
      <c r="AH343" s="102"/>
      <c r="AI343" s="102"/>
      <c r="AJ343" s="102"/>
      <c r="AK343" s="102"/>
      <c r="AL343" s="102"/>
    </row>
    <row r="344" spans="2:38" s="110" customFormat="1" x14ac:dyDescent="0.2">
      <c r="B344" s="102">
        <f t="shared" si="96"/>
        <v>2.5349999999999673</v>
      </c>
      <c r="C344" s="102">
        <f t="shared" si="97"/>
        <v>342.7677865464247</v>
      </c>
      <c r="D344" s="102">
        <f t="shared" si="88"/>
        <v>0.3427677865464247</v>
      </c>
      <c r="E344" s="102">
        <f t="shared" si="89"/>
        <v>39.599010928638229</v>
      </c>
      <c r="F344" s="102">
        <f t="shared" si="90"/>
        <v>-73.550146816492429</v>
      </c>
      <c r="G344" s="102">
        <f t="shared" si="91"/>
        <v>11.695808802490008</v>
      </c>
      <c r="H344" s="102">
        <f t="shared" si="92"/>
        <v>97.919877293769119</v>
      </c>
      <c r="I344" s="102">
        <f t="shared" si="93"/>
        <v>51.294819731128236</v>
      </c>
      <c r="J344" s="102">
        <f t="shared" si="94"/>
        <v>24.36973047727669</v>
      </c>
      <c r="K344" s="102" t="str">
        <f t="shared" si="80"/>
        <v>1+0.00253056638623848i</v>
      </c>
      <c r="L344" s="102" t="str">
        <f t="shared" si="81"/>
        <v>1-0.000205705746988852i</v>
      </c>
      <c r="M344" s="102" t="str">
        <f t="shared" si="98"/>
        <v>1.00000052055205+0.00232486063924963i</v>
      </c>
      <c r="N344" s="102" t="str">
        <f t="shared" si="82"/>
        <v>1+3.35309595483717i</v>
      </c>
      <c r="O344" s="102" t="str">
        <f t="shared" si="83"/>
        <v>0.999997055667031+0.00505463132677047i</v>
      </c>
      <c r="P344" s="102" t="str">
        <f t="shared" si="99"/>
        <v>0.983048391812044+3.35814071353297i</v>
      </c>
      <c r="Q344" s="102" t="str">
        <f t="shared" si="84"/>
        <v>27.0400236784759-91.5798488582989i</v>
      </c>
      <c r="R344" s="102" t="str">
        <f t="shared" si="85"/>
        <v>1400-9879.21128485426i</v>
      </c>
      <c r="S344" s="102" t="str">
        <f t="shared" si="86"/>
        <v>-539910.384172266i</v>
      </c>
      <c r="T344" s="102" t="str">
        <f t="shared" si="95"/>
        <v>1350.12987402258-9705.12899123141i</v>
      </c>
      <c r="U344" s="102" t="str">
        <f t="shared" si="87"/>
        <v>-0.529666335193473+3.80739675809847i</v>
      </c>
      <c r="V344" s="102"/>
      <c r="W344" s="102"/>
      <c r="X344" s="102"/>
      <c r="Y344" s="102"/>
      <c r="Z344" s="102"/>
      <c r="AA344" s="102"/>
      <c r="AB344" s="102"/>
      <c r="AC344" s="102"/>
      <c r="AD344" s="102"/>
      <c r="AE344" s="102"/>
      <c r="AF344" s="102"/>
      <c r="AG344" s="102"/>
      <c r="AH344" s="102"/>
      <c r="AI344" s="102"/>
      <c r="AJ344" s="102"/>
      <c r="AK344" s="102"/>
      <c r="AL344" s="102"/>
    </row>
    <row r="345" spans="2:38" s="110" customFormat="1" x14ac:dyDescent="0.2">
      <c r="B345" s="102">
        <f t="shared" si="96"/>
        <v>2.5399999999999672</v>
      </c>
      <c r="C345" s="102">
        <f t="shared" si="97"/>
        <v>346.73685045250568</v>
      </c>
      <c r="D345" s="102">
        <f t="shared" si="88"/>
        <v>0.34673685045250568</v>
      </c>
      <c r="E345" s="102">
        <f t="shared" si="89"/>
        <v>39.507091554252085</v>
      </c>
      <c r="F345" s="102">
        <f t="shared" si="90"/>
        <v>-73.731747507434179</v>
      </c>
      <c r="G345" s="102">
        <f t="shared" si="91"/>
        <v>11.597799215890085</v>
      </c>
      <c r="H345" s="102">
        <f t="shared" si="92"/>
        <v>98.010335024997474</v>
      </c>
      <c r="I345" s="102">
        <f t="shared" si="93"/>
        <v>51.10489077014217</v>
      </c>
      <c r="J345" s="102">
        <f t="shared" si="94"/>
        <v>24.278587517563295</v>
      </c>
      <c r="K345" s="102" t="str">
        <f t="shared" si="80"/>
        <v>1+0.00255986896395957i</v>
      </c>
      <c r="L345" s="102" t="str">
        <f t="shared" si="81"/>
        <v>1-0.000208087707277108i</v>
      </c>
      <c r="M345" s="102" t="str">
        <f t="shared" si="98"/>
        <v>1.00000053267726+0.00235178125668246i</v>
      </c>
      <c r="N345" s="102" t="str">
        <f t="shared" si="82"/>
        <v>1+3.39192297607526i</v>
      </c>
      <c r="O345" s="102" t="str">
        <f t="shared" si="83"/>
        <v>0.999996987084706+0.00511316119901946i</v>
      </c>
      <c r="P345" s="102" t="str">
        <f t="shared" si="99"/>
        <v>0.982653538133375+3.39702591769767i</v>
      </c>
      <c r="Q345" s="102" t="str">
        <f t="shared" si="84"/>
        <v>26.4680350583849-90.700151838837i</v>
      </c>
      <c r="R345" s="102" t="str">
        <f t="shared" si="85"/>
        <v>1400-9766.12488841237i</v>
      </c>
      <c r="S345" s="102" t="str">
        <f t="shared" si="86"/>
        <v>-533730.081110911i</v>
      </c>
      <c r="T345" s="102" t="str">
        <f t="shared" si="95"/>
        <v>1350.12967010204-9594.11446264311i</v>
      </c>
      <c r="U345" s="102" t="str">
        <f t="shared" si="87"/>
        <v>-0.529666255193876+3.76384490457537i</v>
      </c>
      <c r="V345" s="102"/>
      <c r="W345" s="102"/>
      <c r="X345" s="102"/>
      <c r="Y345" s="102"/>
      <c r="Z345" s="102"/>
      <c r="AA345" s="102"/>
      <c r="AB345" s="102"/>
      <c r="AC345" s="102"/>
      <c r="AD345" s="102"/>
      <c r="AE345" s="102"/>
      <c r="AF345" s="102"/>
      <c r="AG345" s="102"/>
      <c r="AH345" s="102"/>
      <c r="AI345" s="102"/>
      <c r="AJ345" s="102"/>
      <c r="AK345" s="102"/>
      <c r="AL345" s="102"/>
    </row>
    <row r="346" spans="2:38" s="110" customFormat="1" x14ac:dyDescent="0.2">
      <c r="B346" s="102">
        <f t="shared" si="96"/>
        <v>2.5449999999999671</v>
      </c>
      <c r="C346" s="102">
        <f t="shared" si="97"/>
        <v>350.7518739525417</v>
      </c>
      <c r="D346" s="102">
        <f t="shared" si="88"/>
        <v>0.3507518739525417</v>
      </c>
      <c r="E346" s="102">
        <f t="shared" si="89"/>
        <v>39.415002737907436</v>
      </c>
      <c r="F346" s="102">
        <f t="shared" si="90"/>
        <v>-73.911638710244517</v>
      </c>
      <c r="G346" s="102">
        <f t="shared" si="91"/>
        <v>11.499835047445714</v>
      </c>
      <c r="H346" s="102">
        <f t="shared" si="92"/>
        <v>98.101796995957216</v>
      </c>
      <c r="I346" s="102">
        <f t="shared" si="93"/>
        <v>50.91483778535315</v>
      </c>
      <c r="J346" s="102">
        <f t="shared" si="94"/>
        <v>24.190158285712698</v>
      </c>
      <c r="K346" s="102" t="str">
        <f t="shared" si="80"/>
        <v>1+0.00258951084953907i</v>
      </c>
      <c r="L346" s="102" t="str">
        <f t="shared" si="81"/>
        <v>1-0.00021049724936557i</v>
      </c>
      <c r="M346" s="102" t="str">
        <f t="shared" si="98"/>
        <v>1.00000054508491+0.0023790136001735i</v>
      </c>
      <c r="N346" s="102" t="str">
        <f t="shared" si="82"/>
        <v>1+3.43119959302982i</v>
      </c>
      <c r="O346" s="102" t="str">
        <f t="shared" si="83"/>
        <v>0.999996916904893+0.00517236881524699i</v>
      </c>
      <c r="P346" s="102" t="str">
        <f t="shared" si="99"/>
        <v>0.982249487131017+3.43636138313039i</v>
      </c>
      <c r="Q346" s="102" t="str">
        <f t="shared" si="84"/>
        <v>25.9070040875575-89.8254004995098i</v>
      </c>
      <c r="R346" s="102" t="str">
        <f t="shared" si="85"/>
        <v>1400-9654.33298124622i</v>
      </c>
      <c r="S346" s="102" t="str">
        <f t="shared" si="86"/>
        <v>-527620.52339369i</v>
      </c>
      <c r="T346" s="102" t="str">
        <f t="shared" si="95"/>
        <v>1350.12946143164-9484.37162351045i</v>
      </c>
      <c r="U346" s="102" t="str">
        <f t="shared" si="87"/>
        <v>-0.529666173330873+3.72079194460794i</v>
      </c>
      <c r="V346" s="102"/>
      <c r="W346" s="102"/>
      <c r="X346" s="102"/>
      <c r="Y346" s="102"/>
      <c r="Z346" s="102"/>
      <c r="AA346" s="102"/>
      <c r="AB346" s="102"/>
      <c r="AC346" s="102"/>
      <c r="AD346" s="102"/>
      <c r="AE346" s="102"/>
      <c r="AF346" s="102"/>
      <c r="AG346" s="102"/>
      <c r="AH346" s="102"/>
      <c r="AI346" s="102"/>
      <c r="AJ346" s="102"/>
      <c r="AK346" s="102"/>
      <c r="AL346" s="102"/>
    </row>
    <row r="347" spans="2:38" s="110" customFormat="1" x14ac:dyDescent="0.2">
      <c r="B347" s="102">
        <f t="shared" si="96"/>
        <v>2.549999999999967</v>
      </c>
      <c r="C347" s="102">
        <f t="shared" si="97"/>
        <v>354.81338923354855</v>
      </c>
      <c r="D347" s="102">
        <f t="shared" si="88"/>
        <v>0.35481338923354855</v>
      </c>
      <c r="E347" s="102">
        <f t="shared" si="89"/>
        <v>39.322747730719001</v>
      </c>
      <c r="F347" s="102">
        <f t="shared" si="90"/>
        <v>-74.089830510494693</v>
      </c>
      <c r="G347" s="102">
        <f t="shared" si="91"/>
        <v>11.401917311494598</v>
      </c>
      <c r="H347" s="102">
        <f t="shared" si="92"/>
        <v>98.194273358589598</v>
      </c>
      <c r="I347" s="102">
        <f t="shared" si="93"/>
        <v>50.724665042213601</v>
      </c>
      <c r="J347" s="102">
        <f t="shared" si="94"/>
        <v>24.104442848094905</v>
      </c>
      <c r="K347" s="102" t="str">
        <f t="shared" si="80"/>
        <v>1+0.00261949597197682i</v>
      </c>
      <c r="L347" s="102" t="str">
        <f t="shared" si="81"/>
        <v>1-0.000212934692636433i</v>
      </c>
      <c r="M347" s="102" t="str">
        <f t="shared" si="98"/>
        <v>1.00000055778157+0.00240656127934039i</v>
      </c>
      <c r="N347" s="102" t="str">
        <f t="shared" si="82"/>
        <v>1+3.47093101177389i</v>
      </c>
      <c r="O347" s="102" t="str">
        <f t="shared" si="83"/>
        <v>0.999996845090383+0.00523226202335847i</v>
      </c>
      <c r="P347" s="102" t="str">
        <f t="shared" si="99"/>
        <v>0.981836024571781+3.47615232332362i</v>
      </c>
      <c r="Q347" s="102" t="str">
        <f t="shared" si="84"/>
        <v>25.3567633668218-88.9556816616426i</v>
      </c>
      <c r="R347" s="102" t="str">
        <f t="shared" si="85"/>
        <v>1400-9543.82074545949i</v>
      </c>
      <c r="S347" s="102" t="str">
        <f t="shared" si="86"/>
        <v>-521580.901205345i</v>
      </c>
      <c r="T347" s="102" t="str">
        <f t="shared" si="95"/>
        <v>1350.12924790074-9375.88592753803i</v>
      </c>
      <c r="U347" s="102" t="str">
        <f t="shared" si="87"/>
        <v>-0.529666089561058+3.6782321715726i</v>
      </c>
      <c r="V347" s="102"/>
      <c r="W347" s="102"/>
      <c r="X347" s="102"/>
      <c r="Y347" s="102"/>
      <c r="Z347" s="102"/>
      <c r="AA347" s="102"/>
      <c r="AB347" s="102"/>
      <c r="AC347" s="102"/>
      <c r="AD347" s="102"/>
      <c r="AE347" s="102"/>
      <c r="AF347" s="102"/>
      <c r="AG347" s="102"/>
      <c r="AH347" s="102"/>
      <c r="AI347" s="102"/>
      <c r="AJ347" s="102"/>
      <c r="AK347" s="102"/>
      <c r="AL347" s="102"/>
    </row>
    <row r="348" spans="2:38" s="110" customFormat="1" x14ac:dyDescent="0.2">
      <c r="B348" s="102">
        <f t="shared" si="96"/>
        <v>2.5549999999999669</v>
      </c>
      <c r="C348" s="102">
        <f t="shared" si="97"/>
        <v>358.92193464497797</v>
      </c>
      <c r="D348" s="102">
        <f t="shared" si="88"/>
        <v>0.35892193464497796</v>
      </c>
      <c r="E348" s="102">
        <f t="shared" si="89"/>
        <v>39.230329733836456</v>
      </c>
      <c r="F348" s="102">
        <f t="shared" si="90"/>
        <v>-74.266333163505223</v>
      </c>
      <c r="G348" s="102">
        <f t="shared" si="91"/>
        <v>11.304047044012282</v>
      </c>
      <c r="H348" s="102">
        <f t="shared" si="92"/>
        <v>98.287774332920364</v>
      </c>
      <c r="I348" s="102">
        <f t="shared" si="93"/>
        <v>50.534376777848735</v>
      </c>
      <c r="J348" s="102">
        <f t="shared" si="94"/>
        <v>24.021441169415141</v>
      </c>
      <c r="K348" s="102" t="str">
        <f t="shared" si="80"/>
        <v>1+0.00264982830576831i</v>
      </c>
      <c r="L348" s="102" t="str">
        <f t="shared" si="81"/>
        <v>1-0.000215400360170162i</v>
      </c>
      <c r="M348" s="102" t="str">
        <f t="shared" si="98"/>
        <v>1.00000057077397+0.00243442794559815i</v>
      </c>
      <c r="N348" s="102" t="str">
        <f t="shared" si="82"/>
        <v>1+3.51112249866399i</v>
      </c>
      <c r="O348" s="102" t="str">
        <f t="shared" si="83"/>
        <v>0.999996771603097+0.00529284876213375i</v>
      </c>
      <c r="P348" s="102" t="str">
        <f t="shared" si="99"/>
        <v>0.981412931232343+3.51640401212912i</v>
      </c>
      <c r="Q348" s="102" t="str">
        <f t="shared" si="84"/>
        <v>24.817146263315-88.0910777699288i</v>
      </c>
      <c r="R348" s="102" t="str">
        <f t="shared" si="85"/>
        <v>1400-9434.57353277514i</v>
      </c>
      <c r="S348" s="102" t="str">
        <f t="shared" si="86"/>
        <v>-515610.414000498i</v>
      </c>
      <c r="T348" s="102" t="str">
        <f t="shared" si="95"/>
        <v>1350.12902939614-9268.64299506352i</v>
      </c>
      <c r="U348" s="102" t="str">
        <f t="shared" si="87"/>
        <v>-0.529666003840023+3.63615994421722i</v>
      </c>
      <c r="V348" s="102"/>
      <c r="W348" s="102"/>
      <c r="X348" s="102"/>
      <c r="Y348" s="102"/>
      <c r="Z348" s="102"/>
      <c r="AA348" s="102"/>
      <c r="AB348" s="102"/>
      <c r="AC348" s="102"/>
      <c r="AD348" s="102"/>
      <c r="AE348" s="102"/>
      <c r="AF348" s="102"/>
      <c r="AG348" s="102"/>
      <c r="AH348" s="102"/>
      <c r="AI348" s="102"/>
      <c r="AJ348" s="102"/>
      <c r="AK348" s="102"/>
      <c r="AL348" s="102"/>
    </row>
    <row r="349" spans="2:38" s="110" customFormat="1" x14ac:dyDescent="0.2">
      <c r="B349" s="102">
        <f t="shared" si="96"/>
        <v>2.5599999999999667</v>
      </c>
      <c r="C349" s="102">
        <f t="shared" si="97"/>
        <v>363.07805477007378</v>
      </c>
      <c r="D349" s="102">
        <f t="shared" si="88"/>
        <v>0.36307805477007377</v>
      </c>
      <c r="E349" s="102">
        <f t="shared" si="89"/>
        <v>39.137751898685416</v>
      </c>
      <c r="F349" s="102">
        <f t="shared" si="90"/>
        <v>-74.441157085840828</v>
      </c>
      <c r="G349" s="102">
        <f t="shared" si="91"/>
        <v>11.206225303026489</v>
      </c>
      <c r="H349" s="102">
        <f t="shared" si="92"/>
        <v>98.382310206248178</v>
      </c>
      <c r="I349" s="102">
        <f t="shared" si="93"/>
        <v>50.343977201711908</v>
      </c>
      <c r="J349" s="102">
        <f t="shared" si="94"/>
        <v>23.94115312040735</v>
      </c>
      <c r="K349" s="102" t="str">
        <f t="shared" si="80"/>
        <v>1+0.00268051187143154i</v>
      </c>
      <c r="L349" s="102" t="str">
        <f t="shared" si="81"/>
        <v>1-0.000217894578788318i</v>
      </c>
      <c r="M349" s="102" t="str">
        <f t="shared" si="98"/>
        <v>1.00000058406901+0.00246261729264322i</v>
      </c>
      <c r="N349" s="102" t="str">
        <f t="shared" si="82"/>
        <v>1+3.55177938103817i</v>
      </c>
      <c r="O349" s="102" t="str">
        <f t="shared" si="83"/>
        <v>0.999996696404073+0.00535413706227944i</v>
      </c>
      <c r="P349" s="102" t="str">
        <f t="shared" si="99"/>
        <v>0.980979982783017+3.55712178445655i</v>
      </c>
      <c r="Q349" s="102" t="str">
        <f t="shared" si="84"/>
        <v>24.2879869926414-87.2316669893607i</v>
      </c>
      <c r="R349" s="102" t="str">
        <f t="shared" si="85"/>
        <v>1400-9326.57686259324i</v>
      </c>
      <c r="S349" s="102" t="str">
        <f t="shared" si="86"/>
        <v>-509708.270397539i</v>
      </c>
      <c r="T349" s="102" t="str">
        <f t="shared" si="95"/>
        <v>1350.128805802-9162.62861115131i</v>
      </c>
      <c r="U349" s="102" t="str">
        <f t="shared" si="87"/>
        <v>-0.529665916122322+3.5945696859132i</v>
      </c>
      <c r="V349" s="102"/>
      <c r="W349" s="102"/>
      <c r="X349" s="102"/>
      <c r="Y349" s="102"/>
      <c r="Z349" s="102"/>
      <c r="AA349" s="102"/>
      <c r="AB349" s="102"/>
      <c r="AC349" s="102"/>
      <c r="AD349" s="102"/>
      <c r="AE349" s="102"/>
      <c r="AF349" s="102"/>
      <c r="AG349" s="102"/>
      <c r="AH349" s="102"/>
      <c r="AI349" s="102"/>
      <c r="AJ349" s="102"/>
      <c r="AK349" s="102"/>
      <c r="AL349" s="102"/>
    </row>
    <row r="350" spans="2:38" s="110" customFormat="1" x14ac:dyDescent="0.2">
      <c r="B350" s="102">
        <f t="shared" si="96"/>
        <v>2.5649999999999666</v>
      </c>
      <c r="C350" s="102">
        <f t="shared" si="97"/>
        <v>367.28230049805677</v>
      </c>
      <c r="D350" s="102">
        <f t="shared" si="88"/>
        <v>0.36728230049805677</v>
      </c>
      <c r="E350" s="102">
        <f t="shared" si="89"/>
        <v>39.045017327232365</v>
      </c>
      <c r="F350" s="102">
        <f t="shared" si="90"/>
        <v>-74.614312846996214</v>
      </c>
      <c r="G350" s="102">
        <f t="shared" si="91"/>
        <v>11.108453169038233</v>
      </c>
      <c r="H350" s="102">
        <f t="shared" si="92"/>
        <v>98.477891332274353</v>
      </c>
      <c r="I350" s="102">
        <f t="shared" si="93"/>
        <v>50.1534704962706</v>
      </c>
      <c r="J350" s="102">
        <f t="shared" si="94"/>
        <v>23.86357848527814</v>
      </c>
      <c r="K350" s="102" t="str">
        <f t="shared" si="80"/>
        <v>1+0.0027115507360399i</v>
      </c>
      <c r="L350" s="102" t="str">
        <f t="shared" si="81"/>
        <v>1-0.000220417679096877i</v>
      </c>
      <c r="M350" s="102" t="str">
        <f t="shared" si="98"/>
        <v>1.00000059767372+0.00249113305694302i</v>
      </c>
      <c r="N350" s="102" t="str">
        <f t="shared" si="82"/>
        <v>1+3.59290704792215i</v>
      </c>
      <c r="O350" s="102" t="str">
        <f t="shared" si="83"/>
        <v>0.999996619453439+0.00541613504749333i</v>
      </c>
      <c r="P350" s="102" t="str">
        <f t="shared" si="99"/>
        <v>0.980536949668802+3.59831103698008i</v>
      </c>
      <c r="Q350" s="102" t="str">
        <f t="shared" si="84"/>
        <v>23.769120696722-86.377523302257i</v>
      </c>
      <c r="R350" s="102" t="str">
        <f t="shared" si="85"/>
        <v>1400-9219.81642007237i</v>
      </c>
      <c r="S350" s="102" t="str">
        <f t="shared" si="86"/>
        <v>-503873.688073722i</v>
      </c>
      <c r="T350" s="102" t="str">
        <f t="shared" si="95"/>
        <v>1350.12857699975-9057.82872370886i</v>
      </c>
      <c r="U350" s="102" t="str">
        <f t="shared" si="87"/>
        <v>-0.529665826361439+3.55345588391654i</v>
      </c>
      <c r="V350" s="102"/>
      <c r="W350" s="102"/>
      <c r="X350" s="102"/>
      <c r="Y350" s="102"/>
      <c r="Z350" s="102"/>
      <c r="AA350" s="102"/>
      <c r="AB350" s="102"/>
      <c r="AC350" s="102"/>
      <c r="AD350" s="102"/>
      <c r="AE350" s="102"/>
      <c r="AF350" s="102"/>
      <c r="AG350" s="102"/>
      <c r="AH350" s="102"/>
      <c r="AI350" s="102"/>
      <c r="AJ350" s="102"/>
      <c r="AK350" s="102"/>
      <c r="AL350" s="102"/>
    </row>
    <row r="351" spans="2:38" s="110" customFormat="1" x14ac:dyDescent="0.2">
      <c r="B351" s="102">
        <f t="shared" si="96"/>
        <v>2.5699999999999665</v>
      </c>
      <c r="C351" s="102">
        <f t="shared" si="97"/>
        <v>371.53522909714428</v>
      </c>
      <c r="D351" s="102">
        <f t="shared" si="88"/>
        <v>0.37153522909714426</v>
      </c>
      <c r="E351" s="102">
        <f t="shared" si="89"/>
        <v>38.952129072272783</v>
      </c>
      <c r="F351" s="102">
        <f t="shared" si="90"/>
        <v>-74.78581116127431</v>
      </c>
      <c r="G351" s="102">
        <f t="shared" si="91"/>
        <v>11.01073174544756</v>
      </c>
      <c r="H351" s="102">
        <f t="shared" si="92"/>
        <v>98.574528130174301</v>
      </c>
      <c r="I351" s="102">
        <f t="shared" si="93"/>
        <v>49.96286081772034</v>
      </c>
      <c r="J351" s="102">
        <f t="shared" si="94"/>
        <v>23.78871696889999</v>
      </c>
      <c r="K351" s="102" t="str">
        <f t="shared" si="80"/>
        <v>1+0.00274294901376126i</v>
      </c>
      <c r="L351" s="102" t="str">
        <f t="shared" si="81"/>
        <v>1-0.000222969995530052i</v>
      </c>
      <c r="M351" s="102" t="str">
        <f t="shared" si="98"/>
        <v>1.00000061159533+0.00251997901823121i</v>
      </c>
      <c r="N351" s="102" t="str">
        <f t="shared" si="82"/>
        <v>1+3.63451095074363i</v>
      </c>
      <c r="O351" s="102" t="str">
        <f t="shared" si="83"/>
        <v>0.999996540710394+0.00547885093554121i</v>
      </c>
      <c r="P351" s="102" t="str">
        <f t="shared" si="99"/>
        <v>0.980083596987678+3.63997722885322i</v>
      </c>
      <c r="Q351" s="102" t="str">
        <f t="shared" si="84"/>
        <v>23.2603835174414-85.5287166052588i</v>
      </c>
      <c r="R351" s="102" t="str">
        <f t="shared" si="85"/>
        <v>1400-9114.27805423138i</v>
      </c>
      <c r="S351" s="102" t="str">
        <f t="shared" si="86"/>
        <v>-498105.893661484i</v>
      </c>
      <c r="T351" s="102" t="str">
        <f t="shared" si="95"/>
        <v>1350.12834286809-8954.22944162351i</v>
      </c>
      <c r="U351" s="102" t="str">
        <f t="shared" si="87"/>
        <v>-0.529665734509788+3.51281308863691i</v>
      </c>
      <c r="V351" s="102"/>
      <c r="W351" s="102"/>
      <c r="X351" s="102"/>
      <c r="Y351" s="102"/>
      <c r="Z351" s="102"/>
      <c r="AA351" s="102"/>
      <c r="AB351" s="102"/>
      <c r="AC351" s="102"/>
      <c r="AD351" s="102"/>
      <c r="AE351" s="102"/>
      <c r="AF351" s="102"/>
      <c r="AG351" s="102"/>
      <c r="AH351" s="102"/>
      <c r="AI351" s="102"/>
      <c r="AJ351" s="102"/>
      <c r="AK351" s="102"/>
      <c r="AL351" s="102"/>
    </row>
    <row r="352" spans="2:38" s="110" customFormat="1" x14ac:dyDescent="0.2">
      <c r="B352" s="102">
        <f t="shared" si="96"/>
        <v>2.5749999999999664</v>
      </c>
      <c r="C352" s="102">
        <f t="shared" si="97"/>
        <v>375.8374042884152</v>
      </c>
      <c r="D352" s="102">
        <f t="shared" si="88"/>
        <v>0.37583740428841522</v>
      </c>
      <c r="E352" s="102">
        <f t="shared" si="89"/>
        <v>38.859090137739855</v>
      </c>
      <c r="F352" s="102">
        <f t="shared" si="90"/>
        <v>-74.955662879855964</v>
      </c>
      <c r="G352" s="102">
        <f t="shared" si="91"/>
        <v>10.913062158985799</v>
      </c>
      <c r="H352" s="102">
        <f t="shared" si="92"/>
        <v>98.672231083605752</v>
      </c>
      <c r="I352" s="102">
        <f t="shared" si="93"/>
        <v>49.77215229672565</v>
      </c>
      <c r="J352" s="102">
        <f t="shared" si="94"/>
        <v>23.716568203749787</v>
      </c>
      <c r="K352" s="102" t="str">
        <f t="shared" si="80"/>
        <v>1+0.00277471086640334i</v>
      </c>
      <c r="L352" s="102" t="str">
        <f t="shared" si="81"/>
        <v>1-0.000225551866394622i</v>
      </c>
      <c r="M352" s="102" t="str">
        <f t="shared" si="98"/>
        <v>1.00000062584121+0.00254915900000872i</v>
      </c>
      <c r="N352" s="102" t="str">
        <f t="shared" si="82"/>
        <v>1+3.67659660405487i</v>
      </c>
      <c r="O352" s="102" t="str">
        <f t="shared" si="83"/>
        <v>0.999996460133188+0.00554229303934611i</v>
      </c>
      <c r="P352" s="102" t="str">
        <f t="shared" si="99"/>
        <v>0.979619684366051+3.68212588243192i</v>
      </c>
      <c r="Q352" s="102" t="str">
        <f t="shared" si="84"/>
        <v>22.7616126661958-84.6853128061518i</v>
      </c>
      <c r="R352" s="102" t="str">
        <f t="shared" si="85"/>
        <v>1400-9009.94777607428i</v>
      </c>
      <c r="S352" s="102" t="str">
        <f t="shared" si="86"/>
        <v>-492404.12264592i</v>
      </c>
      <c r="T352" s="102" t="str">
        <f t="shared" si="95"/>
        <v>1350.12810328288-8851.8170329217i</v>
      </c>
      <c r="U352" s="102" t="str">
        <f t="shared" si="87"/>
        <v>-0.529665640518667+3.47263591291543i</v>
      </c>
      <c r="V352" s="102"/>
      <c r="W352" s="102"/>
      <c r="X352" s="102"/>
      <c r="Y352" s="102"/>
      <c r="Z352" s="102"/>
      <c r="AA352" s="102"/>
      <c r="AB352" s="102"/>
      <c r="AC352" s="102"/>
      <c r="AD352" s="102"/>
      <c r="AE352" s="102"/>
      <c r="AF352" s="102"/>
      <c r="AG352" s="102"/>
      <c r="AH352" s="102"/>
      <c r="AI352" s="102"/>
      <c r="AJ352" s="102"/>
      <c r="AK352" s="102"/>
      <c r="AL352" s="102"/>
    </row>
    <row r="353" spans="2:38" s="110" customFormat="1" x14ac:dyDescent="0.2">
      <c r="B353" s="102">
        <f t="shared" si="96"/>
        <v>2.5799999999999663</v>
      </c>
      <c r="C353" s="102">
        <f t="shared" si="97"/>
        <v>380.1893963205319</v>
      </c>
      <c r="D353" s="102">
        <f t="shared" si="88"/>
        <v>0.38018939632053189</v>
      </c>
      <c r="E353" s="102">
        <f t="shared" si="89"/>
        <v>38.765903479034108</v>
      </c>
      <c r="F353" s="102">
        <f t="shared" si="90"/>
        <v>-75.123878983059967</v>
      </c>
      <c r="G353" s="102">
        <f t="shared" si="91"/>
        <v>10.815445560153073</v>
      </c>
      <c r="H353" s="102">
        <f t="shared" si="92"/>
        <v>98.771010739654102</v>
      </c>
      <c r="I353" s="102">
        <f t="shared" si="93"/>
        <v>49.581349039187181</v>
      </c>
      <c r="J353" s="102">
        <f t="shared" si="94"/>
        <v>23.647131756594135</v>
      </c>
      <c r="K353" s="102" t="str">
        <f t="shared" si="80"/>
        <v>1+0.00280684050396531i</v>
      </c>
      <c r="L353" s="102" t="str">
        <f t="shared" si="81"/>
        <v>1-0.000228163633914773i</v>
      </c>
      <c r="M353" s="102" t="str">
        <f t="shared" si="98"/>
        <v>1.00000064041893+0.00257867687005054i</v>
      </c>
      <c r="N353" s="102" t="str">
        <f t="shared" si="82"/>
        <v>1+3.71916958626362i</v>
      </c>
      <c r="O353" s="102" t="str">
        <f t="shared" si="83"/>
        <v>0.999996377679097+0.00560646976809017i</v>
      </c>
      <c r="P353" s="102" t="str">
        <f t="shared" si="99"/>
        <v>0.97914496583131+3.72476258400598i</v>
      </c>
      <c r="Q353" s="102" t="str">
        <f t="shared" si="84"/>
        <v>22.2726464894564-83.8473739204108i</v>
      </c>
      <c r="R353" s="102" t="str">
        <f t="shared" si="85"/>
        <v>1400-8906.81175673567i</v>
      </c>
      <c r="S353" s="102" t="str">
        <f t="shared" si="86"/>
        <v>-486767.619263461i</v>
      </c>
      <c r="T353" s="102" t="str">
        <f t="shared" si="95"/>
        <v>1350.12785811711-8750.5779229485i</v>
      </c>
      <c r="U353" s="102" t="str">
        <f t="shared" si="87"/>
        <v>-0.52966554433825+3.43291903131056i</v>
      </c>
      <c r="V353" s="102"/>
      <c r="W353" s="102"/>
      <c r="X353" s="102"/>
      <c r="Y353" s="102"/>
      <c r="Z353" s="102"/>
      <c r="AA353" s="102"/>
      <c r="AB353" s="102"/>
      <c r="AC353" s="102"/>
      <c r="AD353" s="102"/>
      <c r="AE353" s="102"/>
      <c r="AF353" s="102"/>
      <c r="AG353" s="102"/>
      <c r="AH353" s="102"/>
      <c r="AI353" s="102"/>
      <c r="AJ353" s="102"/>
      <c r="AK353" s="102"/>
      <c r="AL353" s="102"/>
    </row>
    <row r="354" spans="2:38" s="110" customFormat="1" x14ac:dyDescent="0.2">
      <c r="B354" s="102">
        <f t="shared" si="96"/>
        <v>2.5849999999999662</v>
      </c>
      <c r="C354" s="102">
        <f t="shared" si="97"/>
        <v>384.5917820453239</v>
      </c>
      <c r="D354" s="102">
        <f t="shared" si="88"/>
        <v>0.3845917820453239</v>
      </c>
      <c r="E354" s="102">
        <f t="shared" si="89"/>
        <v>38.672572003371251</v>
      </c>
      <c r="F354" s="102">
        <f t="shared" si="90"/>
        <v>-75.290470572794803</v>
      </c>
      <c r="G354" s="102">
        <f t="shared" si="91"/>
        <v>10.717883123661473</v>
      </c>
      <c r="H354" s="102">
        <f t="shared" si="92"/>
        <v>98.870877707711173</v>
      </c>
      <c r="I354" s="102">
        <f t="shared" si="93"/>
        <v>49.390455127032723</v>
      </c>
      <c r="J354" s="102">
        <f t="shared" si="94"/>
        <v>23.580407134916371</v>
      </c>
      <c r="K354" s="102" t="str">
        <f t="shared" si="80"/>
        <v>1+0.0028393421851958i</v>
      </c>
      <c r="L354" s="102" t="str">
        <f t="shared" si="81"/>
        <v>1-0.000230805644277462i</v>
      </c>
      <c r="M354" s="102" t="str">
        <f t="shared" si="98"/>
        <v>1.0000006553362+0.00260853654091834i</v>
      </c>
      <c r="N354" s="102" t="str">
        <f t="shared" si="82"/>
        <v>1+3.76223554037256i</v>
      </c>
      <c r="O354" s="102" t="str">
        <f t="shared" si="83"/>
        <v>0.999996293304405+0.00567138962832927i</v>
      </c>
      <c r="P354" s="102" t="str">
        <f t="shared" si="99"/>
        <v>0.978659189681404+3.76789298453898i</v>
      </c>
      <c r="Q354" s="102" t="str">
        <f t="shared" si="84"/>
        <v>21.79332453045-83.0149581673388i</v>
      </c>
      <c r="R354" s="102" t="str">
        <f t="shared" si="85"/>
        <v>1400-8804.85632564784i</v>
      </c>
      <c r="S354" s="102" t="str">
        <f t="shared" si="86"/>
        <v>-481195.636401683i</v>
      </c>
      <c r="T354" s="102" t="str">
        <f t="shared" si="95"/>
        <v>1350.12760724079-8650.49869256838i</v>
      </c>
      <c r="U354" s="102" t="str">
        <f t="shared" si="87"/>
        <v>-0.52966544591754+3.3936571793922i</v>
      </c>
      <c r="V354" s="102"/>
      <c r="W354" s="102"/>
      <c r="X354" s="102"/>
      <c r="Y354" s="102"/>
      <c r="Z354" s="102"/>
      <c r="AA354" s="102"/>
      <c r="AB354" s="102"/>
      <c r="AC354" s="102"/>
      <c r="AD354" s="102"/>
      <c r="AE354" s="102"/>
      <c r="AF354" s="102"/>
      <c r="AG354" s="102"/>
      <c r="AH354" s="102"/>
      <c r="AI354" s="102"/>
      <c r="AJ354" s="102"/>
      <c r="AK354" s="102"/>
      <c r="AL354" s="102"/>
    </row>
    <row r="355" spans="2:38" s="110" customFormat="1" x14ac:dyDescent="0.2">
      <c r="B355" s="102">
        <f t="shared" si="96"/>
        <v>2.5899999999999661</v>
      </c>
      <c r="C355" s="102">
        <f t="shared" si="97"/>
        <v>389.04514499425056</v>
      </c>
      <c r="D355" s="102">
        <f t="shared" si="88"/>
        <v>0.38904514499425058</v>
      </c>
      <c r="E355" s="102">
        <f t="shared" si="89"/>
        <v>38.579098570148936</v>
      </c>
      <c r="F355" s="102">
        <f t="shared" si="90"/>
        <v>-75.455448865199358</v>
      </c>
      <c r="G355" s="102">
        <f t="shared" si="91"/>
        <v>10.620376048884131</v>
      </c>
      <c r="H355" s="102">
        <f t="shared" si="92"/>
        <v>98.971842658286292</v>
      </c>
      <c r="I355" s="102">
        <f t="shared" si="93"/>
        <v>49.199474619033069</v>
      </c>
      <c r="J355" s="102">
        <f t="shared" si="94"/>
        <v>23.516393793086934</v>
      </c>
      <c r="K355" s="102" t="str">
        <f t="shared" si="80"/>
        <v>1+0.00287222021815748i</v>
      </c>
      <c r="L355" s="102" t="str">
        <f t="shared" si="81"/>
        <v>1-0.000233478247678299i</v>
      </c>
      <c r="M355" s="102" t="str">
        <f t="shared" si="98"/>
        <v>1.00000067060094+0.00263874197047918i</v>
      </c>
      <c r="N355" s="102" t="str">
        <f t="shared" si="82"/>
        <v>1+3.80580017472727i</v>
      </c>
      <c r="O355" s="102" t="str">
        <f t="shared" si="83"/>
        <v>0.999996206964373+0.00573706122512057i</v>
      </c>
      <c r="P355" s="102" t="str">
        <f t="shared" si="99"/>
        <v>0.978162098351388+3.81152280041674i</v>
      </c>
      <c r="Q355" s="102" t="str">
        <f t="shared" si="84"/>
        <v>21.3234875870752-82.1881200657122i</v>
      </c>
      <c r="R355" s="102" t="str">
        <f t="shared" si="85"/>
        <v>1400-8704.0679687289i</v>
      </c>
      <c r="S355" s="102" t="str">
        <f t="shared" si="86"/>
        <v>-475687.435500299i</v>
      </c>
      <c r="T355" s="102" t="str">
        <f t="shared" si="95"/>
        <v>1350.12735052091-8551.56607638668i</v>
      </c>
      <c r="U355" s="102" t="str">
        <f t="shared" si="87"/>
        <v>-0.529665345204356+3.354845153044i</v>
      </c>
      <c r="V355" s="102"/>
      <c r="W355" s="102"/>
      <c r="X355" s="102"/>
      <c r="Y355" s="102"/>
      <c r="Z355" s="102"/>
      <c r="AA355" s="102"/>
      <c r="AB355" s="102"/>
      <c r="AC355" s="102"/>
      <c r="AD355" s="102"/>
      <c r="AE355" s="102"/>
      <c r="AF355" s="102"/>
      <c r="AG355" s="102"/>
      <c r="AH355" s="102"/>
      <c r="AI355" s="102"/>
      <c r="AJ355" s="102"/>
      <c r="AK355" s="102"/>
      <c r="AL355" s="102"/>
    </row>
    <row r="356" spans="2:38" s="110" customFormat="1" x14ac:dyDescent="0.2">
      <c r="B356" s="102">
        <f t="shared" si="96"/>
        <v>2.594999999999966</v>
      </c>
      <c r="C356" s="102">
        <f t="shared" si="97"/>
        <v>393.55007545574671</v>
      </c>
      <c r="D356" s="102">
        <f t="shared" si="88"/>
        <v>0.39355007545574672</v>
      </c>
      <c r="E356" s="102">
        <f t="shared" si="89"/>
        <v>38.485485991329497</v>
      </c>
      <c r="F356" s="102">
        <f t="shared" si="90"/>
        <v>-75.618825183471643</v>
      </c>
      <c r="G356" s="102">
        <f t="shared" si="91"/>
        <v>10.52292556030913</v>
      </c>
      <c r="H356" s="102">
        <f t="shared" si="92"/>
        <v>99.073916321747163</v>
      </c>
      <c r="I356" s="102">
        <f t="shared" si="93"/>
        <v>49.00841155163863</v>
      </c>
      <c r="J356" s="102">
        <f t="shared" si="94"/>
        <v>23.45509113827552</v>
      </c>
      <c r="K356" s="102" t="str">
        <f t="shared" si="80"/>
        <v>1+0.00290547896079798i</v>
      </c>
      <c r="L356" s="102" t="str">
        <f t="shared" si="81"/>
        <v>1-0.000236181798367971i</v>
      </c>
      <c r="M356" s="102" t="str">
        <f t="shared" si="98"/>
        <v>1.00000068622125+0.00266929716243001i</v>
      </c>
      <c r="N356" s="102" t="str">
        <f t="shared" si="82"/>
        <v>1+3.84986926377284i</v>
      </c>
      <c r="O356" s="102" t="str">
        <f t="shared" si="83"/>
        <v>0.999996118613223+0.00580349326316309i</v>
      </c>
      <c r="P356" s="102" t="str">
        <f t="shared" si="99"/>
        <v>0.977653428276859+3.85565781420435i</v>
      </c>
      <c r="Q356" s="102" t="str">
        <f t="shared" si="84"/>
        <v>20.8629777661588-81.366910528816i</v>
      </c>
      <c r="R356" s="102" t="str">
        <f t="shared" si="85"/>
        <v>1400-8604.43332659132i</v>
      </c>
      <c r="S356" s="102" t="str">
        <f t="shared" si="86"/>
        <v>-470242.286453245i</v>
      </c>
      <c r="T356" s="102" t="str">
        <f t="shared" si="95"/>
        <v>1350.12708782135-8453.76696099112i</v>
      </c>
      <c r="U356" s="102" t="str">
        <f t="shared" si="87"/>
        <v>-0.529665242145298+3.31647780777343i</v>
      </c>
      <c r="V356" s="102"/>
      <c r="W356" s="102"/>
      <c r="X356" s="102"/>
      <c r="Y356" s="102"/>
      <c r="Z356" s="102"/>
      <c r="AA356" s="102"/>
      <c r="AB356" s="102"/>
      <c r="AC356" s="102"/>
      <c r="AD356" s="102"/>
      <c r="AE356" s="102"/>
      <c r="AF356" s="102"/>
      <c r="AG356" s="102"/>
      <c r="AH356" s="102"/>
      <c r="AI356" s="102"/>
      <c r="AJ356" s="102"/>
      <c r="AK356" s="102"/>
      <c r="AL356" s="102"/>
    </row>
    <row r="357" spans="2:38" s="110" customFormat="1" x14ac:dyDescent="0.2">
      <c r="B357" s="102">
        <f t="shared" si="96"/>
        <v>2.5999999999999659</v>
      </c>
      <c r="C357" s="102">
        <f t="shared" si="97"/>
        <v>398.10717055346612</v>
      </c>
      <c r="D357" s="102">
        <f t="shared" si="88"/>
        <v>0.39810717055346612</v>
      </c>
      <c r="E357" s="102">
        <f t="shared" si="89"/>
        <v>38.391737031838154</v>
      </c>
      <c r="F357" s="102">
        <f t="shared" si="90"/>
        <v>-75.780610950885503</v>
      </c>
      <c r="G357" s="102">
        <f t="shared" si="91"/>
        <v>10.42553290799933</v>
      </c>
      <c r="H357" s="102">
        <f t="shared" si="92"/>
        <v>99.177109486988428</v>
      </c>
      <c r="I357" s="102">
        <f t="shared" si="93"/>
        <v>48.817269939837487</v>
      </c>
      <c r="J357" s="102">
        <f t="shared" si="94"/>
        <v>23.396498536102925</v>
      </c>
      <c r="K357" s="102" t="str">
        <f t="shared" ref="K357:K420" si="100">COMPLEX(1,2*PI()*C357*esr*Cout*10^-6)</f>
        <v>1+0.00293912282152764i</v>
      </c>
      <c r="L357" s="102" t="str">
        <f t="shared" ref="L357:L420" si="101">COMPLEX(1,-2*PI()*C357*(1-Dmax)^2*Lout*10^-6/Req)</f>
        <v>1-0.000238916654699194i</v>
      </c>
      <c r="M357" s="102" t="str">
        <f t="shared" si="98"/>
        <v>1.00000070220539+0.00270020616682845i</v>
      </c>
      <c r="N357" s="102" t="str">
        <f t="shared" ref="N357:N420" si="102">COMPLEX(1,2*PI()*C357*(Rd+Rs+esr)*Req*Cout*10^-6/(Req+Rd+Rs))</f>
        <v>1+3.89444864881928i</v>
      </c>
      <c r="O357" s="102" t="str">
        <f t="shared" ref="O357:O420" si="103">IMSUM(COMPLEX(1,2*PI()*C357/(Qd*ws)),IMPRODUCT(COMPLEX(0,2*PI()*C357/ws),COMPLEX(0,2*PI()*C357/ws)))</f>
        <v>0.999996028204111+0.00587069454795151i</v>
      </c>
      <c r="P357" s="102" t="str">
        <f t="shared" si="99"/>
        <v>0.977132909754211+3.9003038754121i</v>
      </c>
      <c r="Q357" s="102" t="str">
        <f t="shared" ref="Q357:Q420" si="104">IMPRODUCT(Ap,IMDIV(M357,P357))</f>
        <v>20.4116385341636-80.551376958782i</v>
      </c>
      <c r="R357" s="102" t="str">
        <f t="shared" ref="R357:R420" si="105">IMSUM(Rz*10^3,IMDIV(1,COMPLEX(0,(2*PI()*C357*Cz*10^-9))))</f>
        <v>1400-8505.93919277109i</v>
      </c>
      <c r="S357" s="102" t="str">
        <f t="shared" ref="S357:S420" si="106">IMDIV(1,COMPLEX(0,(2*PI()*C357*Cp*10^-12)))</f>
        <v>-464859.467511911i</v>
      </c>
      <c r="T357" s="102" t="str">
        <f t="shared" si="95"/>
        <v>1350.12681900284-8357.08838321357i</v>
      </c>
      <c r="U357" s="102" t="str">
        <f t="shared" ref="U357:U420" si="107">IMPRODUCT(-Rs*g/(Rs+Rd),T357)</f>
        <v>-0.529665136685728+3.27855005802993i</v>
      </c>
      <c r="V357" s="102"/>
      <c r="W357" s="102"/>
      <c r="X357" s="102"/>
      <c r="Y357" s="102"/>
      <c r="Z357" s="102"/>
      <c r="AA357" s="102"/>
      <c r="AB357" s="102"/>
      <c r="AC357" s="102"/>
      <c r="AD357" s="102"/>
      <c r="AE357" s="102"/>
      <c r="AF357" s="102"/>
      <c r="AG357" s="102"/>
      <c r="AH357" s="102"/>
      <c r="AI357" s="102"/>
      <c r="AJ357" s="102"/>
      <c r="AK357" s="102"/>
      <c r="AL357" s="102"/>
    </row>
    <row r="358" spans="2:38" s="110" customFormat="1" x14ac:dyDescent="0.2">
      <c r="B358" s="102">
        <f t="shared" si="96"/>
        <v>2.6049999999999658</v>
      </c>
      <c r="C358" s="102">
        <f t="shared" si="97"/>
        <v>402.71703432542762</v>
      </c>
      <c r="D358" s="102">
        <f t="shared" ref="D358:D421" si="108">C358/1000</f>
        <v>0.4027170343254276</v>
      </c>
      <c r="E358" s="102">
        <f t="shared" ref="E358:E421" si="109">20*LOG(IMABS(Q358))</f>
        <v>38.297854409977205</v>
      </c>
      <c r="F358" s="102">
        <f t="shared" ref="F358:F421" si="110">IF(180/PI()*IMARGUMENT(Q358)&gt;0,180/PI()*IMARGUMENT(Q358)-360,180/PI()*IMARGUMENT(Q358))</f>
        <v>-75.94081768399289</v>
      </c>
      <c r="G358" s="102">
        <f t="shared" ref="G358:G421" si="111">20*LOG(IMABS(U358))</f>
        <v>10.328199368057566</v>
      </c>
      <c r="H358" s="102">
        <f t="shared" ref="H358:H421" si="112">180/PI()*IMARGUMENT(U358)</f>
        <v>99.281433000024961</v>
      </c>
      <c r="I358" s="102">
        <f t="shared" ref="I358:I421" si="113">E358+G358</f>
        <v>48.626053778034773</v>
      </c>
      <c r="J358" s="102">
        <f t="shared" ref="J358:J421" si="114">F358+H358</f>
        <v>23.340615316032071</v>
      </c>
      <c r="K358" s="102" t="str">
        <f t="shared" si="100"/>
        <v>1+0.00297315625980375i</v>
      </c>
      <c r="L358" s="102" t="str">
        <f t="shared" si="101"/>
        <v>1-0.000241683179174211i</v>
      </c>
      <c r="M358" s="102" t="str">
        <f t="shared" si="98"/>
        <v>1.00000071856186+0.00273147308062954i</v>
      </c>
      <c r="N358" s="102" t="str">
        <f t="shared" si="102"/>
        <v>1+3.93954423881581i</v>
      </c>
      <c r="O358" s="102" t="str">
        <f t="shared" si="103"/>
        <v>0.9999959356891+0.00593867398694336i</v>
      </c>
      <c r="P358" s="102" t="str">
        <f t="shared" si="99"/>
        <v>0.976600266797632+3.94546690127016i</v>
      </c>
      <c r="Q358" s="102" t="str">
        <f t="shared" si="104"/>
        <v>19.9693147644626-79.7415633401585i</v>
      </c>
      <c r="R358" s="102" t="str">
        <f t="shared" si="105"/>
        <v>1400-8408.57251197762i</v>
      </c>
      <c r="S358" s="102" t="str">
        <f t="shared" si="106"/>
        <v>-459538.265189475i</v>
      </c>
      <c r="T358" s="102" t="str">
        <f t="shared" ref="T358:T421" si="115">IMDIV(IMPRODUCT(R358,S358),IMSUM(R358,S358))</f>
        <v>1350.12654392285-8261.51752841215i</v>
      </c>
      <c r="U358" s="102" t="str">
        <f t="shared" si="107"/>
        <v>-0.529665028769732+3.24105687653091i</v>
      </c>
      <c r="V358" s="102"/>
      <c r="W358" s="102"/>
      <c r="X358" s="102"/>
      <c r="Y358" s="102"/>
      <c r="Z358" s="102"/>
      <c r="AA358" s="102"/>
      <c r="AB358" s="102"/>
      <c r="AC358" s="102"/>
      <c r="AD358" s="102"/>
      <c r="AE358" s="102"/>
      <c r="AF358" s="102"/>
      <c r="AG358" s="102"/>
      <c r="AH358" s="102"/>
      <c r="AI358" s="102"/>
      <c r="AJ358" s="102"/>
      <c r="AK358" s="102"/>
      <c r="AL358" s="102"/>
    </row>
    <row r="359" spans="2:38" s="110" customFormat="1" x14ac:dyDescent="0.2">
      <c r="B359" s="102">
        <f t="shared" ref="B359:B422" si="116">B358+0.005</f>
        <v>2.6099999999999657</v>
      </c>
      <c r="C359" s="102">
        <f t="shared" ref="C359:C422" si="117">10^B359</f>
        <v>407.38027780408089</v>
      </c>
      <c r="D359" s="102">
        <f t="shared" si="108"/>
        <v>0.40738027780408087</v>
      </c>
      <c r="E359" s="102">
        <f t="shared" si="109"/>
        <v>38.203840797851811</v>
      </c>
      <c r="F359" s="102">
        <f t="shared" si="110"/>
        <v>-76.099456986009855</v>
      </c>
      <c r="G359" s="102">
        <f t="shared" si="111"/>
        <v>10.230926243096528</v>
      </c>
      <c r="H359" s="102">
        <f t="shared" si="112"/>
        <v>99.386897762509093</v>
      </c>
      <c r="I359" s="102">
        <f t="shared" si="113"/>
        <v>48.434767040948337</v>
      </c>
      <c r="J359" s="102">
        <f t="shared" si="114"/>
        <v>23.287440776499238</v>
      </c>
      <c r="K359" s="102" t="str">
        <f t="shared" si="100"/>
        <v>1+0.00300758378672167i</v>
      </c>
      <c r="L359" s="102" t="str">
        <f t="shared" si="101"/>
        <v>1-0.000244481738492845i</v>
      </c>
      <c r="M359" s="102" t="str">
        <f t="shared" ref="M359:M422" si="118">IMPRODUCT(K359,L359)</f>
        <v>1.00000073529931+0.00276310204822882i</v>
      </c>
      <c r="N359" s="102" t="str">
        <f t="shared" si="102"/>
        <v>1+3.98516201113402i</v>
      </c>
      <c r="O359" s="102" t="str">
        <f t="shared" si="103"/>
        <v>0.999995841019137+0.00600744059073961i</v>
      </c>
      <c r="P359" s="102" t="str">
        <f t="shared" ref="P359:P422" si="119">IMPRODUCT(N359,O359)</f>
        <v>0.976055216992777+3.99115287751222i</v>
      </c>
      <c r="Q359" s="102" t="str">
        <f t="shared" si="104"/>
        <v>19.5358527812823-78.9375103326002i</v>
      </c>
      <c r="R359" s="102" t="str">
        <f t="shared" si="105"/>
        <v>1400-8312.32037836276i</v>
      </c>
      <c r="S359" s="102" t="str">
        <f t="shared" si="106"/>
        <v>-454277.974166337i</v>
      </c>
      <c r="T359" s="102" t="str">
        <f t="shared" si="115"/>
        <v>1350.12626243554-8167.04172877223i</v>
      </c>
      <c r="U359" s="102" t="str">
        <f t="shared" si="107"/>
        <v>-0.529664918340095+3.20399329359525i</v>
      </c>
      <c r="V359" s="102"/>
      <c r="W359" s="102"/>
      <c r="X359" s="102"/>
      <c r="Y359" s="102"/>
      <c r="Z359" s="102"/>
      <c r="AA359" s="102"/>
      <c r="AB359" s="102"/>
      <c r="AC359" s="102"/>
      <c r="AD359" s="102"/>
      <c r="AE359" s="102"/>
      <c r="AF359" s="102"/>
      <c r="AG359" s="102"/>
      <c r="AH359" s="102"/>
      <c r="AI359" s="102"/>
      <c r="AJ359" s="102"/>
      <c r="AK359" s="102"/>
      <c r="AL359" s="102"/>
    </row>
    <row r="360" spans="2:38" s="110" customFormat="1" x14ac:dyDescent="0.2">
      <c r="B360" s="102">
        <f t="shared" si="116"/>
        <v>2.6149999999999656</v>
      </c>
      <c r="C360" s="102">
        <f t="shared" si="117"/>
        <v>412.09751909729795</v>
      </c>
      <c r="D360" s="102">
        <f t="shared" si="108"/>
        <v>0.41209751909729797</v>
      </c>
      <c r="E360" s="102">
        <f t="shared" si="109"/>
        <v>38.109698821810554</v>
      </c>
      <c r="F360" s="102">
        <f t="shared" si="110"/>
        <v>-76.2565405403856</v>
      </c>
      <c r="G360" s="102">
        <f t="shared" si="111"/>
        <v>10.133714862714285</v>
      </c>
      <c r="H360" s="102">
        <f t="shared" si="112"/>
        <v>99.493514730167746</v>
      </c>
      <c r="I360" s="102">
        <f t="shared" si="113"/>
        <v>48.243413684524839</v>
      </c>
      <c r="J360" s="102">
        <f t="shared" si="114"/>
        <v>23.236974189782146</v>
      </c>
      <c r="K360" s="102" t="str">
        <f t="shared" si="100"/>
        <v>1+0.00304240996561283i</v>
      </c>
      <c r="L360" s="102" t="str">
        <f t="shared" si="101"/>
        <v>1-0.000247312703601104i</v>
      </c>
      <c r="M360" s="102" t="str">
        <f t="shared" si="118"/>
        <v>1.00000075242663+0.00279509726201173i</v>
      </c>
      <c r="N360" s="102" t="str">
        <f t="shared" si="102"/>
        <v>1+4.03130801236023i</v>
      </c>
      <c r="O360" s="102" t="str">
        <f t="shared" si="103"/>
        <v>0.999995744144028+0.00607700347427914i</v>
      </c>
      <c r="P360" s="102" t="str">
        <f t="shared" si="119"/>
        <v>0.975497471347026+4.03736785916823i</v>
      </c>
      <c r="Q360" s="102" t="str">
        <f t="shared" si="104"/>
        <v>19.1111004004323-78.1392553626424i</v>
      </c>
      <c r="R360" s="102" t="str">
        <f t="shared" si="105"/>
        <v>1400-8217.17003381045i</v>
      </c>
      <c r="S360" s="102" t="str">
        <f t="shared" si="106"/>
        <v>-449077.897196617i</v>
      </c>
      <c r="T360" s="102" t="str">
        <f t="shared" si="115"/>
        <v>1350.12597439167-8073.64846162754i</v>
      </c>
      <c r="U360" s="102" t="str">
        <f t="shared" si="107"/>
        <v>-0.529664805338269+3.16735439648464i</v>
      </c>
      <c r="V360" s="102"/>
      <c r="W360" s="102"/>
      <c r="X360" s="102"/>
      <c r="Y360" s="102"/>
      <c r="Z360" s="102"/>
      <c r="AA360" s="102"/>
      <c r="AB360" s="102"/>
      <c r="AC360" s="102"/>
      <c r="AD360" s="102"/>
      <c r="AE360" s="102"/>
      <c r="AF360" s="102"/>
      <c r="AG360" s="102"/>
      <c r="AH360" s="102"/>
      <c r="AI360" s="102"/>
      <c r="AJ360" s="102"/>
      <c r="AK360" s="102"/>
      <c r="AL360" s="102"/>
    </row>
    <row r="361" spans="2:38" s="110" customFormat="1" x14ac:dyDescent="0.2">
      <c r="B361" s="102">
        <f t="shared" si="116"/>
        <v>2.6199999999999655</v>
      </c>
      <c r="C361" s="102">
        <f t="shared" si="117"/>
        <v>416.86938347030241</v>
      </c>
      <c r="D361" s="102">
        <f t="shared" si="108"/>
        <v>0.41686938347030239</v>
      </c>
      <c r="E361" s="102">
        <f t="shared" si="109"/>
        <v>38.015431062896063</v>
      </c>
      <c r="F361" s="102">
        <f t="shared" si="110"/>
        <v>-76.412080104551393</v>
      </c>
      <c r="G361" s="102">
        <f t="shared" si="111"/>
        <v>10.036566583974601</v>
      </c>
      <c r="H361" s="102">
        <f t="shared" si="112"/>
        <v>99.601294911158206</v>
      </c>
      <c r="I361" s="102">
        <f t="shared" si="113"/>
        <v>48.05199764687066</v>
      </c>
      <c r="J361" s="102">
        <f t="shared" si="114"/>
        <v>23.189214806606813</v>
      </c>
      <c r="K361" s="102" t="str">
        <f t="shared" si="100"/>
        <v>1+0.0030776394126495i</v>
      </c>
      <c r="L361" s="102" t="str">
        <f t="shared" si="101"/>
        <v>1-0.000250176449740344i</v>
      </c>
      <c r="M361" s="102" t="str">
        <f t="shared" si="118"/>
        <v>1.0000007699529+0.00282746296290916i</v>
      </c>
      <c r="N361" s="102" t="str">
        <f t="shared" si="102"/>
        <v>1+4.07798835909692i</v>
      </c>
      <c r="O361" s="102" t="str">
        <f t="shared" si="103"/>
        <v>0.999995645012408+0.0061473718580468i</v>
      </c>
      <c r="P361" s="102" t="str">
        <f t="shared" si="119"/>
        <v>0.974926734136253+4.08411797136626i</v>
      </c>
      <c r="Q361" s="102" t="str">
        <f t="shared" si="104"/>
        <v>18.6949069669238-77.3468327144577i</v>
      </c>
      <c r="R361" s="102" t="str">
        <f t="shared" si="105"/>
        <v>1400-8123.10886624558i</v>
      </c>
      <c r="S361" s="102" t="str">
        <f t="shared" si="106"/>
        <v>-443937.345015747i</v>
      </c>
      <c r="T361" s="102" t="str">
        <f t="shared" si="115"/>
        <v>1350.12567963852-7981.32534780024i</v>
      </c>
      <c r="U361" s="102" t="str">
        <f t="shared" si="107"/>
        <v>-0.529664689704341+3.13113532875239i</v>
      </c>
      <c r="V361" s="102"/>
      <c r="W361" s="102"/>
      <c r="X361" s="102"/>
      <c r="Y361" s="102"/>
      <c r="Z361" s="102"/>
      <c r="AA361" s="102"/>
      <c r="AB361" s="102"/>
      <c r="AC361" s="102"/>
      <c r="AD361" s="102"/>
      <c r="AE361" s="102"/>
      <c r="AF361" s="102"/>
      <c r="AG361" s="102"/>
      <c r="AH361" s="102"/>
      <c r="AI361" s="102"/>
      <c r="AJ361" s="102"/>
      <c r="AK361" s="102"/>
      <c r="AL361" s="102"/>
    </row>
    <row r="362" spans="2:38" s="110" customFormat="1" x14ac:dyDescent="0.2">
      <c r="B362" s="102">
        <f t="shared" si="116"/>
        <v>2.6249999999999654</v>
      </c>
      <c r="C362" s="102">
        <f t="shared" si="117"/>
        <v>421.69650342854885</v>
      </c>
      <c r="D362" s="102">
        <f t="shared" si="108"/>
        <v>0.42169650342854886</v>
      </c>
      <c r="E362" s="102">
        <f t="shared" si="109"/>
        <v>37.921040057307131</v>
      </c>
      <c r="F362" s="102">
        <f t="shared" si="110"/>
        <v>-76.566087503848124</v>
      </c>
      <c r="G362" s="102">
        <f t="shared" si="111"/>
        <v>9.9394827918923685</v>
      </c>
      <c r="H362" s="102">
        <f t="shared" si="112"/>
        <v>99.710249364339518</v>
      </c>
      <c r="I362" s="102">
        <f t="shared" si="113"/>
        <v>47.860522849199498</v>
      </c>
      <c r="J362" s="102">
        <f t="shared" si="114"/>
        <v>23.144161860491394</v>
      </c>
      <c r="K362" s="102" t="str">
        <f t="shared" si="100"/>
        <v>1+0.00311327679745674i</v>
      </c>
      <c r="L362" s="102" t="str">
        <f t="shared" si="101"/>
        <v>1-0.000253073356497016i</v>
      </c>
      <c r="M362" s="102" t="str">
        <f t="shared" si="118"/>
        <v>1.00000078788741+0.00286020344095972i</v>
      </c>
      <c r="N362" s="102" t="str">
        <f t="shared" si="102"/>
        <v>1+4.12520923877348i</v>
      </c>
      <c r="O362" s="102" t="str">
        <f t="shared" si="103"/>
        <v>0.999995543571716+0.00621855506929563i</v>
      </c>
      <c r="P362" s="102" t="str">
        <f t="shared" si="119"/>
        <v>0.974342702748036+4.13140941014365i</v>
      </c>
      <c r="Q362" s="102" t="str">
        <f t="shared" si="104"/>
        <v>18.2871233895879-76.5602736195526i</v>
      </c>
      <c r="R362" s="102" t="str">
        <f t="shared" si="105"/>
        <v>1400-8030.12440796232i</v>
      </c>
      <c r="S362" s="102" t="str">
        <f t="shared" si="106"/>
        <v>-438855.636249101i</v>
      </c>
      <c r="T362" s="102" t="str">
        <f t="shared" si="115"/>
        <v>1350.12537801983-7890.06014996025i</v>
      </c>
      <c r="U362" s="102" t="str">
        <f t="shared" si="107"/>
        <v>-0.529664571377009+3.09533128959978i</v>
      </c>
      <c r="V362" s="102"/>
      <c r="W362" s="102"/>
      <c r="X362" s="102"/>
      <c r="Y362" s="102"/>
      <c r="Z362" s="102"/>
      <c r="AA362" s="102"/>
      <c r="AB362" s="102"/>
      <c r="AC362" s="102"/>
      <c r="AD362" s="102"/>
      <c r="AE362" s="102"/>
      <c r="AF362" s="102"/>
      <c r="AG362" s="102"/>
      <c r="AH362" s="102"/>
      <c r="AI362" s="102"/>
      <c r="AJ362" s="102"/>
      <c r="AK362" s="102"/>
      <c r="AL362" s="102"/>
    </row>
    <row r="363" spans="2:38" s="110" customFormat="1" x14ac:dyDescent="0.2">
      <c r="B363" s="102">
        <f t="shared" si="116"/>
        <v>2.6299999999999653</v>
      </c>
      <c r="C363" s="102">
        <f t="shared" si="117"/>
        <v>426.57951880155883</v>
      </c>
      <c r="D363" s="102">
        <f t="shared" si="108"/>
        <v>0.42657951880155881</v>
      </c>
      <c r="E363" s="102">
        <f t="shared" si="109"/>
        <v>37.826528296870741</v>
      </c>
      <c r="F363" s="102">
        <f t="shared" si="110"/>
        <v>-76.718574625630239</v>
      </c>
      <c r="G363" s="102">
        <f t="shared" si="111"/>
        <v>9.8424648999231277</v>
      </c>
      <c r="H363" s="102">
        <f t="shared" si="112"/>
        <v>99.820389197457672</v>
      </c>
      <c r="I363" s="102">
        <f t="shared" si="113"/>
        <v>47.66899319679387</v>
      </c>
      <c r="J363" s="102">
        <f t="shared" si="114"/>
        <v>23.101814571827433</v>
      </c>
      <c r="K363" s="102" t="str">
        <f t="shared" si="100"/>
        <v>1+0.00314932684373129i</v>
      </c>
      <c r="L363" s="102" t="str">
        <f t="shared" si="101"/>
        <v>1-0.000256003807852973i</v>
      </c>
      <c r="M363" s="102" t="str">
        <f t="shared" si="118"/>
        <v>1.00000080623966+0.00289332303587832i</v>
      </c>
      <c r="N363" s="102" t="str">
        <f t="shared" si="102"/>
        <v>1+4.17297691046637i</v>
      </c>
      <c r="O363" s="102" t="str">
        <f t="shared" si="103"/>
        <v>0.999995439768166+0.0062905625432832i</v>
      </c>
      <c r="P363" s="102" t="str">
        <f t="shared" si="119"/>
        <v>0.973745067521201+4.1792484432675i</v>
      </c>
      <c r="Q363" s="102" t="str">
        <f t="shared" si="104"/>
        <v>17.8876021727997-75.7796063453409i</v>
      </c>
      <c r="R363" s="102" t="str">
        <f t="shared" si="105"/>
        <v>1400-7938.20433397131i</v>
      </c>
      <c r="S363" s="102" t="str">
        <f t="shared" si="106"/>
        <v>-433832.097321689i</v>
      </c>
      <c r="T363" s="102" t="str">
        <f t="shared" si="115"/>
        <v>1350.12506937568-7799.84077100279i</v>
      </c>
      <c r="U363" s="102" t="str">
        <f t="shared" si="107"/>
        <v>-0.529664450293535+3.05993753323955i</v>
      </c>
      <c r="V363" s="102"/>
      <c r="W363" s="102"/>
      <c r="X363" s="102"/>
      <c r="Y363" s="102"/>
      <c r="Z363" s="102"/>
      <c r="AA363" s="102"/>
      <c r="AB363" s="102"/>
      <c r="AC363" s="102"/>
      <c r="AD363" s="102"/>
      <c r="AE363" s="102"/>
      <c r="AF363" s="102"/>
      <c r="AG363" s="102"/>
      <c r="AH363" s="102"/>
      <c r="AI363" s="102"/>
      <c r="AJ363" s="102"/>
      <c r="AK363" s="102"/>
      <c r="AL363" s="102"/>
    </row>
    <row r="364" spans="2:38" s="110" customFormat="1" x14ac:dyDescent="0.2">
      <c r="B364" s="102">
        <f t="shared" si="116"/>
        <v>2.6349999999999651</v>
      </c>
      <c r="C364" s="102">
        <f t="shared" si="117"/>
        <v>431.519076827731</v>
      </c>
      <c r="D364" s="102">
        <f t="shared" si="108"/>
        <v>0.431519076827731</v>
      </c>
      <c r="E364" s="102">
        <f t="shared" si="109"/>
        <v>37.731898229523189</v>
      </c>
      <c r="F364" s="102">
        <f t="shared" si="110"/>
        <v>-76.86955341354367</v>
      </c>
      <c r="G364" s="102">
        <f t="shared" si="111"/>
        <v>9.7455143504582971</v>
      </c>
      <c r="H364" s="102">
        <f t="shared" si="112"/>
        <v>99.93172556524064</v>
      </c>
      <c r="I364" s="102">
        <f t="shared" si="113"/>
        <v>47.47741257998149</v>
      </c>
      <c r="J364" s="102">
        <f t="shared" si="114"/>
        <v>23.06217215169697</v>
      </c>
      <c r="K364" s="102" t="str">
        <f t="shared" si="100"/>
        <v>1+0.00318579432986775i</v>
      </c>
      <c r="L364" s="102" t="str">
        <f t="shared" si="101"/>
        <v>1-0.000258968192236366i</v>
      </c>
      <c r="M364" s="102" t="str">
        <f t="shared" si="118"/>
        <v>1.0000008250194+0.00292682613763138i</v>
      </c>
      <c r="N364" s="102" t="str">
        <f t="shared" si="102"/>
        <v>1+4.22129770572873i</v>
      </c>
      <c r="O364" s="102" t="str">
        <f t="shared" si="103"/>
        <v>0.999995333546721+0.00636340382452218i</v>
      </c>
      <c r="P364" s="102" t="str">
        <f t="shared" si="119"/>
        <v>0.97313351158164+4.22764141106473i</v>
      </c>
      <c r="Q364" s="102" t="str">
        <f t="shared" si="104"/>
        <v>17.4961974454134-75.0048562825417i</v>
      </c>
      <c r="R364" s="102" t="str">
        <f t="shared" si="105"/>
        <v>1400-7847.33646036648i</v>
      </c>
      <c r="S364" s="102" t="str">
        <f t="shared" si="106"/>
        <v>-428866.062368867i</v>
      </c>
      <c r="T364" s="102" t="str">
        <f t="shared" si="115"/>
        <v>1350.12475354242-7710.65525244554i</v>
      </c>
      <c r="U364" s="102" t="str">
        <f t="shared" si="107"/>
        <v>-0.529664326389717+3.02494936826709i</v>
      </c>
      <c r="V364" s="102"/>
      <c r="W364" s="102"/>
      <c r="X364" s="102"/>
      <c r="Y364" s="102"/>
      <c r="Z364" s="102"/>
      <c r="AA364" s="102"/>
      <c r="AB364" s="102"/>
      <c r="AC364" s="102"/>
      <c r="AD364" s="102"/>
      <c r="AE364" s="102"/>
      <c r="AF364" s="102"/>
      <c r="AG364" s="102"/>
      <c r="AH364" s="102"/>
      <c r="AI364" s="102"/>
      <c r="AJ364" s="102"/>
      <c r="AK364" s="102"/>
      <c r="AL364" s="102"/>
    </row>
    <row r="365" spans="2:38" s="110" customFormat="1" x14ac:dyDescent="0.2">
      <c r="B365" s="102">
        <f t="shared" si="116"/>
        <v>2.639999999999965</v>
      </c>
      <c r="C365" s="102">
        <f t="shared" si="117"/>
        <v>436.51583224013092</v>
      </c>
      <c r="D365" s="102">
        <f t="shared" si="108"/>
        <v>0.43651583224013091</v>
      </c>
      <c r="E365" s="102">
        <f t="shared" si="109"/>
        <v>37.637152259798889</v>
      </c>
      <c r="F365" s="102">
        <f t="shared" si="110"/>
        <v>-77.019035861975297</v>
      </c>
      <c r="G365" s="102">
        <f t="shared" si="111"/>
        <v>9.648632615323546</v>
      </c>
      <c r="H365" s="102">
        <f t="shared" si="112"/>
        <v>100.04426966740334</v>
      </c>
      <c r="I365" s="102">
        <f t="shared" si="113"/>
        <v>47.285784875122431</v>
      </c>
      <c r="J365" s="102">
        <f t="shared" si="114"/>
        <v>23.025233805428044</v>
      </c>
      <c r="K365" s="102" t="str">
        <f t="shared" si="100"/>
        <v>1+0.00322268408959189i</v>
      </c>
      <c r="L365" s="102" t="str">
        <f t="shared" si="101"/>
        <v>1-0.000261966902573135i</v>
      </c>
      <c r="M365" s="102" t="str">
        <f t="shared" si="118"/>
        <v>1.00000084423657+0.00296071718701875i</v>
      </c>
      <c r="N365" s="102" t="str">
        <f t="shared" si="102"/>
        <v>1+4.27017802942962i</v>
      </c>
      <c r="O365" s="102" t="str">
        <f t="shared" si="103"/>
        <v>0.999995224851061+0.00643708856804549i</v>
      </c>
      <c r="P365" s="102" t="str">
        <f t="shared" si="119"/>
        <v>0.972507710674301+4.27659472726158i</v>
      </c>
      <c r="Q365" s="102" t="str">
        <f t="shared" si="104"/>
        <v>17.112764987011-74.2360460313498i</v>
      </c>
      <c r="R365" s="102" t="str">
        <f t="shared" si="105"/>
        <v>1400-7757.50874270951i</v>
      </c>
      <c r="S365" s="102" t="str">
        <f t="shared" si="106"/>
        <v>-423956.873148078i</v>
      </c>
      <c r="T365" s="102" t="str">
        <f t="shared" si="115"/>
        <v>1350.12443035261-7622.49177284291i</v>
      </c>
      <c r="U365" s="102" t="str">
        <f t="shared" si="107"/>
        <v>-0.529664199599869+2.99036215703837i</v>
      </c>
      <c r="V365" s="102"/>
      <c r="W365" s="102"/>
      <c r="X365" s="102"/>
      <c r="Y365" s="102"/>
      <c r="Z365" s="102"/>
      <c r="AA365" s="102"/>
      <c r="AB365" s="102"/>
      <c r="AC365" s="102"/>
      <c r="AD365" s="102"/>
      <c r="AE365" s="102"/>
      <c r="AF365" s="102"/>
      <c r="AG365" s="102"/>
      <c r="AH365" s="102"/>
      <c r="AI365" s="102"/>
      <c r="AJ365" s="102"/>
      <c r="AK365" s="102"/>
      <c r="AL365" s="102"/>
    </row>
    <row r="366" spans="2:38" s="110" customFormat="1" x14ac:dyDescent="0.2">
      <c r="B366" s="102">
        <f t="shared" si="116"/>
        <v>2.6449999999999649</v>
      </c>
      <c r="C366" s="102">
        <f t="shared" si="117"/>
        <v>441.57044735327702</v>
      </c>
      <c r="D366" s="102">
        <f t="shared" si="108"/>
        <v>0.441570447353277</v>
      </c>
      <c r="E366" s="102">
        <f t="shared" si="109"/>
        <v>37.54229274932743</v>
      </c>
      <c r="F366" s="102">
        <f t="shared" si="110"/>
        <v>-77.167034010671728</v>
      </c>
      <c r="G366" s="102">
        <f t="shared" si="111"/>
        <v>9.5518211962824537</v>
      </c>
      <c r="H366" s="102">
        <f t="shared" si="112"/>
        <v>100.15803274655667</v>
      </c>
      <c r="I366" s="102">
        <f t="shared" si="113"/>
        <v>47.094113945609884</v>
      </c>
      <c r="J366" s="102">
        <f t="shared" si="114"/>
        <v>22.990998735884943</v>
      </c>
      <c r="K366" s="102" t="str">
        <f t="shared" si="100"/>
        <v>1+0.00326000101260142i</v>
      </c>
      <c r="L366" s="102" t="str">
        <f t="shared" si="101"/>
        <v>1-0.000265000336339088i</v>
      </c>
      <c r="M366" s="102" t="str">
        <f t="shared" si="118"/>
        <v>1.00000086390136+0.00299500067626233i</v>
      </c>
      <c r="N366" s="102" t="str">
        <f t="shared" si="102"/>
        <v>1+4.31962436060303i</v>
      </c>
      <c r="O366" s="102" t="str">
        <f t="shared" si="103"/>
        <v>0.999995113623554+0.00651162654068609i</v>
      </c>
      <c r="P366" s="102" t="str">
        <f t="shared" si="119"/>
        <v>0.971867332991257+4.32611487983298i</v>
      </c>
      <c r="Q366" s="102" t="str">
        <f t="shared" si="104"/>
        <v>16.7371622515697-73.473195486346i</v>
      </c>
      <c r="R366" s="102" t="str">
        <f t="shared" si="105"/>
        <v>1400-7668.70927443376i</v>
      </c>
      <c r="S366" s="102" t="str">
        <f t="shared" si="106"/>
        <v>-419103.878951613i</v>
      </c>
      <c r="T366" s="102" t="str">
        <f t="shared" si="115"/>
        <v>1350.12409963491-7535.33864621958i</v>
      </c>
      <c r="U366" s="102" t="str">
        <f t="shared" si="107"/>
        <v>-0.529664069856771+2.95617131505537i</v>
      </c>
      <c r="V366" s="102"/>
      <c r="W366" s="102"/>
      <c r="X366" s="102"/>
      <c r="Y366" s="102"/>
      <c r="Z366" s="102"/>
      <c r="AA366" s="102"/>
      <c r="AB366" s="102"/>
      <c r="AC366" s="102"/>
      <c r="AD366" s="102"/>
      <c r="AE366" s="102"/>
      <c r="AF366" s="102"/>
      <c r="AG366" s="102"/>
      <c r="AH366" s="102"/>
      <c r="AI366" s="102"/>
      <c r="AJ366" s="102"/>
      <c r="AK366" s="102"/>
      <c r="AL366" s="102"/>
    </row>
    <row r="367" spans="2:38" s="110" customFormat="1" x14ac:dyDescent="0.2">
      <c r="B367" s="102">
        <f t="shared" si="116"/>
        <v>2.6499999999999648</v>
      </c>
      <c r="C367" s="102">
        <f t="shared" si="117"/>
        <v>446.68359215092721</v>
      </c>
      <c r="D367" s="102">
        <f t="shared" si="108"/>
        <v>0.44668359215092723</v>
      </c>
      <c r="E367" s="102">
        <f t="shared" si="109"/>
        <v>37.447322017336901</v>
      </c>
      <c r="F367" s="102">
        <f t="shared" si="110"/>
        <v>-77.313559939524467</v>
      </c>
      <c r="G367" s="102">
        <f t="shared" si="111"/>
        <v>9.4550816255435581</v>
      </c>
      <c r="H367" s="102">
        <f t="shared" si="112"/>
        <v>100.27302608602048</v>
      </c>
      <c r="I367" s="102">
        <f t="shared" si="113"/>
        <v>46.902403642880458</v>
      </c>
      <c r="J367" s="102">
        <f t="shared" si="114"/>
        <v>22.959466146496013</v>
      </c>
      <c r="K367" s="102" t="str">
        <f t="shared" si="100"/>
        <v>1+0.00329775004521406i</v>
      </c>
      <c r="L367" s="102" t="str">
        <f t="shared" si="101"/>
        <v>1-0.000268068895612584i</v>
      </c>
      <c r="M367" s="102" t="str">
        <f t="shared" si="118"/>
        <v>1.00000088402421+0.00302968114960148i</v>
      </c>
      <c r="N367" s="102" t="str">
        <f t="shared" si="102"/>
        <v>1+4.36964325330657i</v>
      </c>
      <c r="O367" s="102" t="str">
        <f t="shared" si="103"/>
        <v>0.999994999805225+0.00658702762237151i</v>
      </c>
      <c r="P367" s="102" t="str">
        <f t="shared" si="119"/>
        <v>0.971212038995785+4.37620843186158i</v>
      </c>
      <c r="Q367" s="102" t="str">
        <f t="shared" si="104"/>
        <v>16.3692483886465-72.7163219201002i</v>
      </c>
      <c r="R367" s="102" t="str">
        <f t="shared" si="105"/>
        <v>1400-7580.92628526584i</v>
      </c>
      <c r="S367" s="102" t="str">
        <f t="shared" si="106"/>
        <v>-414306.436520344i</v>
      </c>
      <c r="T367" s="102" t="str">
        <f t="shared" si="115"/>
        <v>1350.12376121397-7449.18432052122i</v>
      </c>
      <c r="U367" s="102" t="str">
        <f t="shared" si="107"/>
        <v>-0.529663937091633+2.92237231035832i</v>
      </c>
      <c r="V367" s="102"/>
      <c r="W367" s="102"/>
      <c r="X367" s="102"/>
      <c r="Y367" s="102"/>
      <c r="Z367" s="102"/>
      <c r="AA367" s="102"/>
      <c r="AB367" s="102"/>
      <c r="AC367" s="102"/>
      <c r="AD367" s="102"/>
      <c r="AE367" s="102"/>
      <c r="AF367" s="102"/>
      <c r="AG367" s="102"/>
      <c r="AH367" s="102"/>
      <c r="AI367" s="102"/>
      <c r="AJ367" s="102"/>
      <c r="AK367" s="102"/>
      <c r="AL367" s="102"/>
    </row>
    <row r="368" spans="2:38" s="110" customFormat="1" x14ac:dyDescent="0.2">
      <c r="B368" s="102">
        <f t="shared" si="116"/>
        <v>2.6549999999999647</v>
      </c>
      <c r="C368" s="102">
        <f t="shared" si="117"/>
        <v>451.85594437488601</v>
      </c>
      <c r="D368" s="102">
        <f t="shared" si="108"/>
        <v>0.45185594437488602</v>
      </c>
      <c r="E368" s="102">
        <f t="shared" si="109"/>
        <v>37.352242341163034</v>
      </c>
      <c r="F368" s="102">
        <f t="shared" si="110"/>
        <v>-77.45862576351962</v>
      </c>
      <c r="G368" s="102">
        <f t="shared" si="111"/>
        <v>9.3584154662718522</v>
      </c>
      <c r="H368" s="102">
        <f t="shared" si="112"/>
        <v>100.38926100753648</v>
      </c>
      <c r="I368" s="102">
        <f t="shared" si="113"/>
        <v>46.710657807434885</v>
      </c>
      <c r="J368" s="102">
        <f t="shared" si="114"/>
        <v>22.930635244016855</v>
      </c>
      <c r="K368" s="102" t="str">
        <f t="shared" si="100"/>
        <v>1+0.0033359361910232i</v>
      </c>
      <c r="L368" s="102" t="str">
        <f t="shared" si="101"/>
        <v>1-0.000271172987127832i</v>
      </c>
      <c r="M368" s="102" t="str">
        <f t="shared" si="118"/>
        <v>1.00000090461578+0.00306476320389537i</v>
      </c>
      <c r="N368" s="102" t="str">
        <f t="shared" si="102"/>
        <v>1+4.42024133749031i</v>
      </c>
      <c r="O368" s="102" t="str">
        <f t="shared" si="103"/>
        <v>0.999994883335726+0.00666330180743345i</v>
      </c>
      <c r="P368" s="102" t="str">
        <f t="shared" si="119"/>
        <v>0.970541481242335+4.42688202240681i</v>
      </c>
      <c r="Q368" s="102" t="str">
        <f t="shared" si="104"/>
        <v>16.0088842621784-71.9654400654337i</v>
      </c>
      <c r="R368" s="102" t="str">
        <f t="shared" si="105"/>
        <v>1400-7494.1481396657i</v>
      </c>
      <c r="S368" s="102" t="str">
        <f t="shared" si="106"/>
        <v>-409563.909958475i</v>
      </c>
      <c r="T368" s="102" t="str">
        <f t="shared" si="115"/>
        <v>1350.12341491037-7364.0173760836i</v>
      </c>
      <c r="U368" s="102" t="str">
        <f t="shared" si="107"/>
        <v>-0.529663801234067+2.8889606629251i</v>
      </c>
      <c r="V368" s="102"/>
      <c r="W368" s="102"/>
      <c r="X368" s="102"/>
      <c r="Y368" s="102"/>
      <c r="Z368" s="102"/>
      <c r="AA368" s="102"/>
      <c r="AB368" s="102"/>
      <c r="AC368" s="102"/>
      <c r="AD368" s="102"/>
      <c r="AE368" s="102"/>
      <c r="AF368" s="102"/>
      <c r="AG368" s="102"/>
      <c r="AH368" s="102"/>
      <c r="AI368" s="102"/>
      <c r="AJ368" s="102"/>
      <c r="AK368" s="102"/>
      <c r="AL368" s="102"/>
    </row>
    <row r="369" spans="2:38" s="110" customFormat="1" x14ac:dyDescent="0.2">
      <c r="B369" s="102">
        <f t="shared" si="116"/>
        <v>2.6599999999999646</v>
      </c>
      <c r="C369" s="102">
        <f t="shared" si="117"/>
        <v>457.08818961483826</v>
      </c>
      <c r="D369" s="102">
        <f t="shared" si="108"/>
        <v>0.45708818961483827</v>
      </c>
      <c r="E369" s="102">
        <f t="shared" si="109"/>
        <v>37.257055956763836</v>
      </c>
      <c r="F369" s="102">
        <f t="shared" si="110"/>
        <v>-77.602243627848637</v>
      </c>
      <c r="G369" s="102">
        <f t="shared" si="111"/>
        <v>9.2618243131031477</v>
      </c>
      <c r="H369" s="102">
        <f t="shared" si="112"/>
        <v>100.50674886887933</v>
      </c>
      <c r="I369" s="102">
        <f t="shared" si="113"/>
        <v>46.518880269866983</v>
      </c>
      <c r="J369" s="102">
        <f t="shared" si="114"/>
        <v>22.904505241030691</v>
      </c>
      <c r="K369" s="102" t="str">
        <f t="shared" si="100"/>
        <v>1+0.00337456451156109i</v>
      </c>
      <c r="L369" s="102" t="str">
        <f t="shared" si="101"/>
        <v>1-0.000274313022328799i</v>
      </c>
      <c r="M369" s="102" t="str">
        <f t="shared" si="118"/>
        <v>1.00000092568699+0.00310025148923229i</v>
      </c>
      <c r="N369" s="102" t="str">
        <f t="shared" si="102"/>
        <v>1+4.47142531987549i</v>
      </c>
      <c r="O369" s="102" t="str">
        <f t="shared" si="103"/>
        <v>0.999994764153305+0.00674045920593252i</v>
      </c>
      <c r="P369" s="102" t="str">
        <f t="shared" si="119"/>
        <v>0.96985530419231+4.47814236738394i</v>
      </c>
      <c r="Q369" s="102" t="str">
        <f t="shared" si="104"/>
        <v>15.6559324669973-71.2205621963154i</v>
      </c>
      <c r="R369" s="102" t="str">
        <f t="shared" si="105"/>
        <v>1400-7408.36333528406i</v>
      </c>
      <c r="S369" s="102" t="str">
        <f t="shared" si="106"/>
        <v>-404875.670649246i</v>
      </c>
      <c r="T369" s="102" t="str">
        <f t="shared" si="115"/>
        <v>1350.1230605405-7279.82652411855i</v>
      </c>
      <c r="U369" s="102" t="str">
        <f t="shared" si="107"/>
        <v>-0.529663662212041+2.85593194407727i</v>
      </c>
      <c r="V369" s="102"/>
      <c r="W369" s="102"/>
      <c r="X369" s="102"/>
      <c r="Y369" s="102"/>
      <c r="Z369" s="102"/>
      <c r="AA369" s="102"/>
      <c r="AB369" s="102"/>
      <c r="AC369" s="102"/>
      <c r="AD369" s="102"/>
      <c r="AE369" s="102"/>
      <c r="AF369" s="102"/>
      <c r="AG369" s="102"/>
      <c r="AH369" s="102"/>
      <c r="AI369" s="102"/>
      <c r="AJ369" s="102"/>
      <c r="AK369" s="102"/>
      <c r="AL369" s="102"/>
    </row>
    <row r="370" spans="2:38" s="110" customFormat="1" x14ac:dyDescent="0.2">
      <c r="B370" s="102">
        <f t="shared" si="116"/>
        <v>2.6649999999999645</v>
      </c>
      <c r="C370" s="102">
        <f t="shared" si="117"/>
        <v>462.38102139922267</v>
      </c>
      <c r="D370" s="102">
        <f t="shared" si="108"/>
        <v>0.46238102139922266</v>
      </c>
      <c r="E370" s="102">
        <f t="shared" si="109"/>
        <v>37.161765059238846</v>
      </c>
      <c r="F370" s="102">
        <f t="shared" si="110"/>
        <v>-77.744425703177953</v>
      </c>
      <c r="G370" s="102">
        <f t="shared" si="111"/>
        <v>9.1653097926627929</v>
      </c>
      <c r="H370" s="102">
        <f t="shared" si="112"/>
        <v>100.62550106136217</v>
      </c>
      <c r="I370" s="102">
        <f t="shared" si="113"/>
        <v>46.327074851901642</v>
      </c>
      <c r="J370" s="102">
        <f t="shared" si="114"/>
        <v>22.881075358184219</v>
      </c>
      <c r="K370" s="102" t="str">
        <f t="shared" si="100"/>
        <v>1+0.00341364012696979i</v>
      </c>
      <c r="L370" s="102" t="str">
        <f t="shared" si="101"/>
        <v>1-0.000277489417423749i</v>
      </c>
      <c r="M370" s="102" t="str">
        <f t="shared" si="118"/>
        <v>1.00000094724901+0.00313615070954604i</v>
      </c>
      <c r="N370" s="102" t="str">
        <f t="shared" si="102"/>
        <v>1+4.52320198484354i</v>
      </c>
      <c r="O370" s="102" t="str">
        <f t="shared" si="103"/>
        <v>0.999994642194768+0.00681851004499832i</v>
      </c>
      <c r="P370" s="102" t="str">
        <f t="shared" si="119"/>
        <v>0.969153144025556+4.52999626045328i</v>
      </c>
      <c r="Q370" s="102" t="str">
        <f t="shared" si="104"/>
        <v>15.3102573431534-70.4816982073629i</v>
      </c>
      <c r="R370" s="102" t="str">
        <f t="shared" si="105"/>
        <v>1400-7323.56050143811i</v>
      </c>
      <c r="S370" s="102" t="str">
        <f t="shared" si="106"/>
        <v>-400241.097171615i</v>
      </c>
      <c r="T370" s="102" t="str">
        <f t="shared" si="115"/>
        <v>1350.1226979165-7196.60060521803i</v>
      </c>
      <c r="U370" s="102" t="str">
        <f t="shared" si="107"/>
        <v>-0.529663519951857+2.82328177589322i</v>
      </c>
      <c r="V370" s="102"/>
      <c r="W370" s="102"/>
      <c r="X370" s="102"/>
      <c r="Y370" s="102"/>
      <c r="Z370" s="102"/>
      <c r="AA370" s="102"/>
      <c r="AB370" s="102"/>
      <c r="AC370" s="102"/>
      <c r="AD370" s="102"/>
      <c r="AE370" s="102"/>
      <c r="AF370" s="102"/>
      <c r="AG370" s="102"/>
      <c r="AH370" s="102"/>
      <c r="AI370" s="102"/>
      <c r="AJ370" s="102"/>
      <c r="AK370" s="102"/>
      <c r="AL370" s="102"/>
    </row>
    <row r="371" spans="2:38" s="110" customFormat="1" x14ac:dyDescent="0.2">
      <c r="B371" s="102">
        <f t="shared" si="116"/>
        <v>2.6699999999999644</v>
      </c>
      <c r="C371" s="102">
        <f t="shared" si="117"/>
        <v>467.7351412871601</v>
      </c>
      <c r="D371" s="102">
        <f t="shared" si="108"/>
        <v>0.46773514128716009</v>
      </c>
      <c r="E371" s="102">
        <f t="shared" si="109"/>
        <v>37.06637180335224</v>
      </c>
      <c r="F371" s="102">
        <f t="shared" si="110"/>
        <v>-77.885184181074123</v>
      </c>
      <c r="G371" s="102">
        <f t="shared" si="111"/>
        <v>9.068873564086493</v>
      </c>
      <c r="H371" s="102">
        <f t="shared" si="112"/>
        <v>100.74552900723431</v>
      </c>
      <c r="I371" s="102">
        <f t="shared" si="113"/>
        <v>46.135245367438735</v>
      </c>
      <c r="J371" s="102">
        <f t="shared" si="114"/>
        <v>22.860344826160187</v>
      </c>
      <c r="K371" s="102" t="str">
        <f t="shared" si="100"/>
        <v>1+0.00345316821667979i</v>
      </c>
      <c r="L371" s="102" t="str">
        <f t="shared" si="101"/>
        <v>1-0.000280702593440413i</v>
      </c>
      <c r="M371" s="102" t="str">
        <f t="shared" si="118"/>
        <v>1.00000096931327+0.00317246562323938i</v>
      </c>
      <c r="N371" s="102" t="str">
        <f t="shared" si="102"/>
        <v>1+4.57557819533531i</v>
      </c>
      <c r="O371" s="102" t="str">
        <f t="shared" si="103"/>
        <v>0.999994517395452+0.00689746467018504i</v>
      </c>
      <c r="P371" s="102" t="str">
        <f t="shared" si="119"/>
        <v>0.968434628447458+4.58245057391967i</v>
      </c>
      <c r="Q371" s="102" t="str">
        <f t="shared" si="104"/>
        <v>14.9717249881405-69.7488556919245i</v>
      </c>
      <c r="R371" s="102" t="str">
        <f t="shared" si="105"/>
        <v>1400-7239.72839760396i</v>
      </c>
      <c r="S371" s="102" t="str">
        <f t="shared" si="106"/>
        <v>-395659.57521789i</v>
      </c>
      <c r="T371" s="102" t="str">
        <f t="shared" si="115"/>
        <v>1350.12232684609-7114.32858787457i</v>
      </c>
      <c r="U371" s="102" t="str">
        <f t="shared" si="107"/>
        <v>-0.52966337437808+2.79100583062771i</v>
      </c>
      <c r="V371" s="102"/>
      <c r="W371" s="102"/>
      <c r="X371" s="102"/>
      <c r="Y371" s="102"/>
      <c r="Z371" s="102"/>
      <c r="AA371" s="102"/>
      <c r="AB371" s="102"/>
      <c r="AC371" s="102"/>
      <c r="AD371" s="102"/>
      <c r="AE371" s="102"/>
      <c r="AF371" s="102"/>
      <c r="AG371" s="102"/>
      <c r="AH371" s="102"/>
      <c r="AI371" s="102"/>
      <c r="AJ371" s="102"/>
      <c r="AK371" s="102"/>
      <c r="AL371" s="102"/>
    </row>
    <row r="372" spans="2:38" s="110" customFormat="1" x14ac:dyDescent="0.2">
      <c r="B372" s="102">
        <f t="shared" si="116"/>
        <v>2.6749999999999643</v>
      </c>
      <c r="C372" s="102">
        <f t="shared" si="117"/>
        <v>473.1512589614419</v>
      </c>
      <c r="D372" s="102">
        <f t="shared" si="108"/>
        <v>0.47315125896144189</v>
      </c>
      <c r="E372" s="102">
        <f t="shared" si="109"/>
        <v>36.970878304059404</v>
      </c>
      <c r="F372" s="102">
        <f t="shared" si="110"/>
        <v>-78.024531269582738</v>
      </c>
      <c r="G372" s="102">
        <f t="shared" si="111"/>
        <v>8.9725173195449361</v>
      </c>
      <c r="H372" s="102">
        <f t="shared" si="112"/>
        <v>100.86684415696897</v>
      </c>
      <c r="I372" s="102">
        <f t="shared" si="113"/>
        <v>45.943395623604339</v>
      </c>
      <c r="J372" s="102">
        <f t="shared" si="114"/>
        <v>22.842312887386228</v>
      </c>
      <c r="K372" s="102" t="str">
        <f t="shared" si="100"/>
        <v>1+0.00349315402009657i</v>
      </c>
      <c r="L372" s="102" t="str">
        <f t="shared" si="101"/>
        <v>1-0.000283952976281792i</v>
      </c>
      <c r="M372" s="102" t="str">
        <f t="shared" si="118"/>
        <v>1.00000099189148+0.00320920104381478i</v>
      </c>
      <c r="N372" s="102" t="str">
        <f t="shared" si="102"/>
        <v>1+4.62856089376079i</v>
      </c>
      <c r="O372" s="102" t="str">
        <f t="shared" si="103"/>
        <v>0.999994389689187+0.00697733354684271i</v>
      </c>
      <c r="P372" s="102" t="str">
        <f t="shared" si="119"/>
        <v>0.967699376491546+4.6355122596424i</v>
      </c>
      <c r="Q372" s="102" t="str">
        <f t="shared" si="104"/>
        <v>14.6402032671138-69.022040018726i</v>
      </c>
      <c r="R372" s="102" t="str">
        <f t="shared" si="105"/>
        <v>1400-7156.85591192707i</v>
      </c>
      <c r="S372" s="102" t="str">
        <f t="shared" si="106"/>
        <v>-391130.497512294i</v>
      </c>
      <c r="T372" s="102" t="str">
        <f t="shared" si="115"/>
        <v>1350.12194713256-7032.99956701934i</v>
      </c>
      <c r="U372" s="102" t="str">
        <f t="shared" si="107"/>
        <v>-0.529663225413542+2.75909983013835i</v>
      </c>
      <c r="V372" s="102"/>
      <c r="W372" s="102"/>
      <c r="X372" s="102"/>
      <c r="Y372" s="102"/>
      <c r="Z372" s="102"/>
      <c r="AA372" s="102"/>
      <c r="AB372" s="102"/>
      <c r="AC372" s="102"/>
      <c r="AD372" s="102"/>
      <c r="AE372" s="102"/>
      <c r="AF372" s="102"/>
      <c r="AG372" s="102"/>
      <c r="AH372" s="102"/>
      <c r="AI372" s="102"/>
      <c r="AJ372" s="102"/>
      <c r="AK372" s="102"/>
      <c r="AL372" s="102"/>
    </row>
    <row r="373" spans="2:38" s="110" customFormat="1" x14ac:dyDescent="0.2">
      <c r="B373" s="102">
        <f t="shared" si="116"/>
        <v>2.6799999999999642</v>
      </c>
      <c r="C373" s="102">
        <f t="shared" si="117"/>
        <v>478.6300923225993</v>
      </c>
      <c r="D373" s="102">
        <f t="shared" si="108"/>
        <v>0.47863009232259929</v>
      </c>
      <c r="E373" s="102">
        <f t="shared" si="109"/>
        <v>36.875286637035821</v>
      </c>
      <c r="F373" s="102">
        <f t="shared" si="110"/>
        <v>-78.162479188956922</v>
      </c>
      <c r="G373" s="102">
        <f t="shared" si="111"/>
        <v>8.8762427847706729</v>
      </c>
      <c r="H373" s="102">
        <f t="shared" si="112"/>
        <v>100.98945798643595</v>
      </c>
      <c r="I373" s="102">
        <f t="shared" si="113"/>
        <v>45.751529421806495</v>
      </c>
      <c r="J373" s="102">
        <f t="shared" si="114"/>
        <v>22.826978797479029</v>
      </c>
      <c r="K373" s="102" t="str">
        <f t="shared" si="100"/>
        <v>1+0.00353360283729505i</v>
      </c>
      <c r="L373" s="102" t="str">
        <f t="shared" si="101"/>
        <v>1-0.000287240996782609i</v>
      </c>
      <c r="M373" s="102" t="str">
        <f t="shared" si="118"/>
        <v>1.0000010149956+0.00324636184051244i</v>
      </c>
      <c r="N373" s="102" t="str">
        <f t="shared" si="102"/>
        <v>1+4.68215710291924i</v>
      </c>
      <c r="O373" s="102" t="str">
        <f t="shared" si="103"/>
        <v>0.999994259008261+0.00705812726150443i</v>
      </c>
      <c r="P373" s="102" t="str">
        <f t="shared" si="119"/>
        <v>0.9669469983175+4.6891883499555i</v>
      </c>
      <c r="Q373" s="102" t="str">
        <f t="shared" si="104"/>
        <v>14.3155618211896-68.3012544070609i</v>
      </c>
      <c r="R373" s="102" t="str">
        <f t="shared" si="105"/>
        <v>1400-7074.93205974935i</v>
      </c>
      <c r="S373" s="102" t="str">
        <f t="shared" si="106"/>
        <v>-386653.263730488i</v>
      </c>
      <c r="T373" s="102" t="str">
        <f t="shared" si="115"/>
        <v>1350.12155857459-6952.60276257673i</v>
      </c>
      <c r="U373" s="102" t="str">
        <f t="shared" si="107"/>
        <v>-0.529663072979261+2.72755954531856i</v>
      </c>
      <c r="V373" s="102"/>
      <c r="W373" s="102"/>
      <c r="X373" s="102"/>
      <c r="Y373" s="102"/>
      <c r="Z373" s="102"/>
      <c r="AA373" s="102"/>
      <c r="AB373" s="102"/>
      <c r="AC373" s="102"/>
      <c r="AD373" s="102"/>
      <c r="AE373" s="102"/>
      <c r="AF373" s="102"/>
      <c r="AG373" s="102"/>
      <c r="AH373" s="102"/>
      <c r="AI373" s="102"/>
      <c r="AJ373" s="102"/>
      <c r="AK373" s="102"/>
      <c r="AL373" s="102"/>
    </row>
    <row r="374" spans="2:38" s="110" customFormat="1" x14ac:dyDescent="0.2">
      <c r="B374" s="102">
        <f t="shared" si="116"/>
        <v>2.6849999999999641</v>
      </c>
      <c r="C374" s="102">
        <f t="shared" si="117"/>
        <v>484.17236758405943</v>
      </c>
      <c r="D374" s="102">
        <f t="shared" si="108"/>
        <v>0.4841723675840594</v>
      </c>
      <c r="E374" s="102">
        <f t="shared" si="109"/>
        <v>36.779598839209022</v>
      </c>
      <c r="F374" s="102">
        <f t="shared" si="110"/>
        <v>-78.29904016753369</v>
      </c>
      <c r="G374" s="102">
        <f t="shared" si="111"/>
        <v>8.7800517195867585</v>
      </c>
      <c r="H374" s="102">
        <f t="shared" si="112"/>
        <v>101.11338199396016</v>
      </c>
      <c r="I374" s="102">
        <f t="shared" si="113"/>
        <v>45.559650558795781</v>
      </c>
      <c r="J374" s="102">
        <f t="shared" si="114"/>
        <v>22.814341826426471</v>
      </c>
      <c r="K374" s="102" t="str">
        <f t="shared" si="100"/>
        <v>1+0.00357452002972216i</v>
      </c>
      <c r="L374" s="102" t="str">
        <f t="shared" si="101"/>
        <v>1-0.00029056709076642i</v>
      </c>
      <c r="M374" s="102" t="str">
        <f t="shared" si="118"/>
        <v>1.00000103863789+0.00328395293895574i</v>
      </c>
      <c r="N374" s="102" t="str">
        <f t="shared" si="102"/>
        <v>1+4.73637392693015i</v>
      </c>
      <c r="O374" s="102" t="str">
        <f t="shared" si="103"/>
        <v>0.999994125283384+0.00713985652328956i</v>
      </c>
      <c r="P374" s="102" t="str">
        <f t="shared" si="119"/>
        <v>0.966177095004453+4.74348595859883i</v>
      </c>
      <c r="Q374" s="102" t="str">
        <f t="shared" si="104"/>
        <v>13.9976720739143-67.586500000522i</v>
      </c>
      <c r="R374" s="102" t="str">
        <f t="shared" si="105"/>
        <v>1400-6993.94598215282i</v>
      </c>
      <c r="S374" s="102" t="str">
        <f t="shared" si="106"/>
        <v>-382227.280419979i</v>
      </c>
      <c r="T374" s="102" t="str">
        <f t="shared" si="115"/>
        <v>1350.12116096617-6873.1275180351i</v>
      </c>
      <c r="U374" s="102" t="str">
        <f t="shared" si="107"/>
        <v>-0.529662916994419+2.69638079553684i</v>
      </c>
      <c r="V374" s="102"/>
      <c r="W374" s="102"/>
      <c r="X374" s="102"/>
      <c r="Y374" s="102"/>
      <c r="Z374" s="102"/>
      <c r="AA374" s="102"/>
      <c r="AB374" s="102"/>
      <c r="AC374" s="102"/>
      <c r="AD374" s="102"/>
      <c r="AE374" s="102"/>
      <c r="AF374" s="102"/>
      <c r="AG374" s="102"/>
      <c r="AH374" s="102"/>
      <c r="AI374" s="102"/>
      <c r="AJ374" s="102"/>
      <c r="AK374" s="102"/>
      <c r="AL374" s="102"/>
    </row>
    <row r="375" spans="2:38" s="110" customFormat="1" x14ac:dyDescent="0.2">
      <c r="B375" s="102">
        <f t="shared" si="116"/>
        <v>2.689999999999964</v>
      </c>
      <c r="C375" s="102">
        <f t="shared" si="117"/>
        <v>489.77881936840578</v>
      </c>
      <c r="D375" s="102">
        <f t="shared" si="108"/>
        <v>0.48977881936840578</v>
      </c>
      <c r="E375" s="102">
        <f t="shared" si="109"/>
        <v>36.683816909290925</v>
      </c>
      <c r="F375" s="102">
        <f t="shared" si="110"/>
        <v>-78.43422643775456</v>
      </c>
      <c r="G375" s="102">
        <f t="shared" si="111"/>
        <v>8.6839459184383134</v>
      </c>
      <c r="H375" s="102">
        <f t="shared" si="112"/>
        <v>101.23862769725898</v>
      </c>
      <c r="I375" s="102">
        <f t="shared" si="113"/>
        <v>45.367762827729237</v>
      </c>
      <c r="J375" s="102">
        <f t="shared" si="114"/>
        <v>22.804401259504417</v>
      </c>
      <c r="K375" s="102" t="str">
        <f t="shared" si="100"/>
        <v>1+0.00361591102090741i</v>
      </c>
      <c r="L375" s="102" t="str">
        <f t="shared" si="101"/>
        <v>1-0.000293931699103382i</v>
      </c>
      <c r="M375" s="102" t="str">
        <f t="shared" si="118"/>
        <v>1.00000106283087+0.00332197932180403i</v>
      </c>
      <c r="N375" s="102" t="str">
        <f t="shared" si="102"/>
        <v>1+4.79121855217482i</v>
      </c>
      <c r="O375" s="102" t="str">
        <f t="shared" si="103"/>
        <v>0.999993988443656+0.00722253216532323i</v>
      </c>
      <c r="P375" s="102" t="str">
        <f t="shared" si="119"/>
        <v>0.96538925833948+4.79841228165986i</v>
      </c>
      <c r="Q375" s="102" t="str">
        <f t="shared" si="104"/>
        <v>13.686407235985-66.8777759392475i</v>
      </c>
      <c r="R375" s="102" t="str">
        <f t="shared" si="105"/>
        <v>1400-6913.8869445206i</v>
      </c>
      <c r="S375" s="102" t="str">
        <f t="shared" si="106"/>
        <v>-377851.960921475i</v>
      </c>
      <c r="T375" s="102" t="str">
        <f t="shared" si="115"/>
        <v>1350.1207540965-6794.56329903459i</v>
      </c>
      <c r="U375" s="102" t="str">
        <f t="shared" si="107"/>
        <v>-0.529662757376318+2.66555944808279i</v>
      </c>
      <c r="V375" s="102"/>
      <c r="W375" s="102"/>
      <c r="X375" s="102"/>
      <c r="Y375" s="102"/>
      <c r="Z375" s="102"/>
      <c r="AA375" s="102"/>
      <c r="AB375" s="102"/>
      <c r="AC375" s="102"/>
      <c r="AD375" s="102"/>
      <c r="AE375" s="102"/>
      <c r="AF375" s="102"/>
      <c r="AG375" s="102"/>
      <c r="AH375" s="102"/>
      <c r="AI375" s="102"/>
      <c r="AJ375" s="102"/>
      <c r="AK375" s="102"/>
      <c r="AL375" s="102"/>
    </row>
    <row r="376" spans="2:38" s="110" customFormat="1" x14ac:dyDescent="0.2">
      <c r="B376" s="102">
        <f t="shared" si="116"/>
        <v>2.6949999999999639</v>
      </c>
      <c r="C376" s="102">
        <f t="shared" si="117"/>
        <v>495.4501908047493</v>
      </c>
      <c r="D376" s="102">
        <f t="shared" si="108"/>
        <v>0.49545019080474928</v>
      </c>
      <c r="E376" s="102">
        <f t="shared" si="109"/>
        <v>36.58794280831296</v>
      </c>
      <c r="F376" s="102">
        <f t="shared" si="110"/>
        <v>-78.568050232327394</v>
      </c>
      <c r="G376" s="102">
        <f t="shared" si="111"/>
        <v>8.5879272109253222</v>
      </c>
      <c r="H376" s="102">
        <f t="shared" si="112"/>
        <v>101.36520663025807</v>
      </c>
      <c r="I376" s="102">
        <f t="shared" si="113"/>
        <v>45.175870019238282</v>
      </c>
      <c r="J376" s="102">
        <f t="shared" si="114"/>
        <v>22.797156397930678</v>
      </c>
      <c r="K376" s="102" t="str">
        <f t="shared" si="100"/>
        <v>1+0.00365778129718188i</v>
      </c>
      <c r="L376" s="102" t="str">
        <f t="shared" si="101"/>
        <v>1-0.000297335267768684i</v>
      </c>
      <c r="M376" s="102" t="str">
        <f t="shared" si="118"/>
        <v>1.00000108758738+0.0033604460294132i</v>
      </c>
      <c r="N376" s="102" t="str">
        <f t="shared" si="102"/>
        <v>1+4.8466982482489i</v>
      </c>
      <c r="O376" s="102" t="str">
        <f t="shared" si="103"/>
        <v>0.99999384841652+0.00730616514617223i</v>
      </c>
      <c r="P376" s="102" t="str">
        <f t="shared" si="119"/>
        <v>0.96458307060115+4.85397459852619i</v>
      </c>
      <c r="Q376" s="102" t="str">
        <f t="shared" si="104"/>
        <v>13.3816423083088-66.1750794306976i</v>
      </c>
      <c r="R376" s="102" t="str">
        <f t="shared" si="105"/>
        <v>1400-6834.74433511407i</v>
      </c>
      <c r="S376" s="102" t="str">
        <f t="shared" si="106"/>
        <v>-373526.725291118i</v>
      </c>
      <c r="T376" s="102" t="str">
        <f t="shared" si="115"/>
        <v>1350.12033774987-6716.89969197088i</v>
      </c>
      <c r="U376" s="102" t="str">
        <f t="shared" si="107"/>
        <v>-0.529662594040332+2.63509141761934i</v>
      </c>
      <c r="V376" s="102"/>
      <c r="W376" s="102"/>
      <c r="X376" s="102"/>
      <c r="Y376" s="102"/>
      <c r="Z376" s="102"/>
      <c r="AA376" s="102"/>
      <c r="AB376" s="102"/>
      <c r="AC376" s="102"/>
      <c r="AD376" s="102"/>
      <c r="AE376" s="102"/>
      <c r="AF376" s="102"/>
      <c r="AG376" s="102"/>
      <c r="AH376" s="102"/>
      <c r="AI376" s="102"/>
      <c r="AJ376" s="102"/>
      <c r="AK376" s="102"/>
      <c r="AL376" s="102"/>
    </row>
    <row r="377" spans="2:38" s="110" customFormat="1" x14ac:dyDescent="0.2">
      <c r="B377" s="102">
        <f t="shared" si="116"/>
        <v>2.6999999999999638</v>
      </c>
      <c r="C377" s="102">
        <f t="shared" si="117"/>
        <v>501.18723362723085</v>
      </c>
      <c r="D377" s="102">
        <f t="shared" si="108"/>
        <v>0.50118723362723083</v>
      </c>
      <c r="E377" s="102">
        <f t="shared" si="109"/>
        <v>36.491978460160169</v>
      </c>
      <c r="F377" s="102">
        <f t="shared" si="110"/>
        <v>-78.700523780528059</v>
      </c>
      <c r="G377" s="102">
        <f t="shared" si="111"/>
        <v>8.4919974623359558</v>
      </c>
      <c r="H377" s="102">
        <f t="shared" si="112"/>
        <v>101.49313033978343</v>
      </c>
      <c r="I377" s="102">
        <f t="shared" si="113"/>
        <v>44.983975922496128</v>
      </c>
      <c r="J377" s="102">
        <f t="shared" si="114"/>
        <v>22.792606559255375</v>
      </c>
      <c r="K377" s="102" t="str">
        <f t="shared" si="100"/>
        <v>1+0.0037001364084053i</v>
      </c>
      <c r="L377" s="102" t="str">
        <f t="shared" si="101"/>
        <v>1-0.000300778247901666i</v>
      </c>
      <c r="M377" s="102" t="str">
        <f t="shared" si="118"/>
        <v>1.00000111292055+0.00339935816050363i</v>
      </c>
      <c r="N377" s="102" t="str">
        <f t="shared" si="102"/>
        <v>1+4.90282036892603i</v>
      </c>
      <c r="O377" s="102" t="str">
        <f t="shared" si="103"/>
        <v>0.999993705127733+0.0073907665512976i</v>
      </c>
      <c r="P377" s="102" t="str">
        <f t="shared" si="119"/>
        <v>0.963758104338054+4.91018027284936i</v>
      </c>
      <c r="Q377" s="102" t="str">
        <f t="shared" si="104"/>
        <v>13.0832540834738-65.4784058189306i</v>
      </c>
      <c r="R377" s="102" t="str">
        <f t="shared" si="105"/>
        <v>1400-6756.507663666i</v>
      </c>
      <c r="S377" s="102" t="str">
        <f t="shared" si="106"/>
        <v>-369251.000223606i</v>
      </c>
      <c r="T377" s="102" t="str">
        <f t="shared" si="115"/>
        <v>1350.11991170555-6640.1264026144i</v>
      </c>
      <c r="U377" s="102" t="str">
        <f t="shared" si="107"/>
        <v>-0.529662426899868+2.60497266564103i</v>
      </c>
      <c r="V377" s="102"/>
      <c r="W377" s="102"/>
      <c r="X377" s="102"/>
      <c r="Y377" s="102"/>
      <c r="Z377" s="102"/>
      <c r="AA377" s="102"/>
      <c r="AB377" s="102"/>
      <c r="AC377" s="102"/>
      <c r="AD377" s="102"/>
      <c r="AE377" s="102"/>
      <c r="AF377" s="102"/>
      <c r="AG377" s="102"/>
      <c r="AH377" s="102"/>
      <c r="AI377" s="102"/>
      <c r="AJ377" s="102"/>
      <c r="AK377" s="102"/>
      <c r="AL377" s="102"/>
    </row>
    <row r="378" spans="2:38" s="110" customFormat="1" x14ac:dyDescent="0.2">
      <c r="B378" s="102">
        <f t="shared" si="116"/>
        <v>2.7049999999999637</v>
      </c>
      <c r="C378" s="102">
        <f t="shared" si="117"/>
        <v>506.99070827466244</v>
      </c>
      <c r="D378" s="102">
        <f t="shared" si="108"/>
        <v>0.50699070827466242</v>
      </c>
      <c r="E378" s="102">
        <f t="shared" si="109"/>
        <v>36.395925752106557</v>
      </c>
      <c r="F378" s="102">
        <f t="shared" si="110"/>
        <v>-78.831659304636233</v>
      </c>
      <c r="G378" s="102">
        <f t="shared" si="111"/>
        <v>8.3961585741821594</v>
      </c>
      <c r="H378" s="102">
        <f t="shared" si="112"/>
        <v>101.62241038212315</v>
      </c>
      <c r="I378" s="102">
        <f t="shared" si="113"/>
        <v>44.792084326288716</v>
      </c>
      <c r="J378" s="102">
        <f t="shared" si="114"/>
        <v>22.790751077486917</v>
      </c>
      <c r="K378" s="102" t="str">
        <f t="shared" si="100"/>
        <v>1+0.00374298196870182i</v>
      </c>
      <c r="L378" s="102" t="str">
        <f t="shared" si="101"/>
        <v>1-0.000304261095865615i</v>
      </c>
      <c r="M378" s="102" t="str">
        <f t="shared" si="118"/>
        <v>1.0000011388438+0.0034387208728362i</v>
      </c>
      <c r="N378" s="102" t="str">
        <f t="shared" si="102"/>
        <v>1+4.95959235313251i</v>
      </c>
      <c r="O378" s="102" t="str">
        <f t="shared" si="103"/>
        <v>0.999993558501322+0.00747634759452394i</v>
      </c>
      <c r="P378" s="102" t="str">
        <f t="shared" si="119"/>
        <v>0.96291392214216+4.96703675351945i</v>
      </c>
      <c r="Q378" s="102" t="str">
        <f t="shared" si="104"/>
        <v>12.7911211457177-64.7877486523986i</v>
      </c>
      <c r="R378" s="102" t="str">
        <f t="shared" si="105"/>
        <v>1400-6679.16655999033i</v>
      </c>
      <c r="S378" s="102" t="str">
        <f t="shared" si="106"/>
        <v>-365024.218976216i</v>
      </c>
      <c r="T378" s="102" t="str">
        <f t="shared" si="115"/>
        <v>1350.11947573766-6564.23325474634i</v>
      </c>
      <c r="U378" s="102" t="str">
        <f t="shared" si="107"/>
        <v>-0.529662255866312+2.57519919993894i</v>
      </c>
      <c r="V378" s="102"/>
      <c r="W378" s="102"/>
      <c r="X378" s="102"/>
      <c r="Y378" s="102"/>
      <c r="Z378" s="102"/>
      <c r="AA378" s="102"/>
      <c r="AB378" s="102"/>
      <c r="AC378" s="102"/>
      <c r="AD378" s="102"/>
      <c r="AE378" s="102"/>
      <c r="AF378" s="102"/>
      <c r="AG378" s="102"/>
      <c r="AH378" s="102"/>
      <c r="AI378" s="102"/>
      <c r="AJ378" s="102"/>
      <c r="AK378" s="102"/>
      <c r="AL378" s="102"/>
    </row>
    <row r="379" spans="2:38" s="110" customFormat="1" x14ac:dyDescent="0.2">
      <c r="B379" s="102">
        <f t="shared" si="116"/>
        <v>2.7099999999999635</v>
      </c>
      <c r="C379" s="102">
        <f t="shared" si="117"/>
        <v>512.86138399132199</v>
      </c>
      <c r="D379" s="102">
        <f t="shared" si="108"/>
        <v>0.51286138399132197</v>
      </c>
      <c r="E379" s="102">
        <f t="shared" si="109"/>
        <v>36.299786535350044</v>
      </c>
      <c r="F379" s="102">
        <f t="shared" si="110"/>
        <v>-78.961469016505163</v>
      </c>
      <c r="G379" s="102">
        <f t="shared" si="111"/>
        <v>8.3004124847347178</v>
      </c>
      <c r="H379" s="102">
        <f t="shared" si="112"/>
        <v>101.75305831946001</v>
      </c>
      <c r="I379" s="102">
        <f t="shared" si="113"/>
        <v>44.600199020084759</v>
      </c>
      <c r="J379" s="102">
        <f t="shared" si="114"/>
        <v>22.791589302954847</v>
      </c>
      <c r="K379" s="102" t="str">
        <f t="shared" si="100"/>
        <v>1+0.00378632365720402i</v>
      </c>
      <c r="L379" s="102" t="str">
        <f t="shared" si="101"/>
        <v>1-0.000307784273308258i</v>
      </c>
      <c r="M379" s="102" t="str">
        <f t="shared" si="118"/>
        <v>1.00000116537088+0.00347853938389576i</v>
      </c>
      <c r="N379" s="102" t="str">
        <f t="shared" si="102"/>
        <v>1+5.01702172593334i</v>
      </c>
      <c r="O379" s="102" t="str">
        <f t="shared" si="103"/>
        <v>0.999993408459543+0.00756291961952582i</v>
      </c>
      <c r="P379" s="102" t="str">
        <f t="shared" si="119"/>
        <v>0.962050076416894+5.02455157565119i</v>
      </c>
      <c r="Q379" s="102" t="str">
        <f t="shared" si="104"/>
        <v>12.5051238694641-64.1030997502527i</v>
      </c>
      <c r="R379" s="102" t="str">
        <f t="shared" si="105"/>
        <v>1400-6602.71077260759i</v>
      </c>
      <c r="S379" s="102" t="str">
        <f t="shared" si="106"/>
        <v>-360845.821293671i</v>
      </c>
      <c r="T379" s="102" t="str">
        <f t="shared" si="115"/>
        <v>1350.11902961507-6489.21018880955i</v>
      </c>
      <c r="U379" s="102" t="str">
        <f t="shared" si="107"/>
        <v>-0.529662080848988+2.54576707407143i</v>
      </c>
      <c r="V379" s="102"/>
      <c r="W379" s="102"/>
      <c r="X379" s="102"/>
      <c r="Y379" s="102"/>
      <c r="Z379" s="102"/>
      <c r="AA379" s="102"/>
      <c r="AB379" s="102"/>
      <c r="AC379" s="102"/>
      <c r="AD379" s="102"/>
      <c r="AE379" s="102"/>
      <c r="AF379" s="102"/>
      <c r="AG379" s="102"/>
      <c r="AH379" s="102"/>
      <c r="AI379" s="102"/>
      <c r="AJ379" s="102"/>
      <c r="AK379" s="102"/>
      <c r="AL379" s="102"/>
    </row>
    <row r="380" spans="2:38" s="110" customFormat="1" x14ac:dyDescent="0.2">
      <c r="B380" s="102">
        <f t="shared" si="116"/>
        <v>2.7149999999999634</v>
      </c>
      <c r="C380" s="102">
        <f t="shared" si="117"/>
        <v>518.80003892891773</v>
      </c>
      <c r="D380" s="102">
        <f t="shared" si="108"/>
        <v>0.51880003892891768</v>
      </c>
      <c r="E380" s="102">
        <f t="shared" si="109"/>
        <v>36.203562625546319</v>
      </c>
      <c r="F380" s="102">
        <f t="shared" si="110"/>
        <v>-79.089965114260863</v>
      </c>
      <c r="G380" s="102">
        <f t="shared" si="111"/>
        <v>8.2047611695586937</v>
      </c>
      <c r="H380" s="102">
        <f t="shared" si="112"/>
        <v>101.88508571616963</v>
      </c>
      <c r="I380" s="102">
        <f t="shared" si="113"/>
        <v>44.408323795105012</v>
      </c>
      <c r="J380" s="102">
        <f t="shared" si="114"/>
        <v>22.795120601908764</v>
      </c>
      <c r="K380" s="102" t="str">
        <f t="shared" si="100"/>
        <v>1+0.00383016721880579i</v>
      </c>
      <c r="L380" s="102" t="str">
        <f t="shared" si="101"/>
        <v>1-0.000311348247222947i</v>
      </c>
      <c r="M380" s="102" t="str">
        <f t="shared" si="118"/>
        <v>1.00000119251585+0.00351881897158284i</v>
      </c>
      <c r="N380" s="102" t="str">
        <f t="shared" si="102"/>
        <v>1+5.07511609952971i</v>
      </c>
      <c r="O380" s="102" t="str">
        <f t="shared" si="103"/>
        <v>0.999993254922842+0.00765049410133141i</v>
      </c>
      <c r="P380" s="102" t="str">
        <f t="shared" si="119"/>
        <v>0.961166109139818+5.08273236158136i</v>
      </c>
      <c r="Q380" s="102" t="str">
        <f t="shared" si="104"/>
        <v>12.225144416502-63.4244492671583i</v>
      </c>
      <c r="R380" s="102" t="str">
        <f t="shared" si="105"/>
        <v>1400-6527.13016738593i</v>
      </c>
      <c r="S380" s="102" t="str">
        <f t="shared" si="106"/>
        <v>-356715.253333883i</v>
      </c>
      <c r="T380" s="102" t="str">
        <f t="shared" si="115"/>
        <v>1350.11857310125-6415.04726057525i</v>
      </c>
      <c r="U380" s="102" t="str">
        <f t="shared" si="107"/>
        <v>-0.529661901755105+2.51667238684105i</v>
      </c>
      <c r="V380" s="102"/>
      <c r="W380" s="102"/>
      <c r="X380" s="102"/>
      <c r="Y380" s="102"/>
      <c r="Z380" s="102"/>
      <c r="AA380" s="102"/>
      <c r="AB380" s="102"/>
      <c r="AC380" s="102"/>
      <c r="AD380" s="102"/>
      <c r="AE380" s="102"/>
      <c r="AF380" s="102"/>
      <c r="AG380" s="102"/>
      <c r="AH380" s="102"/>
      <c r="AI380" s="102"/>
      <c r="AJ380" s="102"/>
      <c r="AK380" s="102"/>
      <c r="AL380" s="102"/>
    </row>
    <row r="381" spans="2:38" s="110" customFormat="1" x14ac:dyDescent="0.2">
      <c r="B381" s="102">
        <f t="shared" si="116"/>
        <v>2.7199999999999633</v>
      </c>
      <c r="C381" s="102">
        <f t="shared" si="117"/>
        <v>524.80746024972871</v>
      </c>
      <c r="D381" s="102">
        <f t="shared" si="108"/>
        <v>0.52480746024972869</v>
      </c>
      <c r="E381" s="102">
        <f t="shared" si="109"/>
        <v>36.107255803342305</v>
      </c>
      <c r="F381" s="102">
        <f t="shared" si="110"/>
        <v>-79.217159779128067</v>
      </c>
      <c r="G381" s="102">
        <f t="shared" si="111"/>
        <v>8.1092066420483775</v>
      </c>
      <c r="H381" s="102">
        <f t="shared" si="112"/>
        <v>102.01850413498209</v>
      </c>
      <c r="I381" s="102">
        <f t="shared" si="113"/>
        <v>44.216462445390682</v>
      </c>
      <c r="J381" s="102">
        <f t="shared" si="114"/>
        <v>22.801344355854027</v>
      </c>
      <c r="K381" s="102" t="str">
        <f t="shared" si="100"/>
        <v>1+0.00387451846492371i</v>
      </c>
      <c r="L381" s="102" t="str">
        <f t="shared" si="101"/>
        <v>1-0.000314953490010564i</v>
      </c>
      <c r="M381" s="102" t="str">
        <f t="shared" si="118"/>
        <v>1.00000122029311+0.00355956497491315i</v>
      </c>
      <c r="N381" s="102" t="str">
        <f t="shared" si="102"/>
        <v>1+5.13388317426789i</v>
      </c>
      <c r="O381" s="102" t="str">
        <f t="shared" si="103"/>
        <v>0.999993097809812+0.0077390826478434i</v>
      </c>
      <c r="P381" s="102" t="str">
        <f t="shared" si="119"/>
        <v>0.96026155161978+5.14158682187766i</v>
      </c>
      <c r="Q381" s="102" t="str">
        <f t="shared" si="104"/>
        <v>11.9510667318808-62.7517857566338i</v>
      </c>
      <c r="R381" s="102" t="str">
        <f t="shared" si="105"/>
        <v>1400-6452.41472619802i</v>
      </c>
      <c r="S381" s="102" t="str">
        <f t="shared" si="106"/>
        <v>-352631.967594545i</v>
      </c>
      <c r="T381" s="102" t="str">
        <f t="shared" si="115"/>
        <v>1350.11810595418-6341.73463982482i</v>
      </c>
      <c r="U381" s="102" t="str">
        <f t="shared" si="107"/>
        <v>-0.529661718489716+2.48791128177742i</v>
      </c>
      <c r="V381" s="102"/>
      <c r="W381" s="102"/>
      <c r="X381" s="102"/>
      <c r="Y381" s="102"/>
      <c r="Z381" s="102"/>
      <c r="AA381" s="102"/>
      <c r="AB381" s="102"/>
      <c r="AC381" s="102"/>
      <c r="AD381" s="102"/>
      <c r="AE381" s="102"/>
      <c r="AF381" s="102"/>
      <c r="AG381" s="102"/>
      <c r="AH381" s="102"/>
      <c r="AI381" s="102"/>
      <c r="AJ381" s="102"/>
      <c r="AK381" s="102"/>
      <c r="AL381" s="102"/>
    </row>
    <row r="382" spans="2:38" s="110" customFormat="1" x14ac:dyDescent="0.2">
      <c r="B382" s="102">
        <f t="shared" si="116"/>
        <v>2.7249999999999632</v>
      </c>
      <c r="C382" s="102">
        <f t="shared" si="117"/>
        <v>530.88444423094393</v>
      </c>
      <c r="D382" s="102">
        <f t="shared" si="108"/>
        <v>0.53088444423094394</v>
      </c>
      <c r="E382" s="102">
        <f t="shared" si="109"/>
        <v>36.010867814907634</v>
      </c>
      <c r="F382" s="102">
        <f t="shared" si="110"/>
        <v>-79.343065172380591</v>
      </c>
      <c r="G382" s="102">
        <f t="shared" si="111"/>
        <v>8.0137509539616651</v>
      </c>
      <c r="H382" s="102">
        <f t="shared" si="112"/>
        <v>102.15332513300321</v>
      </c>
      <c r="I382" s="102">
        <f t="shared" si="113"/>
        <v>44.024618768869303</v>
      </c>
      <c r="J382" s="102">
        <f t="shared" si="114"/>
        <v>22.810259960622616</v>
      </c>
      <c r="K382" s="102" t="str">
        <f t="shared" si="100"/>
        <v>1+0.00391938327426743i</v>
      </c>
      <c r="L382" s="102" t="str">
        <f t="shared" si="101"/>
        <v>1-0.000318600479542137i</v>
      </c>
      <c r="M382" s="102" t="str">
        <f t="shared" si="118"/>
        <v>1.00000124871739+0.00360078279472529i</v>
      </c>
      <c r="N382" s="102" t="str">
        <f t="shared" si="102"/>
        <v>1+5.19333073965998i</v>
      </c>
      <c r="O382" s="102" t="str">
        <f t="shared" si="103"/>
        <v>0.999992937037149+0.00782869700137768i</v>
      </c>
      <c r="P382" s="102" t="str">
        <f t="shared" si="119"/>
        <v>0.95933592424841+5.20112275635927i</v>
      </c>
      <c r="Q382" s="102" t="str">
        <f t="shared" si="104"/>
        <v>11.6827765385876-62.0850962329088i</v>
      </c>
      <c r="R382" s="102" t="str">
        <f t="shared" si="105"/>
        <v>1400-6378.55454559309i</v>
      </c>
      <c r="S382" s="102" t="str">
        <f t="shared" si="106"/>
        <v>-348595.422840552i</v>
      </c>
      <c r="T382" s="102" t="str">
        <f t="shared" si="115"/>
        <v>1350.11762792619-6269.26260904698i</v>
      </c>
      <c r="U382" s="102" t="str">
        <f t="shared" si="107"/>
        <v>-0.529661530955658+2.45947994662612i</v>
      </c>
      <c r="V382" s="102"/>
      <c r="W382" s="102"/>
      <c r="X382" s="102"/>
      <c r="Y382" s="102"/>
      <c r="Z382" s="102"/>
      <c r="AA382" s="102"/>
      <c r="AB382" s="102"/>
      <c r="AC382" s="102"/>
      <c r="AD382" s="102"/>
      <c r="AE382" s="102"/>
      <c r="AF382" s="102"/>
      <c r="AG382" s="102"/>
      <c r="AH382" s="102"/>
      <c r="AI382" s="102"/>
      <c r="AJ382" s="102"/>
      <c r="AK382" s="102"/>
      <c r="AL382" s="102"/>
    </row>
    <row r="383" spans="2:38" s="110" customFormat="1" x14ac:dyDescent="0.2">
      <c r="B383" s="102">
        <f t="shared" si="116"/>
        <v>2.7299999999999631</v>
      </c>
      <c r="C383" s="102">
        <f t="shared" si="117"/>
        <v>537.03179637020719</v>
      </c>
      <c r="D383" s="102">
        <f t="shared" si="108"/>
        <v>0.53703179637020715</v>
      </c>
      <c r="E383" s="102">
        <f t="shared" si="109"/>
        <v>35.914400372464591</v>
      </c>
      <c r="F383" s="102">
        <f t="shared" si="110"/>
        <v>-79.467693432412773</v>
      </c>
      <c r="G383" s="102">
        <f t="shared" si="111"/>
        <v>7.9183961959523606</v>
      </c>
      <c r="H383" s="102">
        <f t="shared" si="112"/>
        <v>102.28956025759442</v>
      </c>
      <c r="I383" s="102">
        <f t="shared" si="113"/>
        <v>43.832796568416953</v>
      </c>
      <c r="J383" s="102">
        <f t="shared" si="114"/>
        <v>22.821866825181644</v>
      </c>
      <c r="K383" s="102" t="str">
        <f t="shared" si="100"/>
        <v>1+0.00396476759361882i</v>
      </c>
      <c r="L383" s="102" t="str">
        <f t="shared" si="101"/>
        <v>1-0.000322289699222177i</v>
      </c>
      <c r="M383" s="102" t="str">
        <f t="shared" si="118"/>
        <v>1.00000127780376+0.00364247789439664i</v>
      </c>
      <c r="N383" s="102" t="str">
        <f t="shared" si="102"/>
        <v>1+5.25346667541639i</v>
      </c>
      <c r="O383" s="102" t="str">
        <f t="shared" si="103"/>
        <v>0.99999277251961+0.00791934904021973i</v>
      </c>
      <c r="P383" s="102" t="str">
        <f t="shared" si="119"/>
        <v>0.958388736245825+5.26134805512923i</v>
      </c>
      <c r="Q383" s="102" t="str">
        <f t="shared" si="104"/>
        <v>11.4201613310752-61.4243662313165i</v>
      </c>
      <c r="R383" s="102" t="str">
        <f t="shared" si="105"/>
        <v>1400-6305.53983548412i</v>
      </c>
      <c r="S383" s="102" t="str">
        <f t="shared" si="106"/>
        <v>-344605.084032272i</v>
      </c>
      <c r="T383" s="102" t="str">
        <f t="shared" si="115"/>
        <v>1350.11713876385-6197.62156214942i</v>
      </c>
      <c r="U383" s="102" t="str">
        <f t="shared" si="107"/>
        <v>-0.529661339053509+2.43137461284323i</v>
      </c>
      <c r="V383" s="102"/>
      <c r="W383" s="102"/>
      <c r="X383" s="102"/>
      <c r="Y383" s="102"/>
      <c r="Z383" s="102"/>
      <c r="AA383" s="102"/>
      <c r="AB383" s="102"/>
      <c r="AC383" s="102"/>
      <c r="AD383" s="102"/>
      <c r="AE383" s="102"/>
      <c r="AF383" s="102"/>
      <c r="AG383" s="102"/>
      <c r="AH383" s="102"/>
      <c r="AI383" s="102"/>
      <c r="AJ383" s="102"/>
      <c r="AK383" s="102"/>
      <c r="AL383" s="102"/>
    </row>
    <row r="384" spans="2:38" s="110" customFormat="1" x14ac:dyDescent="0.2">
      <c r="B384" s="102">
        <f t="shared" si="116"/>
        <v>2.734999999999963</v>
      </c>
      <c r="C384" s="102">
        <f t="shared" si="117"/>
        <v>543.2503314923872</v>
      </c>
      <c r="D384" s="102">
        <f t="shared" si="108"/>
        <v>0.54325033149238722</v>
      </c>
      <c r="E384" s="102">
        <f t="shared" si="109"/>
        <v>35.817855154815582</v>
      </c>
      <c r="F384" s="102">
        <f t="shared" si="110"/>
        <v>-79.591056671928627</v>
      </c>
      <c r="G384" s="102">
        <f t="shared" si="111"/>
        <v>7.8231444981019003</v>
      </c>
      <c r="H384" s="102">
        <f t="shared" si="112"/>
        <v>102.42722104210493</v>
      </c>
      <c r="I384" s="102">
        <f t="shared" si="113"/>
        <v>43.640999652917486</v>
      </c>
      <c r="J384" s="102">
        <f t="shared" si="114"/>
        <v>22.836164370176306</v>
      </c>
      <c r="K384" s="102" t="str">
        <f t="shared" si="100"/>
        <v>1+0.00401067743862025i</v>
      </c>
      <c r="L384" s="102" t="str">
        <f t="shared" si="101"/>
        <v>1-0.000326021638052756i</v>
      </c>
      <c r="M384" s="102" t="str">
        <f t="shared" si="118"/>
        <v>1.00000130756763+0.00368465580056749i</v>
      </c>
      <c r="N384" s="102" t="str">
        <f t="shared" si="102"/>
        <v>1+5.31429895249028i</v>
      </c>
      <c r="O384" s="102" t="str">
        <f t="shared" si="103"/>
        <v>0.999992604169965+0.00801105078019912i</v>
      </c>
      <c r="P384" s="102" t="str">
        <f t="shared" si="119"/>
        <v>0.957419485400406+5.32227069961867i</v>
      </c>
      <c r="Q384" s="102" t="str">
        <f t="shared" si="104"/>
        <v>11.1631103677054-60.769579867225i</v>
      </c>
      <c r="R384" s="102" t="str">
        <f t="shared" si="105"/>
        <v>1400-6233.36091785045i</v>
      </c>
      <c r="S384" s="102" t="str">
        <f t="shared" si="106"/>
        <v>-340660.422254617i</v>
      </c>
      <c r="T384" s="102" t="str">
        <f t="shared" si="115"/>
        <v>1350.11663820782-6126.80200318603i</v>
      </c>
      <c r="U384" s="102" t="str">
        <f t="shared" si="107"/>
        <v>-0.529661142681528+2.40359155509605i</v>
      </c>
      <c r="V384" s="102"/>
      <c r="W384" s="102"/>
      <c r="X384" s="102"/>
      <c r="Y384" s="102"/>
      <c r="Z384" s="102"/>
      <c r="AA384" s="102"/>
      <c r="AB384" s="102"/>
      <c r="AC384" s="102"/>
      <c r="AD384" s="102"/>
      <c r="AE384" s="102"/>
      <c r="AF384" s="102"/>
      <c r="AG384" s="102"/>
      <c r="AH384" s="102"/>
      <c r="AI384" s="102"/>
      <c r="AJ384" s="102"/>
      <c r="AK384" s="102"/>
      <c r="AL384" s="102"/>
    </row>
    <row r="385" spans="2:38" s="110" customFormat="1" x14ac:dyDescent="0.2">
      <c r="B385" s="102">
        <f t="shared" si="116"/>
        <v>2.7399999999999629</v>
      </c>
      <c r="C385" s="102">
        <f t="shared" si="117"/>
        <v>549.54087385757794</v>
      </c>
      <c r="D385" s="102">
        <f t="shared" si="108"/>
        <v>0.54954087385757788</v>
      </c>
      <c r="E385" s="102">
        <f t="shared" si="109"/>
        <v>35.721233807869055</v>
      </c>
      <c r="F385" s="102">
        <f t="shared" si="110"/>
        <v>-79.713166975246907</v>
      </c>
      <c r="G385" s="102">
        <f t="shared" si="111"/>
        <v>7.7279980304470488</v>
      </c>
      <c r="H385" s="102">
        <f t="shared" si="112"/>
        <v>102.56631900145797</v>
      </c>
      <c r="I385" s="102">
        <f t="shared" si="113"/>
        <v>43.449231838316102</v>
      </c>
      <c r="J385" s="102">
        <f t="shared" si="114"/>
        <v>22.853152026211063</v>
      </c>
      <c r="K385" s="102" t="str">
        <f t="shared" si="100"/>
        <v>1+0.00405711889457196i</v>
      </c>
      <c r="L385" s="102" t="str">
        <f t="shared" si="101"/>
        <v>1-0.000329796790698325i</v>
      </c>
      <c r="M385" s="102" t="str">
        <f t="shared" si="118"/>
        <v>1.00000133802479+0.00372732210387364i</v>
      </c>
      <c r="N385" s="102" t="str">
        <f t="shared" si="102"/>
        <v>1+5.37583563413407i</v>
      </c>
      <c r="O385" s="102" t="str">
        <f t="shared" si="103"/>
        <v>0.999992431898953+0.00810381437628216i</v>
      </c>
      <c r="P385" s="102" t="str">
        <f t="shared" si="119"/>
        <v>0.956427657802527+5.38389876364306i</v>
      </c>
      <c r="Q385" s="102" t="str">
        <f t="shared" si="104"/>
        <v>10.9115146621705-60.1207198935281i</v>
      </c>
      <c r="R385" s="102" t="str">
        <f t="shared" si="105"/>
        <v>1400-6162.00822545465i</v>
      </c>
      <c r="S385" s="102" t="str">
        <f t="shared" si="106"/>
        <v>-336760.914646941i</v>
      </c>
      <c r="T385" s="102" t="str">
        <f t="shared" si="115"/>
        <v>1350.11612599272-6056.79454509765i</v>
      </c>
      <c r="U385" s="102" t="str">
        <f t="shared" si="107"/>
        <v>-0.529660941735604+2.37612709076907i</v>
      </c>
      <c r="V385" s="102"/>
      <c r="W385" s="102"/>
      <c r="X385" s="102"/>
      <c r="Y385" s="102"/>
      <c r="Z385" s="102"/>
      <c r="AA385" s="102"/>
      <c r="AB385" s="102"/>
      <c r="AC385" s="102"/>
      <c r="AD385" s="102"/>
      <c r="AE385" s="102"/>
      <c r="AF385" s="102"/>
      <c r="AG385" s="102"/>
      <c r="AH385" s="102"/>
      <c r="AI385" s="102"/>
      <c r="AJ385" s="102"/>
      <c r="AK385" s="102"/>
      <c r="AL385" s="102"/>
    </row>
    <row r="386" spans="2:38" s="110" customFormat="1" x14ac:dyDescent="0.2">
      <c r="B386" s="102">
        <f t="shared" si="116"/>
        <v>2.7449999999999628</v>
      </c>
      <c r="C386" s="102">
        <f t="shared" si="117"/>
        <v>555.90425727035642</v>
      </c>
      <c r="D386" s="102">
        <f t="shared" si="108"/>
        <v>0.55590425727035642</v>
      </c>
      <c r="E386" s="102">
        <f t="shared" si="109"/>
        <v>35.624537945161805</v>
      </c>
      <c r="F386" s="102">
        <f t="shared" si="110"/>
        <v>-79.834036395718812</v>
      </c>
      <c r="G386" s="102">
        <f t="shared" si="111"/>
        <v>7.6329590035061381</v>
      </c>
      <c r="H386" s="102">
        <f t="shared" si="112"/>
        <v>102.70686562758357</v>
      </c>
      <c r="I386" s="102">
        <f t="shared" si="113"/>
        <v>43.257496948667942</v>
      </c>
      <c r="J386" s="102">
        <f t="shared" si="114"/>
        <v>22.872829231864756</v>
      </c>
      <c r="K386" s="102" t="str">
        <f t="shared" si="100"/>
        <v>1+0.00410409811723863i</v>
      </c>
      <c r="L386" s="102" t="str">
        <f t="shared" si="101"/>
        <v>1-0.000333615657551278i</v>
      </c>
      <c r="M386" s="102" t="str">
        <f t="shared" si="118"/>
        <v>1.00000136919139+0.00377048245968735i</v>
      </c>
      <c r="N386" s="102" t="str">
        <f t="shared" si="102"/>
        <v>1+5.43808487696826i</v>
      </c>
      <c r="O386" s="102" t="str">
        <f t="shared" si="103"/>
        <v>0.999992255615234+0.00819765212418303i</v>
      </c>
      <c r="P386" s="102" t="str">
        <f t="shared" si="119"/>
        <v>0.955412727572068+5.44624041447077i</v>
      </c>
      <c r="Q386" s="102" t="str">
        <f t="shared" si="104"/>
        <v>10.6652669739514-59.4777677566946i</v>
      </c>
      <c r="R386" s="102" t="str">
        <f t="shared" si="105"/>
        <v>1400-6091.47230057473i</v>
      </c>
      <c r="S386" s="102" t="str">
        <f t="shared" si="106"/>
        <v>-332906.044333735i</v>
      </c>
      <c r="T386" s="102" t="str">
        <f t="shared" si="115"/>
        <v>1350.11560184701-5987.58990846838i</v>
      </c>
      <c r="U386" s="102" t="str">
        <f t="shared" si="107"/>
        <v>-0.52966073610921+2.34897757947605i</v>
      </c>
      <c r="V386" s="102"/>
      <c r="W386" s="102"/>
      <c r="X386" s="102"/>
      <c r="Y386" s="102"/>
      <c r="Z386" s="102"/>
      <c r="AA386" s="102"/>
      <c r="AB386" s="102"/>
      <c r="AC386" s="102"/>
      <c r="AD386" s="102"/>
      <c r="AE386" s="102"/>
      <c r="AF386" s="102"/>
      <c r="AG386" s="102"/>
      <c r="AH386" s="102"/>
      <c r="AI386" s="102"/>
      <c r="AJ386" s="102"/>
      <c r="AK386" s="102"/>
      <c r="AL386" s="102"/>
    </row>
    <row r="387" spans="2:38" s="110" customFormat="1" x14ac:dyDescent="0.2">
      <c r="B387" s="102">
        <f t="shared" si="116"/>
        <v>2.7499999999999627</v>
      </c>
      <c r="C387" s="102">
        <f t="shared" si="117"/>
        <v>562.34132519030129</v>
      </c>
      <c r="D387" s="102">
        <f t="shared" si="108"/>
        <v>0.56234132519030133</v>
      </c>
      <c r="E387" s="102">
        <f t="shared" si="109"/>
        <v>35.527769148378511</v>
      </c>
      <c r="F387" s="102">
        <f t="shared" si="110"/>
        <v>-79.953676953255126</v>
      </c>
      <c r="G387" s="102">
        <f t="shared" si="111"/>
        <v>7.5380296688003217</v>
      </c>
      <c r="H387" s="102">
        <f t="shared" si="112"/>
        <v>102.84887238469847</v>
      </c>
      <c r="I387" s="102">
        <f t="shared" si="113"/>
        <v>43.06579881717883</v>
      </c>
      <c r="J387" s="102">
        <f t="shared" si="114"/>
        <v>22.895195431443341</v>
      </c>
      <c r="K387" s="102" t="str">
        <f t="shared" si="100"/>
        <v>1+0.00415162133366533i</v>
      </c>
      <c r="L387" s="102" t="str">
        <f t="shared" si="101"/>
        <v>1-0.000337478744798279i</v>
      </c>
      <c r="M387" s="102" t="str">
        <f t="shared" si="118"/>
        <v>1.00000140108396+0.00381414258886705i</v>
      </c>
      <c r="N387" s="102" t="str">
        <f t="shared" si="102"/>
        <v>1+5.50105493206255i</v>
      </c>
      <c r="O387" s="102" t="str">
        <f t="shared" si="103"/>
        <v>0.99999207522534+0.00829257646199357i</v>
      </c>
      <c r="P387" s="102" t="str">
        <f t="shared" si="119"/>
        <v>0.954374156579584+5.50930391390381i</v>
      </c>
      <c r="Q387" s="102" t="str">
        <f t="shared" si="104"/>
        <v>10.4242617978729-58.8407036513985i</v>
      </c>
      <c r="R387" s="102" t="str">
        <f t="shared" si="105"/>
        <v>1400-6021.74379375018i</v>
      </c>
      <c r="S387" s="102" t="str">
        <f t="shared" si="106"/>
        <v>-329095.300356115i</v>
      </c>
      <c r="T387" s="102" t="str">
        <f t="shared" si="115"/>
        <v>1350.1150654928-5919.17892029509i</v>
      </c>
      <c r="U387" s="102" t="str">
        <f t="shared" si="107"/>
        <v>-0.529660525693328+2.3221394225773i</v>
      </c>
      <c r="V387" s="102"/>
      <c r="W387" s="102"/>
      <c r="X387" s="102"/>
      <c r="Y387" s="102"/>
      <c r="Z387" s="102"/>
      <c r="AA387" s="102"/>
      <c r="AB387" s="102"/>
      <c r="AC387" s="102"/>
      <c r="AD387" s="102"/>
      <c r="AE387" s="102"/>
      <c r="AF387" s="102"/>
      <c r="AG387" s="102"/>
      <c r="AH387" s="102"/>
      <c r="AI387" s="102"/>
      <c r="AJ387" s="102"/>
      <c r="AK387" s="102"/>
      <c r="AL387" s="102"/>
    </row>
    <row r="388" spans="2:38" s="110" customFormat="1" x14ac:dyDescent="0.2">
      <c r="B388" s="102">
        <f t="shared" si="116"/>
        <v>2.7549999999999626</v>
      </c>
      <c r="C388" s="102">
        <f t="shared" si="117"/>
        <v>568.85293084379259</v>
      </c>
      <c r="D388" s="102">
        <f t="shared" si="108"/>
        <v>0.56885293084379263</v>
      </c>
      <c r="E388" s="102">
        <f t="shared" si="109"/>
        <v>35.430928967867843</v>
      </c>
      <c r="F388" s="102">
        <f t="shared" si="110"/>
        <v>-80.072100631959941</v>
      </c>
      <c r="G388" s="102">
        <f t="shared" si="111"/>
        <v>7.4432123193716659</v>
      </c>
      <c r="H388" s="102">
        <f t="shared" si="112"/>
        <v>102.99235070442829</v>
      </c>
      <c r="I388" s="102">
        <f t="shared" si="113"/>
        <v>42.87414128723951</v>
      </c>
      <c r="J388" s="102">
        <f t="shared" si="114"/>
        <v>22.920250072468349</v>
      </c>
      <c r="K388" s="102" t="str">
        <f t="shared" si="100"/>
        <v>1+0.00419969484300292i</v>
      </c>
      <c r="L388" s="102" t="str">
        <f t="shared" si="101"/>
        <v>1-0.000341386564487358i</v>
      </c>
      <c r="M388" s="102" t="str">
        <f t="shared" si="118"/>
        <v>1.00000143371939+0.00385830827851556i</v>
      </c>
      <c r="N388" s="102" t="str">
        <f t="shared" si="102"/>
        <v>1+5.56475414602956i</v>
      </c>
      <c r="O388" s="102" t="str">
        <f t="shared" si="103"/>
        <v>0.999991890633625+0.00838859997183192i</v>
      </c>
      <c r="P388" s="102" t="str">
        <f t="shared" si="119"/>
        <v>0.95331139416099+5.57309761937123i</v>
      </c>
      <c r="Q388" s="102" t="str">
        <f t="shared" si="104"/>
        <v>10.1883953528116-58.209506573742i</v>
      </c>
      <c r="R388" s="102" t="str">
        <f t="shared" si="105"/>
        <v>1400-5952.81346254295i</v>
      </c>
      <c r="S388" s="102" t="str">
        <f t="shared" si="106"/>
        <v>-325328.177604091i</v>
      </c>
      <c r="T388" s="102" t="str">
        <f t="shared" si="115"/>
        <v>1350.11451664573-5851.55251277183i</v>
      </c>
      <c r="U388" s="102" t="str">
        <f t="shared" si="107"/>
        <v>-0.529660310376401+2.29560906270279i</v>
      </c>
      <c r="V388" s="102"/>
      <c r="W388" s="102"/>
      <c r="X388" s="102"/>
      <c r="Y388" s="102"/>
      <c r="Z388" s="102"/>
      <c r="AA388" s="102"/>
      <c r="AB388" s="102"/>
      <c r="AC388" s="102"/>
      <c r="AD388" s="102"/>
      <c r="AE388" s="102"/>
      <c r="AF388" s="102"/>
      <c r="AG388" s="102"/>
      <c r="AH388" s="102"/>
      <c r="AI388" s="102"/>
      <c r="AJ388" s="102"/>
      <c r="AK388" s="102"/>
      <c r="AL388" s="102"/>
    </row>
    <row r="389" spans="2:38" s="110" customFormat="1" x14ac:dyDescent="0.2">
      <c r="B389" s="102">
        <f t="shared" si="116"/>
        <v>2.7599999999999625</v>
      </c>
      <c r="C389" s="102">
        <f t="shared" si="117"/>
        <v>575.43993733710749</v>
      </c>
      <c r="D389" s="102">
        <f t="shared" si="108"/>
        <v>0.57543993733710752</v>
      </c>
      <c r="E389" s="102">
        <f t="shared" si="109"/>
        <v>35.334018923156009</v>
      </c>
      <c r="F389" s="102">
        <f t="shared" si="110"/>
        <v>-80.189319377869523</v>
      </c>
      <c r="G389" s="102">
        <f t="shared" si="111"/>
        <v>7.3485092902960938</v>
      </c>
      <c r="H389" s="102">
        <f t="shared" si="112"/>
        <v>103.13731198077024</v>
      </c>
      <c r="I389" s="102">
        <f t="shared" si="113"/>
        <v>42.682528213452102</v>
      </c>
      <c r="J389" s="102">
        <f t="shared" si="114"/>
        <v>22.947992602900712</v>
      </c>
      <c r="K389" s="102" t="str">
        <f t="shared" si="100"/>
        <v>1+0.00424832501734301i</v>
      </c>
      <c r="L389" s="102" t="str">
        <f t="shared" si="101"/>
        <v>1-0.000345339634595783i</v>
      </c>
      <c r="M389" s="102" t="str">
        <f t="shared" si="118"/>
        <v>1.00000146711501+0.00390298538274723i</v>
      </c>
      <c r="N389" s="102" t="str">
        <f t="shared" si="102"/>
        <v>1+5.62919096213109i</v>
      </c>
      <c r="O389" s="102" t="str">
        <f t="shared" si="103"/>
        <v>0.999991701742216+0.00848573538151034i</v>
      </c>
      <c r="P389" s="102" t="str">
        <f t="shared" si="119"/>
        <v>0.952223876825582+5.63762998503488i</v>
      </c>
      <c r="Q389" s="102" t="str">
        <f t="shared" si="104"/>
        <v>9.95756556961067-57.5841543730946i</v>
      </c>
      <c r="R389" s="102" t="str">
        <f t="shared" si="105"/>
        <v>1400-5884.67217031233i</v>
      </c>
      <c r="S389" s="102" t="str">
        <f t="shared" si="106"/>
        <v>-321604.176749627i</v>
      </c>
      <c r="T389" s="102" t="str">
        <f t="shared" si="115"/>
        <v>1350.11395501484-5784.70172208792i</v>
      </c>
      <c r="U389" s="102" t="str">
        <f t="shared" si="107"/>
        <v>-0.529660090044282+2.26938298328064i</v>
      </c>
      <c r="V389" s="102"/>
      <c r="W389" s="102"/>
      <c r="X389" s="102"/>
      <c r="Y389" s="102"/>
      <c r="Z389" s="102"/>
      <c r="AA389" s="102"/>
      <c r="AB389" s="102"/>
      <c r="AC389" s="102"/>
      <c r="AD389" s="102"/>
      <c r="AE389" s="102"/>
      <c r="AF389" s="102"/>
      <c r="AG389" s="102"/>
      <c r="AH389" s="102"/>
      <c r="AI389" s="102"/>
      <c r="AJ389" s="102"/>
      <c r="AK389" s="102"/>
      <c r="AL389" s="102"/>
    </row>
    <row r="390" spans="2:38" s="110" customFormat="1" x14ac:dyDescent="0.2">
      <c r="B390" s="102">
        <f t="shared" si="116"/>
        <v>2.7649999999999624</v>
      </c>
      <c r="C390" s="102">
        <f t="shared" si="117"/>
        <v>582.1032177708214</v>
      </c>
      <c r="D390" s="102">
        <f t="shared" si="108"/>
        <v>0.58210321777082141</v>
      </c>
      <c r="E390" s="102">
        <f t="shared" si="109"/>
        <v>35.237040503454942</v>
      </c>
      <c r="F390" s="102">
        <f t="shared" si="110"/>
        <v>-80.305345096792067</v>
      </c>
      <c r="G390" s="102">
        <f t="shared" si="111"/>
        <v>7.2539229591903513</v>
      </c>
      <c r="H390" s="102">
        <f t="shared" si="112"/>
        <v>103.28376756489317</v>
      </c>
      <c r="I390" s="102">
        <f t="shared" si="113"/>
        <v>42.490963462645297</v>
      </c>
      <c r="J390" s="102">
        <f t="shared" si="114"/>
        <v>22.978422468101101</v>
      </c>
      <c r="K390" s="102" t="str">
        <f t="shared" si="100"/>
        <v>1+0.00429751830256251i</v>
      </c>
      <c r="L390" s="102" t="str">
        <f t="shared" si="101"/>
        <v>1-0.000349338479098715i</v>
      </c>
      <c r="M390" s="102" t="str">
        <f t="shared" si="118"/>
        <v>1.00000150128851+0.00394817982346379i</v>
      </c>
      <c r="N390" s="102" t="str">
        <f t="shared" si="102"/>
        <v>1+5.69437392139732i</v>
      </c>
      <c r="O390" s="102" t="str">
        <f t="shared" si="103"/>
        <v>0.999991508450962+0.00858399556622214i</v>
      </c>
      <c r="P390" s="102" t="str">
        <f t="shared" si="119"/>
        <v>0.951111027957276+5.70290956290815i</v>
      </c>
      <c r="Q390" s="102" t="str">
        <f t="shared" si="104"/>
        <v>9.73167207825232-56.9646238025481i</v>
      </c>
      <c r="R390" s="102" t="str">
        <f t="shared" si="105"/>
        <v>1400-5817.31088500383i</v>
      </c>
      <c r="S390" s="102" t="str">
        <f t="shared" si="106"/>
        <v>-317922.804180441i</v>
      </c>
      <c r="T390" s="102" t="str">
        <f t="shared" si="115"/>
        <v>1350.11338030236-5718.61768723962i</v>
      </c>
      <c r="U390" s="102" t="str">
        <f t="shared" si="107"/>
        <v>-0.529659864580155+2.24345770807092i</v>
      </c>
      <c r="V390" s="102"/>
      <c r="W390" s="102"/>
      <c r="X390" s="102"/>
      <c r="Y390" s="102"/>
      <c r="Z390" s="102"/>
      <c r="AA390" s="102"/>
      <c r="AB390" s="102"/>
      <c r="AC390" s="102"/>
      <c r="AD390" s="102"/>
      <c r="AE390" s="102"/>
      <c r="AF390" s="102"/>
      <c r="AG390" s="102"/>
      <c r="AH390" s="102"/>
      <c r="AI390" s="102"/>
      <c r="AJ390" s="102"/>
      <c r="AK390" s="102"/>
      <c r="AL390" s="102"/>
    </row>
    <row r="391" spans="2:38" s="110" customFormat="1" x14ac:dyDescent="0.2">
      <c r="B391" s="102">
        <f t="shared" si="116"/>
        <v>2.7699999999999623</v>
      </c>
      <c r="C391" s="102">
        <f t="shared" si="117"/>
        <v>588.84365535553832</v>
      </c>
      <c r="D391" s="102">
        <f t="shared" si="108"/>
        <v>0.58884365535553829</v>
      </c>
      <c r="E391" s="102">
        <f t="shared" si="109"/>
        <v>35.139995168168014</v>
      </c>
      <c r="F391" s="102">
        <f t="shared" si="110"/>
        <v>-80.420189652246307</v>
      </c>
      <c r="G391" s="102">
        <f t="shared" si="111"/>
        <v>7.1594557467133715</v>
      </c>
      <c r="H391" s="102">
        <f t="shared" si="112"/>
        <v>103.43172875977294</v>
      </c>
      <c r="I391" s="102">
        <f t="shared" si="113"/>
        <v>42.299450914881383</v>
      </c>
      <c r="J391" s="102">
        <f t="shared" si="114"/>
        <v>23.01153910752663</v>
      </c>
      <c r="K391" s="102" t="str">
        <f t="shared" si="100"/>
        <v>1+0.00434728121917811i</v>
      </c>
      <c r="L391" s="102" t="str">
        <f t="shared" si="101"/>
        <v>1-0.000353383628038662i</v>
      </c>
      <c r="M391" s="102" t="str">
        <f t="shared" si="118"/>
        <v>1.00000153625801+0.00399389759113945i</v>
      </c>
      <c r="N391" s="102" t="str">
        <f t="shared" si="102"/>
        <v>1+5.7603116637589i</v>
      </c>
      <c r="O391" s="102" t="str">
        <f t="shared" si="103"/>
        <v>0.999991310657376+0.00868339355024838i</v>
      </c>
      <c r="P391" s="102" t="str">
        <f t="shared" si="119"/>
        <v>0.949972257508871+5.76894500398748i</v>
      </c>
      <c r="Q391" s="102" t="str">
        <f t="shared" si="104"/>
        <v>9.5106161943411-56.3508905680262i</v>
      </c>
      <c r="R391" s="102" t="str">
        <f t="shared" si="105"/>
        <v>1400-5750.72067795203i</v>
      </c>
      <c r="S391" s="102" t="str">
        <f t="shared" si="106"/>
        <v>-314283.571934587i</v>
      </c>
      <c r="T391" s="102" t="str">
        <f t="shared" si="115"/>
        <v>1350.11279220362-5653.29164885578i</v>
      </c>
      <c r="U391" s="102" t="str">
        <f t="shared" si="107"/>
        <v>-0.529659633864496+2.21782980070495i</v>
      </c>
      <c r="V391" s="102"/>
      <c r="W391" s="102"/>
      <c r="X391" s="102"/>
      <c r="Y391" s="102"/>
      <c r="Z391" s="102"/>
      <c r="AA391" s="102"/>
      <c r="AB391" s="102"/>
      <c r="AC391" s="102"/>
      <c r="AD391" s="102"/>
      <c r="AE391" s="102"/>
      <c r="AF391" s="102"/>
      <c r="AG391" s="102"/>
      <c r="AH391" s="102"/>
      <c r="AI391" s="102"/>
      <c r="AJ391" s="102"/>
      <c r="AK391" s="102"/>
      <c r="AL391" s="102"/>
    </row>
    <row r="392" spans="2:38" s="110" customFormat="1" x14ac:dyDescent="0.2">
      <c r="B392" s="102">
        <f t="shared" si="116"/>
        <v>2.7749999999999622</v>
      </c>
      <c r="C392" s="102">
        <f t="shared" si="117"/>
        <v>595.66214352895872</v>
      </c>
      <c r="D392" s="102">
        <f t="shared" si="108"/>
        <v>0.59566214352895874</v>
      </c>
      <c r="E392" s="102">
        <f t="shared" si="109"/>
        <v>35.042884347390668</v>
      </c>
      <c r="F392" s="102">
        <f t="shared" si="110"/>
        <v>-80.533864863496035</v>
      </c>
      <c r="G392" s="102">
        <f t="shared" si="111"/>
        <v>7.0651101170601862</v>
      </c>
      <c r="H392" s="102">
        <f t="shared" si="112"/>
        <v>103.581206814659</v>
      </c>
      <c r="I392" s="102">
        <f t="shared" si="113"/>
        <v>42.107994464450854</v>
      </c>
      <c r="J392" s="102">
        <f t="shared" si="114"/>
        <v>23.047341951162963</v>
      </c>
      <c r="K392" s="102" t="str">
        <f t="shared" si="100"/>
        <v>1+0.0043976203632105i</v>
      </c>
      <c r="L392" s="102" t="str">
        <f t="shared" si="101"/>
        <v>1-0.000357475617595732i</v>
      </c>
      <c r="M392" s="102" t="str">
        <f t="shared" si="118"/>
        <v>1.00000157204206+0.00404014474561477i</v>
      </c>
      <c r="N392" s="102" t="str">
        <f t="shared" si="102"/>
        <v>1+5.82701292919215i</v>
      </c>
      <c r="O392" s="102" t="str">
        <f t="shared" si="103"/>
        <v>0.999991108256585+0.00878394250868417i</v>
      </c>
      <c r="P392" s="102" t="str">
        <f t="shared" si="119"/>
        <v>0.948806961689202+5.83574505939699i</v>
      </c>
      <c r="Q392" s="102" t="str">
        <f t="shared" si="104"/>
        <v>9.29430090494367-55.7429293760506i</v>
      </c>
      <c r="R392" s="102" t="str">
        <f t="shared" si="105"/>
        <v>1400-5684.89272269711i</v>
      </c>
      <c r="S392" s="102" t="str">
        <f t="shared" si="106"/>
        <v>-310685.997635772i</v>
      </c>
      <c r="T392" s="102" t="str">
        <f t="shared" si="115"/>
        <v>1350.11219040682-5588.71494803671i</v>
      </c>
      <c r="U392" s="102" t="str">
        <f t="shared" si="107"/>
        <v>-0.529659397774982+2.19249586422978i</v>
      </c>
      <c r="V392" s="102"/>
      <c r="W392" s="102"/>
      <c r="X392" s="102"/>
      <c r="Y392" s="102"/>
      <c r="Z392" s="102"/>
      <c r="AA392" s="102"/>
      <c r="AB392" s="102"/>
      <c r="AC392" s="102"/>
      <c r="AD392" s="102"/>
      <c r="AE392" s="102"/>
      <c r="AF392" s="102"/>
      <c r="AG392" s="102"/>
      <c r="AH392" s="102"/>
      <c r="AI392" s="102"/>
      <c r="AJ392" s="102"/>
      <c r="AK392" s="102"/>
      <c r="AL392" s="102"/>
    </row>
    <row r="393" spans="2:38" s="110" customFormat="1" x14ac:dyDescent="0.2">
      <c r="B393" s="102">
        <f t="shared" si="116"/>
        <v>2.7799999999999621</v>
      </c>
      <c r="C393" s="102">
        <f t="shared" si="117"/>
        <v>602.55958607430534</v>
      </c>
      <c r="D393" s="102">
        <f t="shared" si="108"/>
        <v>0.60255958607430538</v>
      </c>
      <c r="E393" s="102">
        <f t="shared" si="109"/>
        <v>34.94570944240693</v>
      </c>
      <c r="F393" s="102">
        <f t="shared" si="110"/>
        <v>-80.646382503678893</v>
      </c>
      <c r="G393" s="102">
        <f t="shared" si="111"/>
        <v>6.9708885784482044</v>
      </c>
      <c r="H393" s="102">
        <f t="shared" si="112"/>
        <v>103.73221291937244</v>
      </c>
      <c r="I393" s="102">
        <f t="shared" si="113"/>
        <v>41.916598020855133</v>
      </c>
      <c r="J393" s="102">
        <f t="shared" si="114"/>
        <v>23.08583041569355</v>
      </c>
      <c r="K393" s="102" t="str">
        <f t="shared" si="100"/>
        <v>1+0.00444854240705869i</v>
      </c>
      <c r="L393" s="102" t="str">
        <f t="shared" si="101"/>
        <v>1-0.000361614990158711i</v>
      </c>
      <c r="M393" s="102" t="str">
        <f t="shared" si="118"/>
        <v>1.00000160865962+0.00408692741689998i</v>
      </c>
      <c r="N393" s="102" t="str">
        <f t="shared" si="102"/>
        <v>1+5.89448655887756i</v>
      </c>
      <c r="O393" s="102" t="str">
        <f t="shared" si="103"/>
        <v>0.999990901141274+0.00888565576918506i</v>
      </c>
      <c r="P393" s="102" t="str">
        <f t="shared" si="119"/>
        <v>0.947614522643+5.90331858154628i</v>
      </c>
      <c r="Q393" s="102" t="str">
        <f t="shared" si="104"/>
        <v>9.08263085383202-55.1407139801913i</v>
      </c>
      <c r="R393" s="102" t="str">
        <f t="shared" si="105"/>
        <v>1400-5619.81829381493i</v>
      </c>
      <c r="S393" s="102" t="str">
        <f t="shared" si="106"/>
        <v>-307129.604429421i</v>
      </c>
      <c r="T393" s="102" t="str">
        <f t="shared" si="115"/>
        <v>1350.11157459294-5524.87902520644i</v>
      </c>
      <c r="U393" s="102" t="str">
        <f t="shared" si="107"/>
        <v>-0.52965915618646+2.16745254065791i</v>
      </c>
      <c r="V393" s="102"/>
      <c r="W393" s="102"/>
      <c r="X393" s="102"/>
      <c r="Y393" s="102"/>
      <c r="Z393" s="102"/>
      <c r="AA393" s="102"/>
      <c r="AB393" s="102"/>
      <c r="AC393" s="102"/>
      <c r="AD393" s="102"/>
      <c r="AE393" s="102"/>
      <c r="AF393" s="102"/>
      <c r="AG393" s="102"/>
      <c r="AH393" s="102"/>
      <c r="AI393" s="102"/>
      <c r="AJ393" s="102"/>
      <c r="AK393" s="102"/>
      <c r="AL393" s="102"/>
    </row>
    <row r="394" spans="2:38" s="110" customFormat="1" x14ac:dyDescent="0.2">
      <c r="B394" s="102">
        <f t="shared" si="116"/>
        <v>2.784999999999962</v>
      </c>
      <c r="C394" s="102">
        <f t="shared" si="117"/>
        <v>609.5368972401161</v>
      </c>
      <c r="D394" s="102">
        <f t="shared" si="108"/>
        <v>0.60953689724011606</v>
      </c>
      <c r="E394" s="102">
        <f t="shared" si="109"/>
        <v>34.848471826181694</v>
      </c>
      <c r="F394" s="102">
        <f t="shared" si="110"/>
        <v>-80.757754298025318</v>
      </c>
      <c r="G394" s="102">
        <f t="shared" si="111"/>
        <v>6.8767936835950501</v>
      </c>
      <c r="H394" s="102">
        <f t="shared" si="112"/>
        <v>103.88475819842931</v>
      </c>
      <c r="I394" s="102">
        <f t="shared" si="113"/>
        <v>41.725265509776747</v>
      </c>
      <c r="J394" s="102">
        <f t="shared" si="114"/>
        <v>23.127003900403992</v>
      </c>
      <c r="K394" s="102" t="str">
        <f t="shared" si="100"/>
        <v>1+0.00450005410038444i</v>
      </c>
      <c r="L394" s="102" t="str">
        <f t="shared" si="101"/>
        <v>1-0.000365802294396947i</v>
      </c>
      <c r="M394" s="102" t="str">
        <f t="shared" si="118"/>
        <v>1.00000164613011+0.00413425180598749i</v>
      </c>
      <c r="N394" s="102" t="str">
        <f t="shared" si="102"/>
        <v>1+5.96274149637167i</v>
      </c>
      <c r="O394" s="102" t="str">
        <f t="shared" si="103"/>
        <v>0.999990689201628+0.00898854681373354i</v>
      </c>
      <c r="P394" s="102" t="str">
        <f t="shared" si="119"/>
        <v>0.9463943081233+5.97167452530159i</v>
      </c>
      <c r="Q394" s="102" t="str">
        <f t="shared" si="104"/>
        <v>8.87551232617609-54.5442172262209i</v>
      </c>
      <c r="R394" s="102" t="str">
        <f t="shared" si="105"/>
        <v>1400-5555.48876576044i</v>
      </c>
      <c r="S394" s="102" t="str">
        <f t="shared" si="106"/>
        <v>-303613.920919466i</v>
      </c>
      <c r="T394" s="102" t="str">
        <f t="shared" si="115"/>
        <v>1350.11094443549-5461.77541897824i</v>
      </c>
      <c r="U394" s="102" t="str">
        <f t="shared" si="107"/>
        <v>-0.529658908970845+2.14269651052223i</v>
      </c>
      <c r="V394" s="102"/>
      <c r="W394" s="102"/>
      <c r="X394" s="102"/>
      <c r="Y394" s="102"/>
      <c r="Z394" s="102"/>
      <c r="AA394" s="102"/>
      <c r="AB394" s="102"/>
      <c r="AC394" s="102"/>
      <c r="AD394" s="102"/>
      <c r="AE394" s="102"/>
      <c r="AF394" s="102"/>
      <c r="AG394" s="102"/>
      <c r="AH394" s="102"/>
      <c r="AI394" s="102"/>
      <c r="AJ394" s="102"/>
      <c r="AK394" s="102"/>
      <c r="AL394" s="102"/>
    </row>
    <row r="395" spans="2:38" s="110" customFormat="1" x14ac:dyDescent="0.2">
      <c r="B395" s="102">
        <f t="shared" si="116"/>
        <v>2.7899999999999618</v>
      </c>
      <c r="C395" s="102">
        <f t="shared" si="117"/>
        <v>616.5950018614285</v>
      </c>
      <c r="D395" s="102">
        <f t="shared" si="108"/>
        <v>0.61659500186142846</v>
      </c>
      <c r="E395" s="102">
        <f t="shared" si="109"/>
        <v>34.751172843848067</v>
      </c>
      <c r="F395" s="102">
        <f t="shared" si="110"/>
        <v>-80.867991922166311</v>
      </c>
      <c r="G395" s="102">
        <f t="shared" si="111"/>
        <v>6.7828280301866872</v>
      </c>
      <c r="H395" s="102">
        <f t="shared" si="112"/>
        <v>104.03885370499077</v>
      </c>
      <c r="I395" s="102">
        <f t="shared" si="113"/>
        <v>41.534000874034753</v>
      </c>
      <c r="J395" s="102">
        <f t="shared" si="114"/>
        <v>23.17086178282446</v>
      </c>
      <c r="K395" s="102" t="str">
        <f t="shared" si="100"/>
        <v>1+0.00455216227100691i</v>
      </c>
      <c r="L395" s="102" t="str">
        <f t="shared" si="101"/>
        <v>1-0.000370038085333082i</v>
      </c>
      <c r="M395" s="102" t="str">
        <f t="shared" si="118"/>
        <v>1.00000168447341+0.00418212418567383i</v>
      </c>
      <c r="N395" s="102" t="str">
        <f t="shared" si="102"/>
        <v>1+6.03178678879251i</v>
      </c>
      <c r="O395" s="102" t="str">
        <f t="shared" si="103"/>
        <v>0.999990472325273+0.00909262928042612i</v>
      </c>
      <c r="P395" s="102" t="str">
        <f t="shared" si="119"/>
        <v>0.945145671156211+6.04082194917039i</v>
      </c>
      <c r="Q395" s="102" t="str">
        <f t="shared" si="104"/>
        <v>8.67285323272693-53.9534110959898i</v>
      </c>
      <c r="R395" s="102" t="str">
        <f t="shared" si="105"/>
        <v>1400-5491.89561172433i</v>
      </c>
      <c r="S395" s="102" t="str">
        <f t="shared" si="106"/>
        <v>-300138.481105866i</v>
      </c>
      <c r="T395" s="102" t="str">
        <f t="shared" si="115"/>
        <v>1350.11029960039-5399.39576503285i</v>
      </c>
      <c r="U395" s="102" t="str">
        <f t="shared" si="107"/>
        <v>-0.529658655997075+2.11822449243596i</v>
      </c>
      <c r="V395" s="102"/>
      <c r="W395" s="102"/>
      <c r="X395" s="102"/>
      <c r="Y395" s="102"/>
      <c r="Z395" s="102"/>
      <c r="AA395" s="102"/>
      <c r="AB395" s="102"/>
      <c r="AC395" s="102"/>
      <c r="AD395" s="102"/>
      <c r="AE395" s="102"/>
      <c r="AF395" s="102"/>
      <c r="AG395" s="102"/>
      <c r="AH395" s="102"/>
      <c r="AI395" s="102"/>
      <c r="AJ395" s="102"/>
      <c r="AK395" s="102"/>
      <c r="AL395" s="102"/>
    </row>
    <row r="396" spans="2:38" s="110" customFormat="1" x14ac:dyDescent="0.2">
      <c r="B396" s="102">
        <f t="shared" si="116"/>
        <v>2.7949999999999617</v>
      </c>
      <c r="C396" s="102">
        <f t="shared" si="117"/>
        <v>623.73483548236493</v>
      </c>
      <c r="D396" s="102">
        <f t="shared" si="108"/>
        <v>0.62373483548236497</v>
      </c>
      <c r="E396" s="102">
        <f t="shared" si="109"/>
        <v>34.653813813189707</v>
      </c>
      <c r="F396" s="102">
        <f t="shared" si="110"/>
        <v>-80.97710700052734</v>
      </c>
      <c r="G396" s="102">
        <f t="shared" si="111"/>
        <v>6.6889942613358855</v>
      </c>
      <c r="H396" s="102">
        <f t="shared" si="112"/>
        <v>104.19451041463473</v>
      </c>
      <c r="I396" s="102">
        <f t="shared" si="113"/>
        <v>41.342808074525593</v>
      </c>
      <c r="J396" s="102">
        <f t="shared" si="114"/>
        <v>23.217403414107395</v>
      </c>
      <c r="K396" s="102" t="str">
        <f t="shared" si="100"/>
        <v>1+0.00460487382580767i</v>
      </c>
      <c r="L396" s="102" t="str">
        <f t="shared" si="101"/>
        <v>1-0.000374322924416617i</v>
      </c>
      <c r="M396" s="102" t="str">
        <f t="shared" si="118"/>
        <v>1.00000172370984+0.00423055090139105i</v>
      </c>
      <c r="N396" s="102" t="str">
        <f t="shared" si="102"/>
        <v>1+6.10163158801879i</v>
      </c>
      <c r="O396" s="102" t="str">
        <f t="shared" si="103"/>
        <v>0.99999025039722+0.00919791696528103i</v>
      </c>
      <c r="P396" s="102" t="str">
        <f t="shared" si="119"/>
        <v>0.943867949697887+6.11077001649978i</v>
      </c>
      <c r="Q396" s="102" t="str">
        <f t="shared" si="104"/>
        <v>8.47456309353153-53.3682667500443i</v>
      </c>
      <c r="R396" s="102" t="str">
        <f t="shared" si="105"/>
        <v>1400-5429.03040250296i</v>
      </c>
      <c r="S396" s="102" t="str">
        <f t="shared" si="106"/>
        <v>-296702.824322836i</v>
      </c>
      <c r="T396" s="102" t="str">
        <f t="shared" si="115"/>
        <v>1350.10963974579-5337.7317950101i</v>
      </c>
      <c r="U396" s="102" t="str">
        <f t="shared" si="107"/>
        <v>-0.529658397131039+2.0940332426578i</v>
      </c>
      <c r="V396" s="102"/>
      <c r="W396" s="102"/>
      <c r="X396" s="102"/>
      <c r="Y396" s="102"/>
      <c r="Z396" s="102"/>
      <c r="AA396" s="102"/>
      <c r="AB396" s="102"/>
      <c r="AC396" s="102"/>
      <c r="AD396" s="102"/>
      <c r="AE396" s="102"/>
      <c r="AF396" s="102"/>
      <c r="AG396" s="102"/>
      <c r="AH396" s="102"/>
      <c r="AI396" s="102"/>
      <c r="AJ396" s="102"/>
      <c r="AK396" s="102"/>
      <c r="AL396" s="102"/>
    </row>
    <row r="397" spans="2:38" s="110" customFormat="1" x14ac:dyDescent="0.2">
      <c r="B397" s="102">
        <f t="shared" si="116"/>
        <v>2.7999999999999616</v>
      </c>
      <c r="C397" s="102">
        <f t="shared" si="117"/>
        <v>630.95734448013775</v>
      </c>
      <c r="D397" s="102">
        <f t="shared" si="108"/>
        <v>0.63095734448013774</v>
      </c>
      <c r="E397" s="102">
        <f t="shared" si="109"/>
        <v>34.556396025118538</v>
      </c>
      <c r="F397" s="102">
        <f t="shared" si="110"/>
        <v>-81.085111104805193</v>
      </c>
      <c r="G397" s="102">
        <f t="shared" si="111"/>
        <v>6.5952950660288661</v>
      </c>
      <c r="H397" s="102">
        <f t="shared" si="112"/>
        <v>104.35173921894891</v>
      </c>
      <c r="I397" s="102">
        <f t="shared" si="113"/>
        <v>41.151691091147406</v>
      </c>
      <c r="J397" s="102">
        <f t="shared" si="114"/>
        <v>23.266628114143714</v>
      </c>
      <c r="K397" s="102" t="str">
        <f t="shared" si="100"/>
        <v>1+0.00465819575164621i</v>
      </c>
      <c r="L397" s="102" t="str">
        <f t="shared" si="101"/>
        <v>1-0.000378657379598331i</v>
      </c>
      <c r="M397" s="102" t="str">
        <f t="shared" si="118"/>
        <v>1.0000017638602+0.00427953837204788i</v>
      </c>
      <c r="N397" s="102" t="str">
        <f t="shared" si="102"/>
        <v>1+6.172285151903i</v>
      </c>
      <c r="O397" s="102" t="str">
        <f t="shared" si="103"/>
        <v>0.999990023299797+0.00930442382406684i</v>
      </c>
      <c r="P397" s="102" t="str">
        <f t="shared" si="119"/>
        <v>0.942560466283497+6.18152799668854i</v>
      </c>
      <c r="Q397" s="102" t="str">
        <f t="shared" si="104"/>
        <v>8.28055302121977-52.788754569011i</v>
      </c>
      <c r="R397" s="102" t="str">
        <f t="shared" si="105"/>
        <v>1400-5366.8848053809i</v>
      </c>
      <c r="S397" s="102" t="str">
        <f t="shared" si="106"/>
        <v>-293306.495177794i</v>
      </c>
      <c r="T397" s="102" t="str">
        <f t="shared" si="115"/>
        <v>1350.10896452188-5276.77533541269i</v>
      </c>
      <c r="U397" s="102" t="str">
        <f t="shared" si="107"/>
        <v>-0.529658132235506+2.0701195546619i</v>
      </c>
      <c r="V397" s="102"/>
      <c r="W397" s="102"/>
      <c r="X397" s="102"/>
      <c r="Y397" s="102"/>
      <c r="Z397" s="102"/>
      <c r="AA397" s="102"/>
      <c r="AB397" s="102"/>
      <c r="AC397" s="102"/>
      <c r="AD397" s="102"/>
      <c r="AE397" s="102"/>
      <c r="AF397" s="102"/>
      <c r="AG397" s="102"/>
      <c r="AH397" s="102"/>
      <c r="AI397" s="102"/>
      <c r="AJ397" s="102"/>
      <c r="AK397" s="102"/>
      <c r="AL397" s="102"/>
    </row>
    <row r="398" spans="2:38" s="110" customFormat="1" x14ac:dyDescent="0.2">
      <c r="B398" s="102">
        <f t="shared" si="116"/>
        <v>2.8049999999999615</v>
      </c>
      <c r="C398" s="102">
        <f t="shared" si="117"/>
        <v>638.26348619049247</v>
      </c>
      <c r="D398" s="102">
        <f t="shared" si="108"/>
        <v>0.63826348619049245</v>
      </c>
      <c r="E398" s="102">
        <f t="shared" si="109"/>
        <v>34.458920744147306</v>
      </c>
      <c r="F398" s="102">
        <f t="shared" si="110"/>
        <v>-81.192015752526359</v>
      </c>
      <c r="G398" s="102">
        <f t="shared" si="111"/>
        <v>6.5017331795602384</v>
      </c>
      <c r="H398" s="102">
        <f t="shared" si="112"/>
        <v>104.5105509189417</v>
      </c>
      <c r="I398" s="102">
        <f t="shared" si="113"/>
        <v>40.960653923707547</v>
      </c>
      <c r="J398" s="102">
        <f t="shared" si="114"/>
        <v>23.318535166415344</v>
      </c>
      <c r="K398" s="102" t="str">
        <f t="shared" si="100"/>
        <v>1+0.00471213511628605i</v>
      </c>
      <c r="L398" s="102" t="str">
        <f t="shared" si="101"/>
        <v>1-0.000383042025405562i</v>
      </c>
      <c r="M398" s="102" t="str">
        <f t="shared" si="118"/>
        <v>1.00000180494578+0.00432909309088049i</v>
      </c>
      <c r="N398" s="102" t="str">
        <f t="shared" si="102"/>
        <v>1+6.24375684549851i</v>
      </c>
      <c r="O398" s="102" t="str">
        <f t="shared" si="103"/>
        <v>0.999989790912597+0.00941216397415233i</v>
      </c>
      <c r="P398" s="102" t="str">
        <f t="shared" si="119"/>
        <v>0.941222527668029+6.2531052664133i</v>
      </c>
      <c r="Q398" s="102" t="str">
        <f t="shared" si="104"/>
        <v>8.0907357039001-52.2148441937685i</v>
      </c>
      <c r="R398" s="102" t="str">
        <f t="shared" si="105"/>
        <v>1400-5305.45058302661i</v>
      </c>
      <c r="S398" s="102" t="str">
        <f t="shared" si="106"/>
        <v>-289949.043490989i</v>
      </c>
      <c r="T398" s="102" t="str">
        <f t="shared" si="115"/>
        <v>1350.10827357068-5216.51830652296i</v>
      </c>
      <c r="U398" s="102" t="str">
        <f t="shared" si="107"/>
        <v>-0.529657861170035+2.04648025871285i</v>
      </c>
      <c r="V398" s="102"/>
      <c r="W398" s="102"/>
      <c r="X398" s="102"/>
      <c r="Y398" s="102"/>
      <c r="Z398" s="102"/>
      <c r="AA398" s="102"/>
      <c r="AB398" s="102"/>
      <c r="AC398" s="102"/>
      <c r="AD398" s="102"/>
      <c r="AE398" s="102"/>
      <c r="AF398" s="102"/>
      <c r="AG398" s="102"/>
      <c r="AH398" s="102"/>
      <c r="AI398" s="102"/>
      <c r="AJ398" s="102"/>
      <c r="AK398" s="102"/>
      <c r="AL398" s="102"/>
    </row>
    <row r="399" spans="2:38" s="110" customFormat="1" x14ac:dyDescent="0.2">
      <c r="B399" s="102">
        <f t="shared" si="116"/>
        <v>2.8099999999999614</v>
      </c>
      <c r="C399" s="102">
        <f t="shared" si="117"/>
        <v>645.65422903459864</v>
      </c>
      <c r="D399" s="102">
        <f t="shared" si="108"/>
        <v>0.64565422903459868</v>
      </c>
      <c r="E399" s="102">
        <f t="shared" si="109"/>
        <v>34.361389208856743</v>
      </c>
      <c r="F399" s="102">
        <f t="shared" si="110"/>
        <v>-81.297832405683806</v>
      </c>
      <c r="G399" s="102">
        <f t="shared" si="111"/>
        <v>6.4083113839547847</v>
      </c>
      <c r="H399" s="102">
        <f t="shared" si="112"/>
        <v>104.67095621827094</v>
      </c>
      <c r="I399" s="102">
        <f t="shared" si="113"/>
        <v>40.769700592811525</v>
      </c>
      <c r="J399" s="102">
        <f t="shared" si="114"/>
        <v>23.373123812587139</v>
      </c>
      <c r="K399" s="102" t="str">
        <f t="shared" si="100"/>
        <v>1+0.00476669906933155i</v>
      </c>
      <c r="L399" s="102" t="str">
        <f t="shared" si="101"/>
        <v>1-0.000387477443018365i</v>
      </c>
      <c r="M399" s="102" t="str">
        <f t="shared" si="118"/>
        <v>1.00000184698837+0.00437922162631319i</v>
      </c>
      <c r="N399" s="102" t="str">
        <f t="shared" si="102"/>
        <v>1+6.31605614230089i</v>
      </c>
      <c r="O399" s="102" t="str">
        <f t="shared" si="103"/>
        <v>0.999989553112402+0.00952115169637769i</v>
      </c>
      <c r="P399" s="102" t="str">
        <f t="shared" si="119"/>
        <v>0.939853424458717+6.32551131086869i</v>
      </c>
      <c r="Q399" s="102" t="str">
        <f t="shared" si="104"/>
        <v>7.90502538769996-51.646504564426i</v>
      </c>
      <c r="R399" s="102" t="str">
        <f t="shared" si="105"/>
        <v>1400-5244.71959240041i</v>
      </c>
      <c r="S399" s="102" t="str">
        <f t="shared" si="106"/>
        <v>-286630.024235836i</v>
      </c>
      <c r="T399" s="102" t="str">
        <f t="shared" si="115"/>
        <v>1350.10756652588-5156.95272133174i</v>
      </c>
      <c r="U399" s="102" t="str">
        <f t="shared" si="107"/>
        <v>-0.529657583790921+2.02311222144552i</v>
      </c>
      <c r="V399" s="102"/>
      <c r="W399" s="102"/>
      <c r="X399" s="102"/>
      <c r="Y399" s="102"/>
      <c r="Z399" s="102"/>
      <c r="AA399" s="102"/>
      <c r="AB399" s="102"/>
      <c r="AC399" s="102"/>
      <c r="AD399" s="102"/>
      <c r="AE399" s="102"/>
      <c r="AF399" s="102"/>
      <c r="AG399" s="102"/>
      <c r="AH399" s="102"/>
      <c r="AI399" s="102"/>
      <c r="AJ399" s="102"/>
      <c r="AK399" s="102"/>
      <c r="AL399" s="102"/>
    </row>
    <row r="400" spans="2:38" s="110" customFormat="1" x14ac:dyDescent="0.2">
      <c r="B400" s="102">
        <f t="shared" si="116"/>
        <v>2.8149999999999613</v>
      </c>
      <c r="C400" s="102">
        <f t="shared" si="117"/>
        <v>653.13055264741479</v>
      </c>
      <c r="D400" s="102">
        <f t="shared" si="108"/>
        <v>0.65313055264741482</v>
      </c>
      <c r="E400" s="102">
        <f t="shared" si="109"/>
        <v>34.263802632357667</v>
      </c>
      <c r="F400" s="102">
        <f t="shared" si="110"/>
        <v>-81.402572469450547</v>
      </c>
      <c r="G400" s="102">
        <f t="shared" si="111"/>
        <v>6.3150325083756549</v>
      </c>
      <c r="H400" s="102">
        <f t="shared" si="112"/>
        <v>104.83296571628654</v>
      </c>
      <c r="I400" s="102">
        <f t="shared" si="113"/>
        <v>40.578835140733318</v>
      </c>
      <c r="J400" s="102">
        <f t="shared" si="114"/>
        <v>23.43039324683599</v>
      </c>
      <c r="K400" s="102" t="str">
        <f t="shared" si="100"/>
        <v>1+0.00482189484317558i</v>
      </c>
      <c r="L400" s="102" t="str">
        <f t="shared" si="101"/>
        <v>1-0.000391964220346539i</v>
      </c>
      <c r="M400" s="102" t="str">
        <f t="shared" si="118"/>
        <v>1.00000189001025+0.00442993062282904i</v>
      </c>
      <c r="N400" s="102" t="str">
        <f t="shared" si="102"/>
        <v>1+6.38919262550361i</v>
      </c>
      <c r="O400" s="102" t="str">
        <f t="shared" si="103"/>
        <v>0.99998930977313+0.00963140143694745i</v>
      </c>
      <c r="P400" s="102" t="str">
        <f t="shared" si="119"/>
        <v>0.93845243073892+6.39875572502187i</v>
      </c>
      <c r="Q400" s="102" t="str">
        <f t="shared" si="104"/>
        <v>7.72333785898566-51.0837039581347i</v>
      </c>
      <c r="R400" s="102" t="str">
        <f t="shared" si="105"/>
        <v>1400-5184.68378367531i</v>
      </c>
      <c r="S400" s="102" t="str">
        <f t="shared" si="106"/>
        <v>-283348.997479929i</v>
      </c>
      <c r="T400" s="102" t="str">
        <f t="shared" si="115"/>
        <v>1350.10684301267-5098.07068447994i</v>
      </c>
      <c r="U400" s="102" t="str">
        <f t="shared" si="107"/>
        <v>-0.529657299951123+2.00001234544982i</v>
      </c>
      <c r="V400" s="102"/>
      <c r="W400" s="102"/>
      <c r="X400" s="102"/>
      <c r="Y400" s="102"/>
      <c r="Z400" s="102"/>
      <c r="AA400" s="102"/>
      <c r="AB400" s="102"/>
      <c r="AC400" s="102"/>
      <c r="AD400" s="102"/>
      <c r="AE400" s="102"/>
      <c r="AF400" s="102"/>
      <c r="AG400" s="102"/>
      <c r="AH400" s="102"/>
      <c r="AI400" s="102"/>
      <c r="AJ400" s="102"/>
      <c r="AK400" s="102"/>
      <c r="AL400" s="102"/>
    </row>
    <row r="401" spans="2:38" s="110" customFormat="1" x14ac:dyDescent="0.2">
      <c r="B401" s="102">
        <f t="shared" si="116"/>
        <v>2.8199999999999612</v>
      </c>
      <c r="C401" s="102">
        <f t="shared" si="117"/>
        <v>660.69344800753709</v>
      </c>
      <c r="D401" s="102">
        <f t="shared" si="108"/>
        <v>0.66069344800753704</v>
      </c>
      <c r="E401" s="102">
        <f t="shared" si="109"/>
        <v>34.166162202747707</v>
      </c>
      <c r="F401" s="102">
        <f t="shared" si="110"/>
        <v>-81.506247290967011</v>
      </c>
      <c r="G401" s="102">
        <f t="shared" si="111"/>
        <v>6.2218994295165455</v>
      </c>
      <c r="H401" s="102">
        <f t="shared" si="112"/>
        <v>104.99658990088733</v>
      </c>
      <c r="I401" s="102">
        <f t="shared" si="113"/>
        <v>40.388061632264254</v>
      </c>
      <c r="J401" s="102">
        <f t="shared" si="114"/>
        <v>23.490342609920319</v>
      </c>
      <c r="K401" s="102" t="str">
        <f t="shared" si="100"/>
        <v>1+0.00487772975395816i</v>
      </c>
      <c r="L401" s="102" t="str">
        <f t="shared" si="101"/>
        <v>1-0.000396502952107558i</v>
      </c>
      <c r="M401" s="102" t="str">
        <f t="shared" si="118"/>
        <v>1.00000193403425+0.0044812268018506i</v>
      </c>
      <c r="N401" s="102" t="str">
        <f t="shared" si="102"/>
        <v>1+6.46317598926831i</v>
      </c>
      <c r="O401" s="102" t="str">
        <f t="shared" si="103"/>
        <v>0.999989060765758+0.00974292780934529i</v>
      </c>
      <c r="P401" s="102" t="str">
        <f t="shared" si="119"/>
        <v>0.937018803683223+6.47284821488156i</v>
      </c>
      <c r="Q401" s="102" t="str">
        <f t="shared" si="104"/>
        <v>7.5455904262945-50.5264100257524i</v>
      </c>
      <c r="R401" s="102" t="str">
        <f t="shared" si="105"/>
        <v>1400-5125.33519916987i</v>
      </c>
      <c r="S401" s="102" t="str">
        <f t="shared" si="106"/>
        <v>-280105.528326726i</v>
      </c>
      <c r="T401" s="102" t="str">
        <f t="shared" si="115"/>
        <v>1350.10610264747-5039.86439121177i</v>
      </c>
      <c r="U401" s="102" t="str">
        <f t="shared" si="107"/>
        <v>-0.52965700950016+1.97717756886i</v>
      </c>
      <c r="V401" s="102"/>
      <c r="W401" s="102"/>
      <c r="X401" s="102"/>
      <c r="Y401" s="102"/>
      <c r="Z401" s="102"/>
      <c r="AA401" s="102"/>
      <c r="AB401" s="102"/>
      <c r="AC401" s="102"/>
      <c r="AD401" s="102"/>
      <c r="AE401" s="102"/>
      <c r="AF401" s="102"/>
      <c r="AG401" s="102"/>
      <c r="AH401" s="102"/>
      <c r="AI401" s="102"/>
      <c r="AJ401" s="102"/>
      <c r="AK401" s="102"/>
      <c r="AL401" s="102"/>
    </row>
    <row r="402" spans="2:38" s="110" customFormat="1" x14ac:dyDescent="0.2">
      <c r="B402" s="102">
        <f t="shared" si="116"/>
        <v>2.8249999999999611</v>
      </c>
      <c r="C402" s="102">
        <f t="shared" si="117"/>
        <v>668.34391756855507</v>
      </c>
      <c r="D402" s="102">
        <f t="shared" si="108"/>
        <v>0.66834391756855505</v>
      </c>
      <c r="E402" s="102">
        <f t="shared" si="109"/>
        <v>34.068469083562086</v>
      </c>
      <c r="F402" s="102">
        <f t="shared" si="110"/>
        <v>-81.60886815820038</v>
      </c>
      <c r="G402" s="102">
        <f t="shared" si="111"/>
        <v>6.1289150719788061</v>
      </c>
      <c r="H402" s="102">
        <f t="shared" si="112"/>
        <v>105.16183914118969</v>
      </c>
      <c r="I402" s="102">
        <f t="shared" si="113"/>
        <v>40.197384155540888</v>
      </c>
      <c r="J402" s="102">
        <f t="shared" si="114"/>
        <v>23.552970982989308</v>
      </c>
      <c r="K402" s="102" t="str">
        <f t="shared" si="100"/>
        <v>1+0.00493421120253627i</v>
      </c>
      <c r="L402" s="102" t="str">
        <f t="shared" si="101"/>
        <v>1-0.000401094239905402i</v>
      </c>
      <c r="M402" s="102" t="str">
        <f t="shared" si="118"/>
        <v>1.00000197908369+0.00453311696263087i</v>
      </c>
      <c r="N402" s="102" t="str">
        <f t="shared" si="102"/>
        <v>1+6.53801604000972i</v>
      </c>
      <c r="O402" s="102" t="str">
        <f t="shared" si="103"/>
        <v>0.99998880595826+0.0098557455962711i</v>
      </c>
      <c r="P402" s="102" t="str">
        <f t="shared" si="119"/>
        <v>0.935551783163584+6.54779859878154i</v>
      </c>
      <c r="Q402" s="102" t="str">
        <f t="shared" si="104"/>
        <v>7.3717019020101-49.9745898273824i</v>
      </c>
      <c r="R402" s="102" t="str">
        <f t="shared" si="105"/>
        <v>1400-5066.66597229351i</v>
      </c>
      <c r="S402" s="102" t="str">
        <f t="shared" si="106"/>
        <v>-276899.186857902i</v>
      </c>
      <c r="T402" s="102" t="str">
        <f t="shared" si="115"/>
        <v>1350.10534503779-4982.32612634035i</v>
      </c>
      <c r="U402" s="102" t="str">
        <f t="shared" si="107"/>
        <v>-0.529656712284055+1.9546048649489i</v>
      </c>
      <c r="V402" s="102"/>
      <c r="W402" s="102"/>
      <c r="X402" s="102"/>
      <c r="Y402" s="102"/>
      <c r="Z402" s="102"/>
      <c r="AA402" s="102"/>
      <c r="AB402" s="102"/>
      <c r="AC402" s="102"/>
      <c r="AD402" s="102"/>
      <c r="AE402" s="102"/>
      <c r="AF402" s="102"/>
      <c r="AG402" s="102"/>
      <c r="AH402" s="102"/>
      <c r="AI402" s="102"/>
      <c r="AJ402" s="102"/>
      <c r="AK402" s="102"/>
      <c r="AL402" s="102"/>
    </row>
    <row r="403" spans="2:38" s="110" customFormat="1" x14ac:dyDescent="0.2">
      <c r="B403" s="102">
        <f t="shared" si="116"/>
        <v>2.829999999999961</v>
      </c>
      <c r="C403" s="102">
        <f t="shared" si="117"/>
        <v>676.08297539192142</v>
      </c>
      <c r="D403" s="102">
        <f t="shared" si="108"/>
        <v>0.67608297539192141</v>
      </c>
      <c r="E403" s="102">
        <f t="shared" si="109"/>
        <v>33.970724414219582</v>
      </c>
      <c r="F403" s="102">
        <f t="shared" si="110"/>
        <v>-81.710446298873379</v>
      </c>
      <c r="G403" s="102">
        <f t="shared" si="111"/>
        <v>6.036082408630965</v>
      </c>
      <c r="H403" s="102">
        <f t="shared" si="112"/>
        <v>105.32872368000679</v>
      </c>
      <c r="I403" s="102">
        <f t="shared" si="113"/>
        <v>40.00680682285055</v>
      </c>
      <c r="J403" s="102">
        <f t="shared" si="114"/>
        <v>23.61827738113341</v>
      </c>
      <c r="K403" s="102" t="str">
        <f t="shared" si="100"/>
        <v>1+0.00499134667546472i</v>
      </c>
      <c r="L403" s="102" t="str">
        <f t="shared" si="101"/>
        <v>1-0.000405738692310295i</v>
      </c>
      <c r="M403" s="102" t="str">
        <f t="shared" si="118"/>
        <v>1.00000202518247+0.00458560798315443i</v>
      </c>
      <c r="N403" s="102" t="str">
        <f t="shared" si="102"/>
        <v>1+6.61372269769549i</v>
      </c>
      <c r="O403" s="102" t="str">
        <f t="shared" si="103"/>
        <v>0.999988545215532+0.00996986975160032i</v>
      </c>
      <c r="P403" s="102" t="str">
        <f t="shared" si="119"/>
        <v>0.934050591346305+6.62361680867906i</v>
      </c>
      <c r="Q403" s="102" t="str">
        <f t="shared" si="104"/>
        <v>7.20159258381188-49.4282098668145i</v>
      </c>
      <c r="R403" s="102" t="str">
        <f t="shared" si="105"/>
        <v>1400-5008.66832650376i</v>
      </c>
      <c r="S403" s="102" t="str">
        <f t="shared" si="106"/>
        <v>-273729.548076369i</v>
      </c>
      <c r="T403" s="102" t="str">
        <f t="shared" si="115"/>
        <v>1350.104569782-4925.44826322511i</v>
      </c>
      <c r="U403" s="102" t="str">
        <f t="shared" si="107"/>
        <v>-0.529656408145245+1.93229124172677i</v>
      </c>
      <c r="V403" s="102"/>
      <c r="W403" s="102"/>
      <c r="X403" s="102"/>
      <c r="Y403" s="102"/>
      <c r="Z403" s="102"/>
      <c r="AA403" s="102"/>
      <c r="AB403" s="102"/>
      <c r="AC403" s="102"/>
      <c r="AD403" s="102"/>
      <c r="AE403" s="102"/>
      <c r="AF403" s="102"/>
      <c r="AG403" s="102"/>
      <c r="AH403" s="102"/>
      <c r="AI403" s="102"/>
      <c r="AJ403" s="102"/>
      <c r="AK403" s="102"/>
      <c r="AL403" s="102"/>
    </row>
    <row r="404" spans="2:38" s="110" customFormat="1" x14ac:dyDescent="0.2">
      <c r="B404" s="102">
        <f t="shared" si="116"/>
        <v>2.8349999999999609</v>
      </c>
      <c r="C404" s="102">
        <f t="shared" si="117"/>
        <v>683.91164728136823</v>
      </c>
      <c r="D404" s="102">
        <f t="shared" si="108"/>
        <v>0.68391164728136822</v>
      </c>
      <c r="E404" s="102">
        <f t="shared" si="109"/>
        <v>33.872929310462354</v>
      </c>
      <c r="F404" s="102">
        <f t="shared" si="110"/>
        <v>-81.810992879461324</v>
      </c>
      <c r="G404" s="102">
        <f t="shared" si="111"/>
        <v>5.9434044609493863</v>
      </c>
      <c r="H404" s="102">
        <f t="shared" si="112"/>
        <v>105.49725362613859</v>
      </c>
      <c r="I404" s="102">
        <f t="shared" si="113"/>
        <v>39.816333771411742</v>
      </c>
      <c r="J404" s="102">
        <f t="shared" si="114"/>
        <v>23.686260746677263</v>
      </c>
      <c r="K404" s="102" t="str">
        <f t="shared" si="100"/>
        <v>1+0.00504914374598856i</v>
      </c>
      <c r="L404" s="102" t="str">
        <f t="shared" si="101"/>
        <v>1-0.000410436924939373i</v>
      </c>
      <c r="M404" s="102" t="str">
        <f t="shared" si="118"/>
        <v>1.00000207235503+0.00463870682104919i</v>
      </c>
      <c r="N404" s="102" t="str">
        <f t="shared" si="102"/>
        <v>1+6.69030599716111i</v>
      </c>
      <c r="O404" s="102" t="str">
        <f t="shared" si="103"/>
        <v>0.999988278399326+0.0100853154023661i</v>
      </c>
      <c r="P404" s="102" t="str">
        <f t="shared" si="119"/>
        <v>0.932514432279615+6.70031289146819i</v>
      </c>
      <c r="Q404" s="102" t="str">
        <f t="shared" si="104"/>
        <v>7.03518423592549-48.8872361248854i</v>
      </c>
      <c r="R404" s="102" t="str">
        <f t="shared" si="105"/>
        <v>1400-4951.3345742755i</v>
      </c>
      <c r="S404" s="102" t="str">
        <f t="shared" si="106"/>
        <v>-270596.19184994i</v>
      </c>
      <c r="T404" s="102" t="str">
        <f t="shared" si="115"/>
        <v>1350.1037764691-4869.22326276066i</v>
      </c>
      <c r="U404" s="102" t="str">
        <f t="shared" si="107"/>
        <v>-0.529656096922492+1.91023374154456i</v>
      </c>
      <c r="V404" s="102"/>
      <c r="W404" s="102"/>
      <c r="X404" s="102"/>
      <c r="Y404" s="102"/>
      <c r="Z404" s="102"/>
      <c r="AA404" s="102"/>
      <c r="AB404" s="102"/>
      <c r="AC404" s="102"/>
      <c r="AD404" s="102"/>
      <c r="AE404" s="102"/>
      <c r="AF404" s="102"/>
      <c r="AG404" s="102"/>
      <c r="AH404" s="102"/>
      <c r="AI404" s="102"/>
      <c r="AJ404" s="102"/>
      <c r="AK404" s="102"/>
      <c r="AL404" s="102"/>
    </row>
    <row r="405" spans="2:38" s="110" customFormat="1" x14ac:dyDescent="0.2">
      <c r="B405" s="102">
        <f t="shared" si="116"/>
        <v>2.8399999999999608</v>
      </c>
      <c r="C405" s="102">
        <f t="shared" si="117"/>
        <v>691.83097091887475</v>
      </c>
      <c r="D405" s="102">
        <f t="shared" si="108"/>
        <v>0.6918309709188748</v>
      </c>
      <c r="E405" s="102">
        <f t="shared" si="109"/>
        <v>33.775084864790188</v>
      </c>
      <c r="F405" s="102">
        <f t="shared" si="110"/>
        <v>-81.910519004253814</v>
      </c>
      <c r="G405" s="102">
        <f t="shared" si="111"/>
        <v>5.8508842993406107</v>
      </c>
      <c r="H405" s="102">
        <f t="shared" si="112"/>
        <v>105.66743894646929</v>
      </c>
      <c r="I405" s="102">
        <f t="shared" si="113"/>
        <v>39.625969164130801</v>
      </c>
      <c r="J405" s="102">
        <f t="shared" si="114"/>
        <v>23.756919942215475</v>
      </c>
      <c r="K405" s="102" t="str">
        <f t="shared" si="100"/>
        <v>1+0.00510761007504688i</v>
      </c>
      <c r="L405" s="102" t="str">
        <f t="shared" si="101"/>
        <v>1-0.000415189560538282i</v>
      </c>
      <c r="M405" s="102" t="str">
        <f t="shared" si="118"/>
        <v>1.00000212062638+0.0046924205145086i</v>
      </c>
      <c r="N405" s="102" t="str">
        <f t="shared" si="102"/>
        <v>1+6.76777608943996i</v>
      </c>
      <c r="O405" s="102" t="str">
        <f t="shared" si="103"/>
        <v>0.999988005368172+0.0102020978507645i</v>
      </c>
      <c r="P405" s="102" t="str">
        <f t="shared" si="119"/>
        <v>0.930942491471641+6.77789701030824i</v>
      </c>
      <c r="Q405" s="102" t="str">
        <f t="shared" si="104"/>
        <v>6.87240007020309-48.3516340917838i</v>
      </c>
      <c r="R405" s="102" t="str">
        <f t="shared" si="105"/>
        <v>1400-4894.65711608194i</v>
      </c>
      <c r="S405" s="102" t="str">
        <f t="shared" si="106"/>
        <v>-267498.702855641i</v>
      </c>
      <c r="T405" s="102" t="str">
        <f t="shared" si="115"/>
        <v>1350.10296467853-4813.64367237775i</v>
      </c>
      <c r="U405" s="102" t="str">
        <f t="shared" si="107"/>
        <v>-0.529655778450807+1.88842944070204i</v>
      </c>
      <c r="V405" s="102"/>
      <c r="W405" s="102"/>
      <c r="X405" s="102"/>
      <c r="Y405" s="102"/>
      <c r="Z405" s="102"/>
      <c r="AA405" s="102"/>
      <c r="AB405" s="102"/>
      <c r="AC405" s="102"/>
      <c r="AD405" s="102"/>
      <c r="AE405" s="102"/>
      <c r="AF405" s="102"/>
      <c r="AG405" s="102"/>
      <c r="AH405" s="102"/>
      <c r="AI405" s="102"/>
      <c r="AJ405" s="102"/>
      <c r="AK405" s="102"/>
      <c r="AL405" s="102"/>
    </row>
    <row r="406" spans="2:38" s="110" customFormat="1" x14ac:dyDescent="0.2">
      <c r="B406" s="102">
        <f t="shared" si="116"/>
        <v>2.8449999999999607</v>
      </c>
      <c r="C406" s="102">
        <f t="shared" si="117"/>
        <v>699.84199600221029</v>
      </c>
      <c r="D406" s="102">
        <f t="shared" si="108"/>
        <v>0.69984199600221031</v>
      </c>
      <c r="E406" s="102">
        <f t="shared" si="109"/>
        <v>33.677192146889325</v>
      </c>
      <c r="F406" s="102">
        <f t="shared" si="110"/>
        <v>-82.009035714480305</v>
      </c>
      <c r="G406" s="102">
        <f t="shared" si="111"/>
        <v>5.7585250434419386</v>
      </c>
      <c r="H406" s="102">
        <f t="shared" si="112"/>
        <v>105.83928945787484</v>
      </c>
      <c r="I406" s="102">
        <f t="shared" si="113"/>
        <v>39.43571719033126</v>
      </c>
      <c r="J406" s="102">
        <f t="shared" si="114"/>
        <v>23.830253743394536</v>
      </c>
      <c r="K406" s="102" t="str">
        <f t="shared" si="100"/>
        <v>1+0.00516675341228828i</v>
      </c>
      <c r="L406" s="102" t="str">
        <f t="shared" si="101"/>
        <v>1-0.000419997229063722i</v>
      </c>
      <c r="M406" s="102" t="str">
        <f t="shared" si="118"/>
        <v>1.00000217002212+0.00474675618322456i</v>
      </c>
      <c r="N406" s="102" t="str">
        <f t="shared" si="102"/>
        <v>1+6.84614324310885i</v>
      </c>
      <c r="O406" s="102" t="str">
        <f t="shared" si="103"/>
        <v>0.999987725977305+0.0103202325761824i</v>
      </c>
      <c r="P406" s="102" t="str">
        <f t="shared" si="119"/>
        <v>0.929333935458562+6.85637944596749i</v>
      </c>
      <c r="Q406" s="102" t="str">
        <f t="shared" si="104"/>
        <v>6.71316472705832-47.8213687983247i</v>
      </c>
      <c r="R406" s="102" t="str">
        <f t="shared" si="105"/>
        <v>1400-4838.62843938741i</v>
      </c>
      <c r="S406" s="102" t="str">
        <f t="shared" si="106"/>
        <v>-264436.67052466i</v>
      </c>
      <c r="T406" s="102" t="str">
        <f t="shared" si="115"/>
        <v>1350.10213397994-4758.7021250553i</v>
      </c>
      <c r="U406" s="102" t="str">
        <f t="shared" si="107"/>
        <v>-0.52965545256136+1.86687544906015i</v>
      </c>
      <c r="V406" s="102"/>
      <c r="W406" s="102"/>
      <c r="X406" s="102"/>
      <c r="Y406" s="102"/>
      <c r="Z406" s="102"/>
      <c r="AA406" s="102"/>
      <c r="AB406" s="102"/>
      <c r="AC406" s="102"/>
      <c r="AD406" s="102"/>
      <c r="AE406" s="102"/>
      <c r="AF406" s="102"/>
      <c r="AG406" s="102"/>
      <c r="AH406" s="102"/>
      <c r="AI406" s="102"/>
      <c r="AJ406" s="102"/>
      <c r="AK406" s="102"/>
      <c r="AL406" s="102"/>
    </row>
    <row r="407" spans="2:38" s="110" customFormat="1" x14ac:dyDescent="0.2">
      <c r="B407" s="102">
        <f t="shared" si="116"/>
        <v>2.8499999999999606</v>
      </c>
      <c r="C407" s="102">
        <f t="shared" si="117"/>
        <v>707.94578438407405</v>
      </c>
      <c r="D407" s="102">
        <f t="shared" si="108"/>
        <v>0.70794578438407407</v>
      </c>
      <c r="E407" s="102">
        <f t="shared" si="109"/>
        <v>33.579252204054931</v>
      </c>
      <c r="F407" s="102">
        <f t="shared" si="110"/>
        <v>-82.106553987497279</v>
      </c>
      <c r="G407" s="102">
        <f t="shared" si="111"/>
        <v>5.6663298624007119</v>
      </c>
      <c r="H407" s="102">
        <f t="shared" si="112"/>
        <v>106.01281481893731</v>
      </c>
      <c r="I407" s="102">
        <f t="shared" si="113"/>
        <v>39.24558206645564</v>
      </c>
      <c r="J407" s="102">
        <f t="shared" si="114"/>
        <v>23.906260831440036</v>
      </c>
      <c r="K407" s="102" t="str">
        <f t="shared" si="100"/>
        <v>1+0.00522658159709805i</v>
      </c>
      <c r="L407" s="102" t="str">
        <f t="shared" si="101"/>
        <v>1-0.00042486056776695i</v>
      </c>
      <c r="M407" s="102" t="str">
        <f t="shared" si="118"/>
        <v>1.00000222056842+0.0048017210293311i</v>
      </c>
      <c r="N407" s="102" t="str">
        <f t="shared" si="102"/>
        <v>1+6.92541784564915i</v>
      </c>
      <c r="O407" s="102" t="str">
        <f t="shared" si="103"/>
        <v>0.999987440078589+0.0104397352372498i</v>
      </c>
      <c r="P407" s="102" t="str">
        <f t="shared" si="119"/>
        <v>0.927687911362687+6.93577059818252i</v>
      </c>
      <c r="Q407" s="102" t="str">
        <f t="shared" si="104"/>
        <v>6.55740425628009-47.29640484621i</v>
      </c>
      <c r="R407" s="102" t="str">
        <f t="shared" si="105"/>
        <v>1400-4783.24111765149i</v>
      </c>
      <c r="S407" s="102" t="str">
        <f t="shared" si="106"/>
        <v>-261409.68898793i</v>
      </c>
      <c r="T407" s="102" t="str">
        <f t="shared" si="115"/>
        <v>1350.10128393295-4704.3913383438i</v>
      </c>
      <c r="U407" s="102" t="str">
        <f t="shared" si="107"/>
        <v>-0.529655119081387+1.84556890965795i</v>
      </c>
      <c r="V407" s="102"/>
      <c r="W407" s="102"/>
      <c r="X407" s="102"/>
      <c r="Y407" s="102"/>
      <c r="Z407" s="102"/>
      <c r="AA407" s="102"/>
      <c r="AB407" s="102"/>
      <c r="AC407" s="102"/>
      <c r="AD407" s="102"/>
      <c r="AE407" s="102"/>
      <c r="AF407" s="102"/>
      <c r="AG407" s="102"/>
      <c r="AH407" s="102"/>
      <c r="AI407" s="102"/>
      <c r="AJ407" s="102"/>
      <c r="AK407" s="102"/>
      <c r="AL407" s="102"/>
    </row>
    <row r="408" spans="2:38" s="110" customFormat="1" x14ac:dyDescent="0.2">
      <c r="B408" s="102">
        <f t="shared" si="116"/>
        <v>2.8549999999999605</v>
      </c>
      <c r="C408" s="102">
        <f t="shared" si="117"/>
        <v>716.14341021283735</v>
      </c>
      <c r="D408" s="102">
        <f t="shared" si="108"/>
        <v>0.71614341021283734</v>
      </c>
      <c r="E408" s="102">
        <f t="shared" si="109"/>
        <v>33.481266061608665</v>
      </c>
      <c r="F408" s="102">
        <f t="shared" si="110"/>
        <v>-82.203084736033773</v>
      </c>
      <c r="G408" s="102">
        <f t="shared" si="111"/>
        <v>5.5743019751306297</v>
      </c>
      <c r="H408" s="102">
        <f t="shared" si="112"/>
        <v>106.18802452146728</v>
      </c>
      <c r="I408" s="102">
        <f t="shared" si="113"/>
        <v>39.055568036739295</v>
      </c>
      <c r="J408" s="102">
        <f t="shared" si="114"/>
        <v>23.984939785433511</v>
      </c>
      <c r="K408" s="102" t="str">
        <f t="shared" si="100"/>
        <v>1+0.00528710255963727i</v>
      </c>
      <c r="L408" s="102" t="str">
        <f t="shared" si="101"/>
        <v>1-0.000429780221278242i</v>
      </c>
      <c r="M408" s="102" t="str">
        <f t="shared" si="118"/>
        <v>1.00000227229211+0.00485732233835903i</v>
      </c>
      <c r="N408" s="102" t="str">
        <f t="shared" si="102"/>
        <v>1+7.00561040482353i</v>
      </c>
      <c r="O408" s="102" t="str">
        <f t="shared" si="103"/>
        <v>0.999987147520437+0.010560621673915i</v>
      </c>
      <c r="P408" s="102" t="str">
        <f t="shared" si="119"/>
        <v>0.926003546440253+7.01608098703289i</v>
      </c>
      <c r="Q408" s="102" t="str">
        <f t="shared" si="104"/>
        <v>6.40504609775072-46.7767064373073i</v>
      </c>
      <c r="R408" s="102" t="str">
        <f t="shared" si="105"/>
        <v>1400-4728.4878093447i</v>
      </c>
      <c r="S408" s="102" t="str">
        <f t="shared" si="106"/>
        <v>-258417.357022327i</v>
      </c>
      <c r="T408" s="102" t="str">
        <f t="shared" si="115"/>
        <v>1350.10041408694-4650.70411340037i</v>
      </c>
      <c r="U408" s="102" t="str">
        <f t="shared" si="107"/>
        <v>-0.529654777834106+1.82450699833399i</v>
      </c>
      <c r="V408" s="102"/>
      <c r="W408" s="102"/>
      <c r="X408" s="102"/>
      <c r="Y408" s="102"/>
      <c r="Z408" s="102"/>
      <c r="AA408" s="102"/>
      <c r="AB408" s="102"/>
      <c r="AC408" s="102"/>
      <c r="AD408" s="102"/>
      <c r="AE408" s="102"/>
      <c r="AF408" s="102"/>
      <c r="AG408" s="102"/>
      <c r="AH408" s="102"/>
      <c r="AI408" s="102"/>
      <c r="AJ408" s="102"/>
      <c r="AK408" s="102"/>
      <c r="AL408" s="102"/>
    </row>
    <row r="409" spans="2:38" s="110" customFormat="1" x14ac:dyDescent="0.2">
      <c r="B409" s="102">
        <f t="shared" si="116"/>
        <v>2.8599999999999604</v>
      </c>
      <c r="C409" s="102">
        <f t="shared" si="117"/>
        <v>724.43596007492454</v>
      </c>
      <c r="D409" s="102">
        <f t="shared" si="108"/>
        <v>0.7244359600749245</v>
      </c>
      <c r="E409" s="102">
        <f t="shared" si="109"/>
        <v>33.383234723309542</v>
      </c>
      <c r="F409" s="102">
        <f t="shared" si="110"/>
        <v>-82.29863880749609</v>
      </c>
      <c r="G409" s="102">
        <f t="shared" si="111"/>
        <v>5.4824446505427549</v>
      </c>
      <c r="H409" s="102">
        <f t="shared" si="112"/>
        <v>106.3649278818352</v>
      </c>
      <c r="I409" s="102">
        <f t="shared" si="113"/>
        <v>38.865679373852295</v>
      </c>
      <c r="J409" s="102">
        <f t="shared" si="114"/>
        <v>24.06628907433911</v>
      </c>
      <c r="K409" s="102" t="str">
        <f t="shared" si="100"/>
        <v>1+0.00534832432189398i</v>
      </c>
      <c r="L409" s="102" t="str">
        <f t="shared" si="101"/>
        <v>1-0.000434756841692342i</v>
      </c>
      <c r="M409" s="102" t="str">
        <f t="shared" si="118"/>
        <v>1.00000232522059+0.00491356748020164i</v>
      </c>
      <c r="N409" s="102" t="str">
        <f t="shared" si="102"/>
        <v>1+7.08673155006885i</v>
      </c>
      <c r="O409" s="102" t="str">
        <f t="shared" si="103"/>
        <v>0.999986848147729+0.0106829079095442i</v>
      </c>
      <c r="P409" s="102" t="str">
        <f t="shared" si="119"/>
        <v>0.924279947618682+7.09732125433196i</v>
      </c>
      <c r="Q409" s="102" t="str">
        <f t="shared" si="104"/>
        <v>6.2560190620869-46.2622374019587i</v>
      </c>
      <c r="R409" s="102" t="str">
        <f t="shared" si="105"/>
        <v>1400-4674.36125697532i</v>
      </c>
      <c r="S409" s="102" t="str">
        <f t="shared" si="106"/>
        <v>-255459.277997488i</v>
      </c>
      <c r="T409" s="102" t="str">
        <f t="shared" si="115"/>
        <v>1350.09952398077-4597.63333403411i</v>
      </c>
      <c r="U409" s="102" t="str">
        <f t="shared" si="107"/>
        <v>-0.529654428638609+1.80368692335184i</v>
      </c>
      <c r="V409" s="102"/>
      <c r="W409" s="102"/>
      <c r="X409" s="102"/>
      <c r="Y409" s="102"/>
      <c r="Z409" s="102"/>
      <c r="AA409" s="102"/>
      <c r="AB409" s="102"/>
      <c r="AC409" s="102"/>
      <c r="AD409" s="102"/>
      <c r="AE409" s="102"/>
      <c r="AF409" s="102"/>
      <c r="AG409" s="102"/>
      <c r="AH409" s="102"/>
      <c r="AI409" s="102"/>
      <c r="AJ409" s="102"/>
      <c r="AK409" s="102"/>
      <c r="AL409" s="102"/>
    </row>
    <row r="410" spans="2:38" s="110" customFormat="1" x14ac:dyDescent="0.2">
      <c r="B410" s="102">
        <f t="shared" si="116"/>
        <v>2.8649999999999602</v>
      </c>
      <c r="C410" s="102">
        <f t="shared" si="117"/>
        <v>732.82453313883718</v>
      </c>
      <c r="D410" s="102">
        <f t="shared" si="108"/>
        <v>0.73282453313883722</v>
      </c>
      <c r="E410" s="102">
        <f t="shared" si="109"/>
        <v>33.285159171759446</v>
      </c>
      <c r="F410" s="102">
        <f t="shared" si="110"/>
        <v>-82.393226983326727</v>
      </c>
      <c r="G410" s="102">
        <f t="shared" si="111"/>
        <v>5.3907612077517442</v>
      </c>
      <c r="H410" s="102">
        <f t="shared" si="112"/>
        <v>106.5435340321104</v>
      </c>
      <c r="I410" s="102">
        <f t="shared" si="113"/>
        <v>38.67592037951119</v>
      </c>
      <c r="J410" s="102">
        <f t="shared" si="114"/>
        <v>24.150307048783674</v>
      </c>
      <c r="K410" s="102" t="str">
        <f t="shared" si="100"/>
        <v>1+0.00541025499874645i</v>
      </c>
      <c r="L410" s="102" t="str">
        <f t="shared" si="101"/>
        <v>1-0.000439791088654896i</v>
      </c>
      <c r="M410" s="102" t="str">
        <f t="shared" si="118"/>
        <v>1.00000237938194+0.00497046391009155i</v>
      </c>
      <c r="N410" s="102" t="str">
        <f t="shared" si="102"/>
        <v>1+7.16879203390505i</v>
      </c>
      <c r="O410" s="102" t="str">
        <f t="shared" si="103"/>
        <v>0.999986541801736+0.0108066101530455i</v>
      </c>
      <c r="P410" s="102" t="str">
        <f t="shared" si="119"/>
        <v>0.922516201023066+7.17950216503359i</v>
      </c>
      <c r="Q410" s="102" t="str">
        <f t="shared" si="104"/>
        <v>6.11025331122808-45.7529612263502i</v>
      </c>
      <c r="R410" s="102" t="str">
        <f t="shared" si="105"/>
        <v>1400-4620.85428612745i</v>
      </c>
      <c r="S410" s="102" t="str">
        <f t="shared" si="106"/>
        <v>-252535.059823244i</v>
      </c>
      <c r="T410" s="102" t="str">
        <f t="shared" si="115"/>
        <v>1350.09861314258-4545.17196576307i</v>
      </c>
      <c r="U410" s="102" t="str">
        <f t="shared" si="107"/>
        <v>-0.52965407130978+1.78310592503012i</v>
      </c>
      <c r="V410" s="102"/>
      <c r="W410" s="102"/>
      <c r="X410" s="102"/>
      <c r="Y410" s="102"/>
      <c r="Z410" s="102"/>
      <c r="AA410" s="102"/>
      <c r="AB410" s="102"/>
      <c r="AC410" s="102"/>
      <c r="AD410" s="102"/>
      <c r="AE410" s="102"/>
      <c r="AF410" s="102"/>
      <c r="AG410" s="102"/>
      <c r="AH410" s="102"/>
      <c r="AI410" s="102"/>
      <c r="AJ410" s="102"/>
      <c r="AK410" s="102"/>
      <c r="AL410" s="102"/>
    </row>
    <row r="411" spans="2:38" s="110" customFormat="1" x14ac:dyDescent="0.2">
      <c r="B411" s="102">
        <f t="shared" si="116"/>
        <v>2.8699999999999601</v>
      </c>
      <c r="C411" s="102">
        <f t="shared" si="117"/>
        <v>741.31024130084984</v>
      </c>
      <c r="D411" s="102">
        <f t="shared" si="108"/>
        <v>0.74131024130084988</v>
      </c>
      <c r="E411" s="102">
        <f t="shared" si="109"/>
        <v>33.187040368802705</v>
      </c>
      <c r="F411" s="102">
        <f t="shared" si="110"/>
        <v>-82.486859978417741</v>
      </c>
      <c r="G411" s="102">
        <f t="shared" si="111"/>
        <v>5.2992550162548131</v>
      </c>
      <c r="H411" s="102">
        <f t="shared" si="112"/>
        <v>106.72385191100902</v>
      </c>
      <c r="I411" s="102">
        <f t="shared" si="113"/>
        <v>38.486295385057517</v>
      </c>
      <c r="J411" s="102">
        <f t="shared" si="114"/>
        <v>24.23699193259128</v>
      </c>
      <c r="K411" s="102" t="str">
        <f t="shared" si="100"/>
        <v>1+0.00547290279903882i</v>
      </c>
      <c r="L411" s="102" t="str">
        <f t="shared" si="101"/>
        <v>1-0.000444883629449886i</v>
      </c>
      <c r="M411" s="102" t="str">
        <f t="shared" si="118"/>
        <v>1.00000243480486+0.00502801916958893i</v>
      </c>
      <c r="N411" s="102" t="str">
        <f t="shared" si="102"/>
        <v>1+7.25180273336037i</v>
      </c>
      <c r="O411" s="102" t="str">
        <f t="shared" si="103"/>
        <v>0.999986228320028+0.0109317448010172i</v>
      </c>
      <c r="P411" s="102" t="str">
        <f t="shared" si="119"/>
        <v>0.920711371491614+7.26263460865492i</v>
      </c>
      <c r="Q411" s="102" t="str">
        <f t="shared" si="104"/>
        <v>5.96768033898995-45.2488410789605i</v>
      </c>
      <c r="R411" s="102" t="str">
        <f t="shared" si="105"/>
        <v>1400-4567.95980451007i</v>
      </c>
      <c r="S411" s="102" t="str">
        <f t="shared" si="106"/>
        <v>-249644.314897643i</v>
      </c>
      <c r="T411" s="102" t="str">
        <f t="shared" si="115"/>
        <v>1350.09768108951-4493.31305488193i</v>
      </c>
      <c r="U411" s="102" t="str">
        <f t="shared" si="107"/>
        <v>-0.529653705658191+1.76276127537675i</v>
      </c>
      <c r="V411" s="102"/>
      <c r="W411" s="102"/>
      <c r="X411" s="102"/>
      <c r="Y411" s="102"/>
      <c r="Z411" s="102"/>
      <c r="AA411" s="102"/>
      <c r="AB411" s="102"/>
      <c r="AC411" s="102"/>
      <c r="AD411" s="102"/>
      <c r="AE411" s="102"/>
      <c r="AF411" s="102"/>
      <c r="AG411" s="102"/>
      <c r="AH411" s="102"/>
      <c r="AI411" s="102"/>
      <c r="AJ411" s="102"/>
      <c r="AK411" s="102"/>
      <c r="AL411" s="102"/>
    </row>
    <row r="412" spans="2:38" s="110" customFormat="1" x14ac:dyDescent="0.2">
      <c r="B412" s="102">
        <f t="shared" si="116"/>
        <v>2.87499999999996</v>
      </c>
      <c r="C412" s="102">
        <f t="shared" si="117"/>
        <v>749.89420933238728</v>
      </c>
      <c r="D412" s="102">
        <f t="shared" si="108"/>
        <v>0.74989420933238726</v>
      </c>
      <c r="E412" s="102">
        <f t="shared" si="109"/>
        <v>33.088879255919977</v>
      </c>
      <c r="F412" s="102">
        <f t="shared" si="110"/>
        <v>-82.57954844057636</v>
      </c>
      <c r="G412" s="102">
        <f t="shared" si="111"/>
        <v>5.2079294960816567</v>
      </c>
      <c r="H412" s="102">
        <f t="shared" si="112"/>
        <v>106.90589025465344</v>
      </c>
      <c r="I412" s="102">
        <f t="shared" si="113"/>
        <v>38.296808752001631</v>
      </c>
      <c r="J412" s="102">
        <f t="shared" si="114"/>
        <v>24.326341814077082</v>
      </c>
      <c r="K412" s="102" t="str">
        <f t="shared" si="100"/>
        <v>1+0.00553627602666916i</v>
      </c>
      <c r="L412" s="102" t="str">
        <f t="shared" si="101"/>
        <v>1-0.000450035139088079i</v>
      </c>
      <c r="M412" s="102" t="str">
        <f t="shared" si="118"/>
        <v>1.00000249151875+0.00508624088758108i</v>
      </c>
      <c r="N412" s="102" t="str">
        <f t="shared" si="102"/>
        <v>1+7.33577465141313i</v>
      </c>
      <c r="O412" s="102" t="str">
        <f t="shared" si="103"/>
        <v>0.999985907536392+0.0110583284399215i</v>
      </c>
      <c r="P412" s="102" t="str">
        <f t="shared" si="119"/>
        <v>0.918864502079815+7.34672960071574i</v>
      </c>
      <c r="Q412" s="102" t="str">
        <f t="shared" si="104"/>
        <v>5.82823295160248-44.7498398361128i</v>
      </c>
      <c r="R412" s="102" t="str">
        <f t="shared" si="105"/>
        <v>1400-4515.67080101693i</v>
      </c>
      <c r="S412" s="102" t="str">
        <f t="shared" si="106"/>
        <v>-246786.660055576i</v>
      </c>
      <c r="T412" s="102" t="str">
        <f t="shared" si="115"/>
        <v>1350.09672732746-4442.04972754009i</v>
      </c>
      <c r="U412" s="102" t="str">
        <f t="shared" si="107"/>
        <v>-0.529653331490002+1.74265027772726i</v>
      </c>
      <c r="V412" s="102"/>
      <c r="W412" s="102"/>
      <c r="X412" s="102"/>
      <c r="Y412" s="102"/>
      <c r="Z412" s="102"/>
      <c r="AA412" s="102"/>
      <c r="AB412" s="102"/>
      <c r="AC412" s="102"/>
      <c r="AD412" s="102"/>
      <c r="AE412" s="102"/>
      <c r="AF412" s="102"/>
      <c r="AG412" s="102"/>
      <c r="AH412" s="102"/>
      <c r="AI412" s="102"/>
      <c r="AJ412" s="102"/>
      <c r="AK412" s="102"/>
      <c r="AL412" s="102"/>
    </row>
    <row r="413" spans="2:38" s="110" customFormat="1" x14ac:dyDescent="0.2">
      <c r="B413" s="102">
        <f t="shared" si="116"/>
        <v>2.8799999999999599</v>
      </c>
      <c r="C413" s="102">
        <f t="shared" si="117"/>
        <v>758.57757502911443</v>
      </c>
      <c r="D413" s="102">
        <f t="shared" si="108"/>
        <v>0.75857757502911438</v>
      </c>
      <c r="E413" s="102">
        <f t="shared" si="109"/>
        <v>32.990676754615762</v>
      </c>
      <c r="F413" s="102">
        <f t="shared" si="110"/>
        <v>-82.671302950040115</v>
      </c>
      <c r="G413" s="102">
        <f t="shared" si="111"/>
        <v>5.1167881179151573</v>
      </c>
      <c r="H413" s="102">
        <f t="shared" si="112"/>
        <v>107.0896575871426</v>
      </c>
      <c r="I413" s="102">
        <f t="shared" si="113"/>
        <v>38.107464872530919</v>
      </c>
      <c r="J413" s="102">
        <f t="shared" si="114"/>
        <v>24.418354637102482</v>
      </c>
      <c r="K413" s="102" t="str">
        <f t="shared" si="100"/>
        <v>1+0.00560038308169015i</v>
      </c>
      <c r="L413" s="102" t="str">
        <f t="shared" si="101"/>
        <v>1-0.000455246300396496i</v>
      </c>
      <c r="M413" s="102" t="str">
        <f t="shared" si="118"/>
        <v>1.00000254955368+0.00514513678129365i</v>
      </c>
      <c r="N413" s="102" t="str">
        <f t="shared" si="102"/>
        <v>1+7.42071891845009i</v>
      </c>
      <c r="O413" s="102" t="str">
        <f t="shared" si="103"/>
        <v>0.999985579280746+0.0111863778482825i</v>
      </c>
      <c r="P413" s="102" t="str">
        <f t="shared" si="119"/>
        <v>0.916974613553065+7.43179828419419i</v>
      </c>
      <c r="Q413" s="102" t="str">
        <f t="shared" si="104"/>
        <v>5.69184524825044-44.2559201066478i</v>
      </c>
      <c r="R413" s="102" t="str">
        <f t="shared" si="105"/>
        <v>1400-4463.98034479727i</v>
      </c>
      <c r="S413" s="102" t="str">
        <f t="shared" si="106"/>
        <v>-243961.71651799i</v>
      </c>
      <c r="T413" s="102" t="str">
        <f t="shared" si="115"/>
        <v>1350.09575135085-4391.37518883063i</v>
      </c>
      <c r="U413" s="102" t="str">
        <f t="shared" si="107"/>
        <v>-0.529652948606871+1.7227702663874i</v>
      </c>
      <c r="V413" s="102"/>
      <c r="W413" s="102"/>
      <c r="X413" s="102"/>
      <c r="Y413" s="102"/>
      <c r="Z413" s="102"/>
      <c r="AA413" s="102"/>
      <c r="AB413" s="102"/>
      <c r="AC413" s="102"/>
      <c r="AD413" s="102"/>
      <c r="AE413" s="102"/>
      <c r="AF413" s="102"/>
      <c r="AG413" s="102"/>
      <c r="AH413" s="102"/>
      <c r="AI413" s="102"/>
      <c r="AJ413" s="102"/>
      <c r="AK413" s="102"/>
      <c r="AL413" s="102"/>
    </row>
    <row r="414" spans="2:38" s="110" customFormat="1" x14ac:dyDescent="0.2">
      <c r="B414" s="102">
        <f t="shared" si="116"/>
        <v>2.8849999999999598</v>
      </c>
      <c r="C414" s="102">
        <f t="shared" si="117"/>
        <v>767.36148936174868</v>
      </c>
      <c r="D414" s="102">
        <f t="shared" si="108"/>
        <v>0.76736148936174864</v>
      </c>
      <c r="E414" s="102">
        <f t="shared" si="109"/>
        <v>32.892433766800607</v>
      </c>
      <c r="F414" s="102">
        <f t="shared" si="110"/>
        <v>-82.762134019041511</v>
      </c>
      <c r="G414" s="102">
        <f t="shared" si="111"/>
        <v>5.0258344031804247</v>
      </c>
      <c r="H414" s="102">
        <f t="shared" si="112"/>
        <v>107.27516221093475</v>
      </c>
      <c r="I414" s="102">
        <f t="shared" si="113"/>
        <v>37.918268169981033</v>
      </c>
      <c r="J414" s="102">
        <f t="shared" si="114"/>
        <v>24.513028191893241</v>
      </c>
      <c r="K414" s="102" t="str">
        <f t="shared" si="100"/>
        <v>1+0.00566523246142249i</v>
      </c>
      <c r="L414" s="102" t="str">
        <f t="shared" si="101"/>
        <v>1-0.000460517804108926i</v>
      </c>
      <c r="M414" s="102" t="str">
        <f t="shared" si="118"/>
        <v>1.00000260894041+0.00520471465731356i</v>
      </c>
      <c r="N414" s="102" t="str">
        <f t="shared" si="102"/>
        <v>1+7.50664679374184i</v>
      </c>
      <c r="O414" s="102" t="str">
        <f t="shared" si="103"/>
        <v>0.999985243379044+0.0113159099989106i</v>
      </c>
      <c r="P414" s="102" t="str">
        <f t="shared" si="119"/>
        <v>0.915040703867451+7.51785193099936i</v>
      </c>
      <c r="Q414" s="102" t="str">
        <f t="shared" si="104"/>
        <v>5.55845260163267-43.7670442557454i</v>
      </c>
      <c r="R414" s="102" t="str">
        <f t="shared" si="105"/>
        <v>1400-4412.88158433708i</v>
      </c>
      <c r="S414" s="102" t="str">
        <f t="shared" si="106"/>
        <v>-241169.109841678i</v>
      </c>
      <c r="T414" s="102" t="str">
        <f t="shared" si="115"/>
        <v>1350.09475264228-4341.28272188964i</v>
      </c>
      <c r="U414" s="102" t="str">
        <f t="shared" si="107"/>
        <v>-0.529652556805816+1.70311860627978i</v>
      </c>
      <c r="V414" s="102"/>
      <c r="W414" s="102"/>
      <c r="X414" s="102"/>
      <c r="Y414" s="102"/>
      <c r="Z414" s="102"/>
      <c r="AA414" s="102"/>
      <c r="AB414" s="102"/>
      <c r="AC414" s="102"/>
      <c r="AD414" s="102"/>
      <c r="AE414" s="102"/>
      <c r="AF414" s="102"/>
      <c r="AG414" s="102"/>
      <c r="AH414" s="102"/>
      <c r="AI414" s="102"/>
      <c r="AJ414" s="102"/>
      <c r="AK414" s="102"/>
      <c r="AL414" s="102"/>
    </row>
    <row r="415" spans="2:38" s="110" customFormat="1" x14ac:dyDescent="0.2">
      <c r="B415" s="102">
        <f t="shared" si="116"/>
        <v>2.8899999999999597</v>
      </c>
      <c r="C415" s="102">
        <f t="shared" si="117"/>
        <v>776.24711662862001</v>
      </c>
      <c r="D415" s="102">
        <f t="shared" si="108"/>
        <v>0.77624711662862</v>
      </c>
      <c r="E415" s="102">
        <f t="shared" si="109"/>
        <v>32.794151175167393</v>
      </c>
      <c r="F415" s="102">
        <f t="shared" si="110"/>
        <v>-82.852052091419083</v>
      </c>
      <c r="G415" s="102">
        <f t="shared" si="111"/>
        <v>4.9350719241013365</v>
      </c>
      <c r="H415" s="102">
        <f t="shared" si="112"/>
        <v>107.46241219704736</v>
      </c>
      <c r="I415" s="102">
        <f t="shared" si="113"/>
        <v>37.729223099268729</v>
      </c>
      <c r="J415" s="102">
        <f t="shared" si="114"/>
        <v>24.610360105628274</v>
      </c>
      <c r="K415" s="102" t="str">
        <f t="shared" si="100"/>
        <v>1+0.00573083276158122i</v>
      </c>
      <c r="L415" s="102" t="str">
        <f t="shared" si="101"/>
        <v>1-0.000465850348957473i</v>
      </c>
      <c r="M415" s="102" t="str">
        <f t="shared" si="118"/>
        <v>1.00000266971044+0.00526498241262375i</v>
      </c>
      <c r="N415" s="102" t="str">
        <f t="shared" si="102"/>
        <v>1+7.59356966693518i</v>
      </c>
      <c r="O415" s="102" t="str">
        <f t="shared" si="103"/>
        <v>0.999984899653186+0.0114469420611521i</v>
      </c>
      <c r="P415" s="102" t="str">
        <f t="shared" si="119"/>
        <v>0.913061747638457+7.60490194346081i</v>
      </c>
      <c r="Q415" s="102" t="str">
        <f t="shared" si="104"/>
        <v>5.42799163855663-43.2831744279128i</v>
      </c>
      <c r="R415" s="102" t="str">
        <f t="shared" si="105"/>
        <v>1400-4362.36774655105i</v>
      </c>
      <c r="S415" s="102" t="str">
        <f t="shared" si="106"/>
        <v>-238408.46986965i</v>
      </c>
      <c r="T415" s="102" t="str">
        <f t="shared" si="115"/>
        <v>1350.09373067232-4291.76568700589i</v>
      </c>
      <c r="U415" s="102" t="str">
        <f t="shared" si="107"/>
        <v>-0.52965215587914+1.68369269259461i</v>
      </c>
      <c r="V415" s="102"/>
      <c r="W415" s="102"/>
      <c r="X415" s="102"/>
      <c r="Y415" s="102"/>
      <c r="Z415" s="102"/>
      <c r="AA415" s="102"/>
      <c r="AB415" s="102"/>
      <c r="AC415" s="102"/>
      <c r="AD415" s="102"/>
      <c r="AE415" s="102"/>
      <c r="AF415" s="102"/>
      <c r="AG415" s="102"/>
      <c r="AH415" s="102"/>
      <c r="AI415" s="102"/>
      <c r="AJ415" s="102"/>
      <c r="AK415" s="102"/>
      <c r="AL415" s="102"/>
    </row>
    <row r="416" spans="2:38" s="110" customFormat="1" x14ac:dyDescent="0.2">
      <c r="B416" s="102">
        <f t="shared" si="116"/>
        <v>2.8949999999999596</v>
      </c>
      <c r="C416" s="102">
        <f t="shared" si="117"/>
        <v>785.23563460999912</v>
      </c>
      <c r="D416" s="102">
        <f t="shared" si="108"/>
        <v>0.78523563460999912</v>
      </c>
      <c r="E416" s="102">
        <f t="shared" si="109"/>
        <v>32.695829843561263</v>
      </c>
      <c r="F416" s="102">
        <f t="shared" si="110"/>
        <v>-82.941067542273586</v>
      </c>
      <c r="G416" s="102">
        <f t="shared" si="111"/>
        <v>4.844504303722716</v>
      </c>
      <c r="H416" s="102">
        <f t="shared" si="112"/>
        <v>107.65141537507351</v>
      </c>
      <c r="I416" s="102">
        <f t="shared" si="113"/>
        <v>37.540334147283978</v>
      </c>
      <c r="J416" s="102">
        <f t="shared" si="114"/>
        <v>24.710347832799926</v>
      </c>
      <c r="K416" s="102" t="str">
        <f t="shared" si="100"/>
        <v>1+0.00579719267741508i</v>
      </c>
      <c r="L416" s="102" t="str">
        <f t="shared" si="101"/>
        <v>1-0.000471244641765184i</v>
      </c>
      <c r="M416" s="102" t="str">
        <f t="shared" si="118"/>
        <v>1.00000273189599+0.0053259480356499i</v>
      </c>
      <c r="N416" s="102" t="str">
        <f t="shared" si="102"/>
        <v>1+7.68149905956281i</v>
      </c>
      <c r="O416" s="102" t="str">
        <f t="shared" si="103"/>
        <v>0.999984547920924+0.0115794914031649i</v>
      </c>
      <c r="P416" s="102" t="str">
        <f t="shared" si="119"/>
        <v>0.911036695597297+7.69295985583508i</v>
      </c>
      <c r="Q416" s="102" t="str">
        <f t="shared" si="104"/>
        <v>5.30040022058254-42.8042725691581i</v>
      </c>
      <c r="R416" s="102" t="str">
        <f t="shared" si="105"/>
        <v>1400-4312.43213588466i</v>
      </c>
      <c r="S416" s="102" t="str">
        <f t="shared" si="106"/>
        <v>-235679.430682069i</v>
      </c>
      <c r="T416" s="102" t="str">
        <f t="shared" si="115"/>
        <v>1350.09268489923-4242.81752074072i</v>
      </c>
      <c r="U416" s="102" t="str">
        <f t="shared" si="107"/>
        <v>-0.529651745614312+1.66448995044443i</v>
      </c>
      <c r="V416" s="102"/>
      <c r="W416" s="102"/>
      <c r="X416" s="102"/>
      <c r="Y416" s="102"/>
      <c r="Z416" s="102"/>
      <c r="AA416" s="102"/>
      <c r="AB416" s="102"/>
      <c r="AC416" s="102"/>
      <c r="AD416" s="102"/>
      <c r="AE416" s="102"/>
      <c r="AF416" s="102"/>
      <c r="AG416" s="102"/>
      <c r="AH416" s="102"/>
      <c r="AI416" s="102"/>
      <c r="AJ416" s="102"/>
      <c r="AK416" s="102"/>
      <c r="AL416" s="102"/>
    </row>
    <row r="417" spans="2:38" s="110" customFormat="1" x14ac:dyDescent="0.2">
      <c r="B417" s="102">
        <f t="shared" si="116"/>
        <v>2.8999999999999595</v>
      </c>
      <c r="C417" s="102">
        <f t="shared" si="117"/>
        <v>794.32823472420796</v>
      </c>
      <c r="D417" s="102">
        <f t="shared" si="108"/>
        <v>0.79432823472420799</v>
      </c>
      <c r="E417" s="102">
        <f t="shared" si="109"/>
        <v>32.597470617344342</v>
      </c>
      <c r="F417" s="102">
        <f t="shared" si="110"/>
        <v>-83.029190677668581</v>
      </c>
      <c r="G417" s="102">
        <f t="shared" si="111"/>
        <v>4.7541352158965333</v>
      </c>
      <c r="H417" s="102">
        <f t="shared" si="112"/>
        <v>107.84217932301986</v>
      </c>
      <c r="I417" s="102">
        <f t="shared" si="113"/>
        <v>37.351605833240875</v>
      </c>
      <c r="J417" s="102">
        <f t="shared" si="114"/>
        <v>24.812988645351282</v>
      </c>
      <c r="K417" s="102" t="str">
        <f t="shared" si="100"/>
        <v>1+0.00586432100485902i</v>
      </c>
      <c r="L417" s="102" t="str">
        <f t="shared" si="101"/>
        <v>1-0.000476701397539726i</v>
      </c>
      <c r="M417" s="102" t="str">
        <f t="shared" si="118"/>
        <v>1.00000279553002+0.00538761960731929i</v>
      </c>
      <c r="N417" s="102" t="str">
        <f t="shared" si="102"/>
        <v>1+7.77044662657047i</v>
      </c>
      <c r="O417" s="102" t="str">
        <f t="shared" si="103"/>
        <v>0.999984187995766+0.0117135755942207i</v>
      </c>
      <c r="P417" s="102" t="str">
        <f t="shared" si="119"/>
        <v>0.908964474034576+7.78203733582973i</v>
      </c>
      <c r="Q417" s="102" t="str">
        <f t="shared" si="104"/>
        <v>5.17561742473124-42.3303004483763i</v>
      </c>
      <c r="R417" s="102" t="str">
        <f t="shared" si="105"/>
        <v>1400-4263.06813342681i</v>
      </c>
      <c r="S417" s="102" t="str">
        <f t="shared" si="106"/>
        <v>-232981.630547745i</v>
      </c>
      <c r="T417" s="102" t="str">
        <f t="shared" si="115"/>
        <v>1350.09161476864-4194.43173505802i</v>
      </c>
      <c r="U417" s="102" t="str">
        <f t="shared" si="107"/>
        <v>-0.52965132579385+1.64550783452276i</v>
      </c>
      <c r="V417" s="102"/>
      <c r="W417" s="102"/>
      <c r="X417" s="102"/>
      <c r="Y417" s="102"/>
      <c r="Z417" s="102"/>
      <c r="AA417" s="102"/>
      <c r="AB417" s="102"/>
      <c r="AC417" s="102"/>
      <c r="AD417" s="102"/>
      <c r="AE417" s="102"/>
      <c r="AF417" s="102"/>
      <c r="AG417" s="102"/>
      <c r="AH417" s="102"/>
      <c r="AI417" s="102"/>
      <c r="AJ417" s="102"/>
      <c r="AK417" s="102"/>
      <c r="AL417" s="102"/>
    </row>
    <row r="418" spans="2:38" s="110" customFormat="1" x14ac:dyDescent="0.2">
      <c r="B418" s="102">
        <f t="shared" si="116"/>
        <v>2.9049999999999594</v>
      </c>
      <c r="C418" s="102">
        <f t="shared" si="117"/>
        <v>803.52612218554282</v>
      </c>
      <c r="D418" s="102">
        <f t="shared" si="108"/>
        <v>0.80352612218554287</v>
      </c>
      <c r="E418" s="102">
        <f t="shared" si="109"/>
        <v>32.499074323754485</v>
      </c>
      <c r="F418" s="102">
        <f t="shared" si="110"/>
        <v>-83.116431734372711</v>
      </c>
      <c r="G418" s="102">
        <f t="shared" si="111"/>
        <v>4.6639683852313887</v>
      </c>
      <c r="H418" s="102">
        <f t="shared" si="112"/>
        <v>108.03471135696695</v>
      </c>
      <c r="I418" s="102">
        <f t="shared" si="113"/>
        <v>37.16304270898587</v>
      </c>
      <c r="J418" s="102">
        <f t="shared" si="114"/>
        <v>24.918279622594241</v>
      </c>
      <c r="K418" s="102" t="str">
        <f t="shared" si="100"/>
        <v>1+0.00593222664170015i</v>
      </c>
      <c r="L418" s="102" t="str">
        <f t="shared" si="101"/>
        <v>1-0.000482221339568167i</v>
      </c>
      <c r="M418" s="102" t="str">
        <f t="shared" si="118"/>
        <v>1.00000286064628+0.00545000530213198i</v>
      </c>
      <c r="N418" s="102" t="str">
        <f t="shared" si="102"/>
        <v>1+7.86042415786183i</v>
      </c>
      <c r="O418" s="102" t="str">
        <f t="shared" si="103"/>
        <v>0.999983819686873+0.0118492124070339i</v>
      </c>
      <c r="P418" s="102" t="str">
        <f t="shared" si="119"/>
        <v>0.906843984230988+7.87214618614468i</v>
      </c>
      <c r="Q418" s="102" t="str">
        <f t="shared" si="104"/>
        <v>5.05358352426938-41.8612196779639i</v>
      </c>
      <c r="R418" s="102" t="str">
        <f t="shared" si="105"/>
        <v>1400-4214.26919603245i</v>
      </c>
      <c r="S418" s="102" t="str">
        <f t="shared" si="106"/>
        <v>-230314.711876193i</v>
      </c>
      <c r="T418" s="102" t="str">
        <f t="shared" si="115"/>
        <v>1350.09051971325-4146.60191646438i</v>
      </c>
      <c r="U418" s="102" t="str">
        <f t="shared" si="107"/>
        <v>-0.529650896195197+1.62674382876679i</v>
      </c>
      <c r="V418" s="102"/>
      <c r="W418" s="102"/>
      <c r="X418" s="102"/>
      <c r="Y418" s="102"/>
      <c r="Z418" s="102"/>
      <c r="AA418" s="102"/>
      <c r="AB418" s="102"/>
      <c r="AC418" s="102"/>
      <c r="AD418" s="102"/>
      <c r="AE418" s="102"/>
      <c r="AF418" s="102"/>
      <c r="AG418" s="102"/>
      <c r="AH418" s="102"/>
      <c r="AI418" s="102"/>
      <c r="AJ418" s="102"/>
      <c r="AK418" s="102"/>
      <c r="AL418" s="102"/>
    </row>
    <row r="419" spans="2:38" s="110" customFormat="1" x14ac:dyDescent="0.2">
      <c r="B419" s="102">
        <f t="shared" si="116"/>
        <v>2.9099999999999593</v>
      </c>
      <c r="C419" s="102">
        <f t="shared" si="117"/>
        <v>812.83051616402327</v>
      </c>
      <c r="D419" s="102">
        <f t="shared" si="108"/>
        <v>0.81283051616402324</v>
      </c>
      <c r="E419" s="102">
        <f t="shared" si="109"/>
        <v>32.400641772258041</v>
      </c>
      <c r="F419" s="102">
        <f t="shared" si="110"/>
        <v>-83.202800879642936</v>
      </c>
      <c r="G419" s="102">
        <f t="shared" si="111"/>
        <v>4.5740075870027201</v>
      </c>
      <c r="H419" s="102">
        <f t="shared" si="112"/>
        <v>108.22901852055935</v>
      </c>
      <c r="I419" s="102">
        <f t="shared" si="113"/>
        <v>36.974649359260759</v>
      </c>
      <c r="J419" s="102">
        <f t="shared" si="114"/>
        <v>25.026217640916414</v>
      </c>
      <c r="K419" s="102" t="str">
        <f t="shared" si="100"/>
        <v>1+0.00600091858875706i</v>
      </c>
      <c r="L419" s="102" t="str">
        <f t="shared" si="101"/>
        <v>1-0.000487805199512843i</v>
      </c>
      <c r="M419" s="102" t="str">
        <f t="shared" si="118"/>
        <v>1.00000292727929+0.00551311338924422i</v>
      </c>
      <c r="N419" s="102" t="str">
        <f t="shared" si="102"/>
        <v>1+7.95144357986118i</v>
      </c>
      <c r="O419" s="102" t="str">
        <f t="shared" si="103"/>
        <v>0.999983442798964+0.011986419820117i</v>
      </c>
      <c r="P419" s="102" t="str">
        <f t="shared" si="119"/>
        <v>0.904674101874774+7.96329834603142i</v>
      </c>
      <c r="Q419" s="102" t="str">
        <f t="shared" si="104"/>
        <v>4.93423996958365-41.3969917336825i</v>
      </c>
      <c r="R419" s="102" t="str">
        <f t="shared" si="105"/>
        <v>1400-4166.02885545529i</v>
      </c>
      <c r="S419" s="102" t="str">
        <f t="shared" si="106"/>
        <v>-227678.321170231i</v>
      </c>
      <c r="T419" s="102" t="str">
        <f t="shared" si="115"/>
        <v>1350.08939915259-4099.32172515879i</v>
      </c>
      <c r="U419" s="102" t="str">
        <f t="shared" si="107"/>
        <v>-0.52965045659063+1.60819544602383i</v>
      </c>
      <c r="V419" s="102"/>
      <c r="W419" s="102"/>
      <c r="X419" s="102"/>
      <c r="Y419" s="102"/>
      <c r="Z419" s="102"/>
      <c r="AA419" s="102"/>
      <c r="AB419" s="102"/>
      <c r="AC419" s="102"/>
      <c r="AD419" s="102"/>
      <c r="AE419" s="102"/>
      <c r="AF419" s="102"/>
      <c r="AG419" s="102"/>
      <c r="AH419" s="102"/>
      <c r="AI419" s="102"/>
      <c r="AJ419" s="102"/>
      <c r="AK419" s="102"/>
      <c r="AL419" s="102"/>
    </row>
    <row r="420" spans="2:38" s="110" customFormat="1" x14ac:dyDescent="0.2">
      <c r="B420" s="102">
        <f t="shared" si="116"/>
        <v>2.9149999999999592</v>
      </c>
      <c r="C420" s="102">
        <f t="shared" si="117"/>
        <v>822.24264994699422</v>
      </c>
      <c r="D420" s="102">
        <f t="shared" si="108"/>
        <v>0.82224264994699425</v>
      </c>
      <c r="E420" s="102">
        <f t="shared" si="109"/>
        <v>32.302173754897076</v>
      </c>
      <c r="F420" s="102">
        <f t="shared" si="110"/>
        <v>-83.288308211047067</v>
      </c>
      <c r="G420" s="102">
        <f t="shared" si="111"/>
        <v>4.4842566470226615</v>
      </c>
      <c r="H420" s="102">
        <f t="shared" si="112"/>
        <v>108.42510757432555</v>
      </c>
      <c r="I420" s="102">
        <f t="shared" si="113"/>
        <v>36.786430401919738</v>
      </c>
      <c r="J420" s="102">
        <f t="shared" si="114"/>
        <v>25.136799363278485</v>
      </c>
      <c r="K420" s="102" t="str">
        <f t="shared" si="100"/>
        <v>1+0.00607040595107295i</v>
      </c>
      <c r="L420" s="102" t="str">
        <f t="shared" si="101"/>
        <v>1-0.000493453717508343i</v>
      </c>
      <c r="M420" s="102" t="str">
        <f t="shared" si="118"/>
        <v>1.00000299546438+0.00557695223356461i</v>
      </c>
      <c r="N420" s="102" t="str">
        <f t="shared" si="102"/>
        <v>1+8.04351695709435i</v>
      </c>
      <c r="O420" s="102" t="str">
        <f t="shared" si="103"/>
        <v>0.999983057132208+0.0121252160201639i</v>
      </c>
      <c r="P420" s="102" t="str">
        <f t="shared" si="119"/>
        <v>0.902453676465588+8.05550589287013i</v>
      </c>
      <c r="Q420" s="102" t="str">
        <f t="shared" si="104"/>
        <v>4.81752936915601-40.9375779737931i</v>
      </c>
      <c r="R420" s="102" t="str">
        <f t="shared" si="105"/>
        <v>1400-4118.34071749044i</v>
      </c>
      <c r="S420" s="102" t="str">
        <f t="shared" si="106"/>
        <v>-225072.108979129i</v>
      </c>
      <c r="T420" s="102" t="str">
        <f t="shared" si="115"/>
        <v>1350.08825249264-4052.5848941924i</v>
      </c>
      <c r="U420" s="102" t="str">
        <f t="shared" si="107"/>
        <v>-0.529650006747111+1.58986022772163i</v>
      </c>
      <c r="V420" s="102"/>
      <c r="W420" s="102"/>
      <c r="X420" s="102"/>
      <c r="Y420" s="102"/>
      <c r="Z420" s="102"/>
      <c r="AA420" s="102"/>
      <c r="AB420" s="102"/>
      <c r="AC420" s="102"/>
      <c r="AD420" s="102"/>
      <c r="AE420" s="102"/>
      <c r="AF420" s="102"/>
      <c r="AG420" s="102"/>
      <c r="AH420" s="102"/>
      <c r="AI420" s="102"/>
      <c r="AJ420" s="102"/>
      <c r="AK420" s="102"/>
      <c r="AL420" s="102"/>
    </row>
    <row r="421" spans="2:38" s="110" customFormat="1" x14ac:dyDescent="0.2">
      <c r="B421" s="102">
        <f t="shared" si="116"/>
        <v>2.9199999999999591</v>
      </c>
      <c r="C421" s="102">
        <f t="shared" si="117"/>
        <v>831.76377110259318</v>
      </c>
      <c r="D421" s="102">
        <f t="shared" si="108"/>
        <v>0.83176377110259314</v>
      </c>
      <c r="E421" s="102">
        <f t="shared" si="109"/>
        <v>32.203671046630831</v>
      </c>
      <c r="F421" s="102">
        <f t="shared" si="110"/>
        <v>-83.372963756323898</v>
      </c>
      <c r="G421" s="102">
        <f t="shared" si="111"/>
        <v>4.3947194414681707</v>
      </c>
      <c r="H421" s="102">
        <f t="shared" si="112"/>
        <v>108.62298498483517</v>
      </c>
      <c r="I421" s="102">
        <f t="shared" si="113"/>
        <v>36.598390488099</v>
      </c>
      <c r="J421" s="102">
        <f t="shared" si="114"/>
        <v>25.250021228511272</v>
      </c>
      <c r="K421" s="102" t="str">
        <f t="shared" ref="K421:K484" si="120">COMPLEX(1,2*PI()*C421*esr*Cout*10^-6)</f>
        <v>1+0.00614069793912242i</v>
      </c>
      <c r="L421" s="102" t="str">
        <f t="shared" ref="L421:L484" si="121">COMPLEX(1,-2*PI()*C421*(1-Dmax)^2*Lout*10^-6/Req)</f>
        <v>1-0.000499167642259608i</v>
      </c>
      <c r="M421" s="102" t="str">
        <f t="shared" si="118"/>
        <v>1.00000306523771+0.00564153029686281i</v>
      </c>
      <c r="N421" s="102" t="str">
        <f t="shared" ref="N421:N484" si="122">COMPLEX(1,2*PI()*C421*(Rd+Rs+esr)*Req*Cout*10^-6/(Req+Rd+Rs))</f>
        <v>1+8.13665649378774i</v>
      </c>
      <c r="O421" s="102" t="str">
        <f t="shared" ref="O421:O484" si="123">IMSUM(COMPLEX(1,2*PI()*C421/(Qd*ws)),IMPRODUCT(COMPLEX(0,2*PI()*C421/ws),COMPLEX(0,2*PI()*C421/ws)))</f>
        <v>0.99998266248212+0.0122656194044608i</v>
      </c>
      <c r="P421" s="102" t="str">
        <f t="shared" si="119"/>
        <v>0.900181530704485+8.14878104376476i</v>
      </c>
      <c r="Q421" s="102" t="str">
        <f t="shared" ref="Q421:Q484" si="124">IMPRODUCT(Ap,IMDIV(M421,P421))</f>
        <v>4.70339547065098-40.4829396574803i</v>
      </c>
      <c r="R421" s="102" t="str">
        <f t="shared" ref="R421:R484" si="125">IMSUM(Rz*10^3,IMDIV(1,COMPLEX(0,(2*PI()*C421*Cz*10^-9))))</f>
        <v>1400-4071.19846112684i</v>
      </c>
      <c r="S421" s="102" t="str">
        <f t="shared" ref="S421:S484" si="126">IMDIV(1,COMPLEX(0,(2*PI()*C421*Cp*10^-12)))</f>
        <v>-222495.729852282i</v>
      </c>
      <c r="T421" s="102" t="str">
        <f t="shared" si="115"/>
        <v>1350.08707912557-4006.38522863779i</v>
      </c>
      <c r="U421" s="102" t="str">
        <f t="shared" ref="U421:U484" si="127">IMPRODUCT(-Rs*g/(Rs+Rd),T421)</f>
        <v>-0.529649546426184+1.57173574354251i</v>
      </c>
      <c r="V421" s="102"/>
      <c r="W421" s="102"/>
      <c r="X421" s="102"/>
      <c r="Y421" s="102"/>
      <c r="Z421" s="102"/>
      <c r="AA421" s="102"/>
      <c r="AB421" s="102"/>
      <c r="AC421" s="102"/>
      <c r="AD421" s="102"/>
      <c r="AE421" s="102"/>
      <c r="AF421" s="102"/>
      <c r="AG421" s="102"/>
      <c r="AH421" s="102"/>
      <c r="AI421" s="102"/>
      <c r="AJ421" s="102"/>
      <c r="AK421" s="102"/>
      <c r="AL421" s="102"/>
    </row>
    <row r="422" spans="2:38" s="110" customFormat="1" x14ac:dyDescent="0.2">
      <c r="B422" s="102">
        <f t="shared" si="116"/>
        <v>2.924999999999959</v>
      </c>
      <c r="C422" s="102">
        <f t="shared" si="117"/>
        <v>841.39514164511627</v>
      </c>
      <c r="D422" s="102">
        <f t="shared" ref="D422:D485" si="128">C422/1000</f>
        <v>0.84139514164511631</v>
      </c>
      <c r="E422" s="102">
        <f t="shared" ref="E422:E485" si="129">20*LOG(IMABS(Q422))</f>
        <v>32.105134405671336</v>
      </c>
      <c r="F422" s="102">
        <f t="shared" ref="F422:F485" si="130">IF(180/PI()*IMARGUMENT(Q422)&gt;0,180/PI()*IMARGUMENT(Q422)-360,180/PI()*IMARGUMENT(Q422))</f>
        <v>-83.456777473280212</v>
      </c>
      <c r="G422" s="102">
        <f t="shared" ref="G422:G485" si="131">20*LOG(IMABS(U422))</f>
        <v>4.3053998966656257</v>
      </c>
      <c r="H422" s="102">
        <f t="shared" ref="H422:H485" si="132">180/PI()*IMARGUMENT(U422)</f>
        <v>108.82265691369606</v>
      </c>
      <c r="I422" s="102">
        <f t="shared" ref="I422:I485" si="133">E422+G422</f>
        <v>36.410534302336963</v>
      </c>
      <c r="J422" s="102">
        <f t="shared" ref="J422:J485" si="134">F422+H422</f>
        <v>25.365879440415853</v>
      </c>
      <c r="K422" s="102" t="str">
        <f t="shared" si="120"/>
        <v>1+0.00621180387003233i</v>
      </c>
      <c r="L422" s="102" t="str">
        <f t="shared" si="121"/>
        <v>1-0.000504947731141174i</v>
      </c>
      <c r="M422" s="102" t="str">
        <f t="shared" si="118"/>
        <v>1.00000313663627+0.00570685613889116i</v>
      </c>
      <c r="N422" s="102" t="str">
        <f t="shared" si="122"/>
        <v>1+8.23087453548606i</v>
      </c>
      <c r="O422" s="102" t="str">
        <f t="shared" si="123"/>
        <v>0.99998225863945+0.0124076485833241i</v>
      </c>
      <c r="P422" s="102" t="str">
        <f t="shared" si="119"/>
        <v>0.897856459869708+8.24313615715661i</v>
      </c>
      <c r="Q422" s="102" t="str">
        <f t="shared" si="124"/>
        <v>4.59178314212436-40.0330379625843i</v>
      </c>
      <c r="R422" s="102" t="str">
        <f t="shared" si="125"/>
        <v>1400-4024.59583770952i</v>
      </c>
      <c r="S422" s="102" t="str">
        <f t="shared" si="126"/>
        <v>-219948.842293427i</v>
      </c>
      <c r="T422" s="102" t="str">
        <f t="shared" ref="T422:T485" si="135">IMDIV(IMPRODUCT(R422,S422),IMSUM(R422,S422))</f>
        <v>1350.08587842937-3960.71660476792i</v>
      </c>
      <c r="U422" s="102" t="str">
        <f t="shared" si="127"/>
        <v>-0.529649075383829+1.55381959110126i</v>
      </c>
      <c r="V422" s="102"/>
      <c r="W422" s="102"/>
      <c r="X422" s="102"/>
      <c r="Y422" s="102"/>
      <c r="Z422" s="102"/>
      <c r="AA422" s="102"/>
      <c r="AB422" s="102"/>
      <c r="AC422" s="102"/>
      <c r="AD422" s="102"/>
      <c r="AE422" s="102"/>
      <c r="AF422" s="102"/>
      <c r="AG422" s="102"/>
      <c r="AH422" s="102"/>
      <c r="AI422" s="102"/>
      <c r="AJ422" s="102"/>
      <c r="AK422" s="102"/>
      <c r="AL422" s="102"/>
    </row>
    <row r="423" spans="2:38" s="110" customFormat="1" x14ac:dyDescent="0.2">
      <c r="B423" s="102">
        <f t="shared" ref="B423:B486" si="136">B422+0.005</f>
        <v>2.9299999999999589</v>
      </c>
      <c r="C423" s="102">
        <f t="shared" ref="C423:C486" si="137">10^B423</f>
        <v>851.13803820229668</v>
      </c>
      <c r="D423" s="102">
        <f t="shared" si="128"/>
        <v>0.85113803820229672</v>
      </c>
      <c r="E423" s="102">
        <f t="shared" si="129"/>
        <v>32.006564573813606</v>
      </c>
      <c r="F423" s="102">
        <f t="shared" si="130"/>
        <v>-83.539759249722692</v>
      </c>
      <c r="G423" s="102">
        <f t="shared" si="131"/>
        <v>4.2163019888295965</v>
      </c>
      <c r="H423" s="102">
        <f t="shared" si="132"/>
        <v>109.0241292064014</v>
      </c>
      <c r="I423" s="102">
        <f t="shared" si="133"/>
        <v>36.222866562643205</v>
      </c>
      <c r="J423" s="102">
        <f t="shared" si="134"/>
        <v>25.484369956678705</v>
      </c>
      <c r="K423" s="102" t="str">
        <f t="shared" si="120"/>
        <v>1+0.00628373316881684i</v>
      </c>
      <c r="L423" s="102" t="str">
        <f t="shared" si="121"/>
        <v>1-0.000510794750297563i</v>
      </c>
      <c r="M423" s="102" t="str">
        <f t="shared" ref="M423:M486" si="138">IMPRODUCT(K423,L423)</f>
        <v>1.00000320969792+0.00577293841851928i</v>
      </c>
      <c r="N423" s="102" t="str">
        <f t="shared" si="122"/>
        <v>1+8.32618357068869i</v>
      </c>
      <c r="O423" s="102" t="str">
        <f t="shared" si="123"/>
        <v>0.999981845390075+0.0125513223825676i</v>
      </c>
      <c r="P423" s="102" t="str">
        <f t="shared" ref="P423:P486" si="139">IMPRODUCT(N423,O423)</f>
        <v>0.895477231177923+8.33858373445637i</v>
      </c>
      <c r="Q423" s="102" t="str">
        <f t="shared" si="124"/>
        <v>4.48263835336355-39.5878340026621i</v>
      </c>
      <c r="R423" s="102" t="str">
        <f t="shared" si="125"/>
        <v>1400-3978.52667011118i</v>
      </c>
      <c r="S423" s="102" t="str">
        <f t="shared" si="126"/>
        <v>-217431.108715378i</v>
      </c>
      <c r="T423" s="102" t="str">
        <f t="shared" si="135"/>
        <v>1350.08464976759-3915.57296924427i</v>
      </c>
      <c r="U423" s="102" t="str">
        <f t="shared" si="127"/>
        <v>-0.529648593370361+1.53610939562659i</v>
      </c>
      <c r="V423" s="102"/>
      <c r="W423" s="102"/>
      <c r="X423" s="102"/>
      <c r="Y423" s="102"/>
      <c r="Z423" s="102"/>
      <c r="AA423" s="102"/>
      <c r="AB423" s="102"/>
      <c r="AC423" s="102"/>
      <c r="AD423" s="102"/>
      <c r="AE423" s="102"/>
      <c r="AF423" s="102"/>
      <c r="AG423" s="102"/>
      <c r="AH423" s="102"/>
      <c r="AI423" s="102"/>
      <c r="AJ423" s="102"/>
      <c r="AK423" s="102"/>
      <c r="AL423" s="102"/>
    </row>
    <row r="424" spans="2:38" s="110" customFormat="1" x14ac:dyDescent="0.2">
      <c r="B424" s="102">
        <f t="shared" si="136"/>
        <v>2.9349999999999588</v>
      </c>
      <c r="C424" s="102">
        <f t="shared" si="137"/>
        <v>860.99375218451917</v>
      </c>
      <c r="D424" s="102">
        <f t="shared" si="128"/>
        <v>0.86099375218451912</v>
      </c>
      <c r="E424" s="102">
        <f t="shared" si="129"/>
        <v>31.907962276760145</v>
      </c>
      <c r="F424" s="102">
        <f t="shared" si="130"/>
        <v>-83.621918903423904</v>
      </c>
      <c r="G424" s="102">
        <f t="shared" si="131"/>
        <v>4.1274297437558074</v>
      </c>
      <c r="H424" s="102">
        <f t="shared" si="132"/>
        <v>109.2274073810251</v>
      </c>
      <c r="I424" s="102">
        <f t="shared" si="133"/>
        <v>36.03539202051595</v>
      </c>
      <c r="J424" s="102">
        <f t="shared" si="134"/>
        <v>25.605488477601199</v>
      </c>
      <c r="K424" s="102" t="str">
        <f t="shared" si="120"/>
        <v>1+0.00635649536962655i</v>
      </c>
      <c r="L424" s="102" t="str">
        <f t="shared" si="121"/>
        <v>1-0.000516709474744829i</v>
      </c>
      <c r="M424" s="102" t="str">
        <f t="shared" si="138"/>
        <v>1.00000328446138+0.00583978589488172i</v>
      </c>
      <c r="N424" s="102" t="str">
        <f t="shared" si="122"/>
        <v>1+8.42259623250499i</v>
      </c>
      <c r="O424" s="102" t="str">
        <f t="shared" si="123"/>
        <v>0.999981422514886+0.0126966598459978i</v>
      </c>
      <c r="P424" s="102" t="str">
        <f t="shared" si="139"/>
        <v>0.893042583130587+8.43513642169486i</v>
      </c>
      <c r="Q424" s="102" t="str">
        <f t="shared" si="124"/>
        <v>4.37590815736789-39.1472888433951i</v>
      </c>
      <c r="R424" s="102" t="str">
        <f t="shared" si="125"/>
        <v>1400-3932.98485191357i</v>
      </c>
      <c r="S424" s="102" t="str">
        <f t="shared" si="126"/>
        <v>-214942.195395277i</v>
      </c>
      <c r="T424" s="102" t="str">
        <f t="shared" si="135"/>
        <v>1350.0833924889-3870.94833831452i</v>
      </c>
      <c r="U424" s="102" t="str">
        <f t="shared" si="127"/>
        <v>-0.52964810013026+1.51860280964646i</v>
      </c>
      <c r="V424" s="102"/>
      <c r="W424" s="102"/>
      <c r="X424" s="102"/>
      <c r="Y424" s="102"/>
      <c r="Z424" s="102"/>
      <c r="AA424" s="102"/>
      <c r="AB424" s="102"/>
      <c r="AC424" s="102"/>
      <c r="AD424" s="102"/>
      <c r="AE424" s="102"/>
      <c r="AF424" s="102"/>
      <c r="AG424" s="102"/>
      <c r="AH424" s="102"/>
      <c r="AI424" s="102"/>
      <c r="AJ424" s="102"/>
      <c r="AK424" s="102"/>
      <c r="AL424" s="102"/>
    </row>
    <row r="425" spans="2:38" s="110" customFormat="1" x14ac:dyDescent="0.2">
      <c r="B425" s="102">
        <f t="shared" si="136"/>
        <v>2.9399999999999586</v>
      </c>
      <c r="C425" s="102">
        <f t="shared" si="137"/>
        <v>870.96358995599815</v>
      </c>
      <c r="D425" s="102">
        <f t="shared" si="128"/>
        <v>0.8709635899559981</v>
      </c>
      <c r="E425" s="102">
        <f t="shared" si="129"/>
        <v>31.809328224440051</v>
      </c>
      <c r="F425" s="102">
        <f t="shared" si="130"/>
        <v>-83.703266182120473</v>
      </c>
      <c r="G425" s="102">
        <f t="shared" si="131"/>
        <v>4.0387872364651507</v>
      </c>
      <c r="H425" s="102">
        <f t="shared" si="132"/>
        <v>109.43249661678081</v>
      </c>
      <c r="I425" s="102">
        <f t="shared" si="133"/>
        <v>35.848115460905206</v>
      </c>
      <c r="J425" s="102">
        <f t="shared" si="134"/>
        <v>25.729230434660337</v>
      </c>
      <c r="K425" s="102" t="str">
        <f t="shared" si="120"/>
        <v>1+0.0064301001170124i</v>
      </c>
      <c r="L425" s="102" t="str">
        <f t="shared" si="121"/>
        <v>1-0.000522692688473293i</v>
      </c>
      <c r="M425" s="102" t="str">
        <f t="shared" si="138"/>
        <v>1.00000336096632+0.00590740742853911i</v>
      </c>
      <c r="N425" s="102" t="str">
        <f t="shared" si="122"/>
        <v>1+8.52012530032887i</v>
      </c>
      <c r="O425" s="102" t="str">
        <f t="shared" si="123"/>
        <v>0.999980989789669+0.012843680237938i</v>
      </c>
      <c r="P425" s="102" t="str">
        <f t="shared" si="139"/>
        <v>0.89055122484508+8.5328070111928i</v>
      </c>
      <c r="Q425" s="102" t="str">
        <f t="shared" si="124"/>
        <v>4.27154067197739-38.7113635183623i</v>
      </c>
      <c r="R425" s="102" t="str">
        <f t="shared" si="125"/>
        <v>1400-3887.96434659803i</v>
      </c>
      <c r="S425" s="102" t="str">
        <f t="shared" si="126"/>
        <v>-212481.772430357i</v>
      </c>
      <c r="T425" s="102" t="str">
        <f t="shared" si="135"/>
        <v>1350.08210592686-3826.83679701953i</v>
      </c>
      <c r="U425" s="102" t="str">
        <f t="shared" si="127"/>
        <v>-0.529647595402075+1.50129751267689i</v>
      </c>
      <c r="V425" s="102"/>
      <c r="W425" s="102"/>
      <c r="X425" s="102"/>
      <c r="Y425" s="102"/>
      <c r="Z425" s="102"/>
      <c r="AA425" s="102"/>
      <c r="AB425" s="102"/>
      <c r="AC425" s="102"/>
      <c r="AD425" s="102"/>
      <c r="AE425" s="102"/>
      <c r="AF425" s="102"/>
      <c r="AG425" s="102"/>
      <c r="AH425" s="102"/>
      <c r="AI425" s="102"/>
      <c r="AJ425" s="102"/>
      <c r="AK425" s="102"/>
      <c r="AL425" s="102"/>
    </row>
    <row r="426" spans="2:38" s="110" customFormat="1" x14ac:dyDescent="0.2">
      <c r="B426" s="102">
        <f t="shared" si="136"/>
        <v>2.9449999999999585</v>
      </c>
      <c r="C426" s="102">
        <f t="shared" si="137"/>
        <v>881.04887300793064</v>
      </c>
      <c r="D426" s="102">
        <f t="shared" si="128"/>
        <v>0.88104887300793067</v>
      </c>
      <c r="E426" s="102">
        <f t="shared" si="129"/>
        <v>31.710663111321931</v>
      </c>
      <c r="F426" s="102">
        <f t="shared" si="130"/>
        <v>-83.7838107635433</v>
      </c>
      <c r="G426" s="102">
        <f t="shared" si="131"/>
        <v>3.9503785907974849</v>
      </c>
      <c r="H426" s="102">
        <f t="shared" si="132"/>
        <v>109.63940174244529</v>
      </c>
      <c r="I426" s="102">
        <f t="shared" si="133"/>
        <v>35.661041702119419</v>
      </c>
      <c r="J426" s="102">
        <f t="shared" si="134"/>
        <v>25.855590978901986</v>
      </c>
      <c r="K426" s="102" t="str">
        <f t="shared" si="120"/>
        <v>1+0.00650455716720391i</v>
      </c>
      <c r="L426" s="102" t="str">
        <f t="shared" si="121"/>
        <v>1-0.000528745184551453i</v>
      </c>
      <c r="M426" s="102" t="str">
        <f t="shared" si="138"/>
        <v>1.00000343925328+0.00597581198265246i</v>
      </c>
      <c r="N426" s="102" t="str">
        <f t="shared" si="122"/>
        <v>1+8.61878370153264i</v>
      </c>
      <c r="O426" s="102" t="str">
        <f t="shared" si="123"/>
        <v>0.999980546984987+0.0129924030457819i</v>
      </c>
      <c r="P426" s="102" t="str">
        <f t="shared" si="139"/>
        <v>0.888001835370259+8.63160844324968i</v>
      </c>
      <c r="Q426" s="102" t="str">
        <f t="shared" si="124"/>
        <v>4.16948506165658-38.2800190441938i</v>
      </c>
      <c r="R426" s="102" t="str">
        <f t="shared" si="125"/>
        <v>1400-3843.45918674533i</v>
      </c>
      <c r="S426" s="102" t="str">
        <f t="shared" si="126"/>
        <v>-210049.513694221i</v>
      </c>
      <c r="T426" s="102" t="str">
        <f t="shared" si="135"/>
        <v>1350.08078939948-3783.23249840908i</v>
      </c>
      <c r="U426" s="102" t="str">
        <f t="shared" si="127"/>
        <v>-0.529647078918256+1.48419121091433i</v>
      </c>
      <c r="V426" s="102"/>
      <c r="W426" s="102"/>
      <c r="X426" s="102"/>
      <c r="Y426" s="102"/>
      <c r="Z426" s="102"/>
      <c r="AA426" s="102"/>
      <c r="AB426" s="102"/>
      <c r="AC426" s="102"/>
      <c r="AD426" s="102"/>
      <c r="AE426" s="102"/>
      <c r="AF426" s="102"/>
      <c r="AG426" s="102"/>
      <c r="AH426" s="102"/>
      <c r="AI426" s="102"/>
      <c r="AJ426" s="102"/>
      <c r="AK426" s="102"/>
      <c r="AL426" s="102"/>
    </row>
    <row r="427" spans="2:38" s="110" customFormat="1" x14ac:dyDescent="0.2">
      <c r="B427" s="102">
        <f t="shared" si="136"/>
        <v>2.9499999999999584</v>
      </c>
      <c r="C427" s="102">
        <f t="shared" si="137"/>
        <v>891.25093813366107</v>
      </c>
      <c r="D427" s="102">
        <f t="shared" si="128"/>
        <v>0.89125093813366107</v>
      </c>
      <c r="E427" s="102">
        <f t="shared" si="129"/>
        <v>31.611967616722193</v>
      </c>
      <c r="F427" s="102">
        <f t="shared" si="130"/>
        <v>-83.863562255476992</v>
      </c>
      <c r="G427" s="102">
        <f t="shared" si="131"/>
        <v>3.8622079789542556</v>
      </c>
      <c r="H427" s="102">
        <f t="shared" si="132"/>
        <v>109.84812722465671</v>
      </c>
      <c r="I427" s="102">
        <f t="shared" si="133"/>
        <v>35.474175595676449</v>
      </c>
      <c r="J427" s="102">
        <f t="shared" si="134"/>
        <v>25.984564969179715</v>
      </c>
      <c r="K427" s="102" t="str">
        <f t="shared" si="120"/>
        <v>1+0.00657987638940244i</v>
      </c>
      <c r="L427" s="102" t="str">
        <f t="shared" si="121"/>
        <v>1-0.000534867765231108i</v>
      </c>
      <c r="M427" s="102" t="str">
        <f t="shared" si="138"/>
        <v>1.00000351936378+0.00604500862417133i</v>
      </c>
      <c r="N427" s="102" t="str">
        <f t="shared" si="122"/>
        <v>1+8.71858451318049i</v>
      </c>
      <c r="O427" s="102" t="str">
        <f t="shared" si="123"/>
        <v>0.999980093866058+0.0131428479825767i</v>
      </c>
      <c r="P427" s="102" t="str">
        <f t="shared" si="139"/>
        <v>0.885393062986079+8.73155380785196i</v>
      </c>
      <c r="Q427" s="102" t="str">
        <f t="shared" si="124"/>
        <v>4.06969151944216-37.8532164351287i</v>
      </c>
      <c r="R427" s="102" t="str">
        <f t="shared" si="125"/>
        <v>1400-3799.46347324473i</v>
      </c>
      <c r="S427" s="102" t="str">
        <f t="shared" si="126"/>
        <v>-207645.096793607i</v>
      </c>
      <c r="T427" s="102" t="str">
        <f t="shared" si="135"/>
        <v>1350.07944220889-3740.12966276696i</v>
      </c>
      <c r="U427" s="102" t="str">
        <f t="shared" si="127"/>
        <v>-0.529646550405025+1.46728163693165i</v>
      </c>
      <c r="V427" s="102"/>
      <c r="W427" s="102"/>
      <c r="X427" s="102"/>
      <c r="Y427" s="102"/>
      <c r="Z427" s="102"/>
      <c r="AA427" s="102"/>
      <c r="AB427" s="102"/>
      <c r="AC427" s="102"/>
      <c r="AD427" s="102"/>
      <c r="AE427" s="102"/>
      <c r="AF427" s="102"/>
      <c r="AG427" s="102"/>
      <c r="AH427" s="102"/>
      <c r="AI427" s="102"/>
      <c r="AJ427" s="102"/>
      <c r="AK427" s="102"/>
      <c r="AL427" s="102"/>
    </row>
    <row r="428" spans="2:38" s="110" customFormat="1" x14ac:dyDescent="0.2">
      <c r="B428" s="102">
        <f t="shared" si="136"/>
        <v>2.9549999999999583</v>
      </c>
      <c r="C428" s="102">
        <f t="shared" si="137"/>
        <v>901.5711376058706</v>
      </c>
      <c r="D428" s="102">
        <f t="shared" si="128"/>
        <v>0.9015711376058706</v>
      </c>
      <c r="E428" s="102">
        <f t="shared" si="129"/>
        <v>31.513242405107611</v>
      </c>
      <c r="F428" s="102">
        <f t="shared" si="130"/>
        <v>-83.942530195849585</v>
      </c>
      <c r="G428" s="102">
        <f t="shared" si="131"/>
        <v>3.7742796209879326</v>
      </c>
      <c r="H428" s="102">
        <f t="shared" si="132"/>
        <v>110.05867715609484</v>
      </c>
      <c r="I428" s="102">
        <f t="shared" si="133"/>
        <v>35.287522026095544</v>
      </c>
      <c r="J428" s="102">
        <f t="shared" si="134"/>
        <v>26.11614696024526</v>
      </c>
      <c r="K428" s="102" t="str">
        <f t="shared" si="120"/>
        <v>1+0.00665606776708931i</v>
      </c>
      <c r="L428" s="102" t="str">
        <f t="shared" si="121"/>
        <v>1-0.000541061242053696i</v>
      </c>
      <c r="M428" s="102" t="str">
        <f t="shared" si="138"/>
        <v>1.00000360134029+0.00611500652503561i</v>
      </c>
      <c r="N428" s="102" t="str">
        <f t="shared" si="122"/>
        <v>1+8.81954096376191i</v>
      </c>
      <c r="O428" s="102" t="str">
        <f t="shared" si="123"/>
        <v>0.999979630192634+0.0132950349896358i</v>
      </c>
      <c r="P428" s="102" t="str">
        <f t="shared" si="139"/>
        <v>0.882723524486893+8.83265634640106i</v>
      </c>
      <c r="Q428" s="102" t="str">
        <f t="shared" si="124"/>
        <v>3.97211124905859-37.4309167169897i</v>
      </c>
      <c r="R428" s="102" t="str">
        <f t="shared" si="125"/>
        <v>1400-3755.97137451209i</v>
      </c>
      <c r="S428" s="102" t="str">
        <f t="shared" si="126"/>
        <v>-205268.20302566i</v>
      </c>
      <c r="T428" s="102" t="str">
        <f t="shared" si="135"/>
        <v>1350.07806364099-3697.52257684495i</v>
      </c>
      <c r="U428" s="102" t="str">
        <f t="shared" si="127"/>
        <v>-0.529646009582233+1.45056654937763i</v>
      </c>
      <c r="V428" s="102"/>
      <c r="W428" s="102"/>
      <c r="X428" s="102"/>
      <c r="Y428" s="102"/>
      <c r="Z428" s="102"/>
      <c r="AA428" s="102"/>
      <c r="AB428" s="102"/>
      <c r="AC428" s="102"/>
      <c r="AD428" s="102"/>
      <c r="AE428" s="102"/>
      <c r="AF428" s="102"/>
      <c r="AG428" s="102"/>
      <c r="AH428" s="102"/>
      <c r="AI428" s="102"/>
      <c r="AJ428" s="102"/>
      <c r="AK428" s="102"/>
      <c r="AL428" s="102"/>
    </row>
    <row r="429" spans="2:38" s="110" customFormat="1" x14ac:dyDescent="0.2">
      <c r="B429" s="102">
        <f t="shared" si="136"/>
        <v>2.9599999999999582</v>
      </c>
      <c r="C429" s="102">
        <f t="shared" si="137"/>
        <v>912.01083935582244</v>
      </c>
      <c r="D429" s="102">
        <f t="shared" si="128"/>
        <v>0.91201083935582239</v>
      </c>
      <c r="E429" s="102">
        <f t="shared" si="129"/>
        <v>31.414488126392083</v>
      </c>
      <c r="F429" s="102">
        <f t="shared" si="130"/>
        <v>-84.020724052848848</v>
      </c>
      <c r="G429" s="102">
        <f t="shared" si="131"/>
        <v>3.6865977842358113</v>
      </c>
      <c r="H429" s="102">
        <f t="shared" si="132"/>
        <v>110.27105524355399</v>
      </c>
      <c r="I429" s="102">
        <f t="shared" si="133"/>
        <v>35.101085910627894</v>
      </c>
      <c r="J429" s="102">
        <f t="shared" si="134"/>
        <v>26.25033119070514</v>
      </c>
      <c r="K429" s="102" t="str">
        <f t="shared" si="120"/>
        <v>1+0.0067331413993491i</v>
      </c>
      <c r="L429" s="102" t="str">
        <f t="shared" si="121"/>
        <v>1-0.00054732643595786i</v>
      </c>
      <c r="M429" s="102" t="str">
        <f t="shared" si="138"/>
        <v>1.00000368522628+0.00618581496339124i</v>
      </c>
      <c r="N429" s="102" t="str">
        <f t="shared" si="122"/>
        <v>1+8.9216664349451i</v>
      </c>
      <c r="O429" s="102" t="str">
        <f t="shared" si="123"/>
        <v>0.999979155718868+0.013448984239182i</v>
      </c>
      <c r="P429" s="102" t="str">
        <f t="shared" si="139"/>
        <v>0.879991804448052+8.93492945346095i</v>
      </c>
      <c r="Q429" s="102" t="str">
        <f t="shared" si="124"/>
        <v>3.87669644720965-37.0130809405908i</v>
      </c>
      <c r="R429" s="102" t="str">
        <f t="shared" si="125"/>
        <v>1400-3712.9771257168i</v>
      </c>
      <c r="S429" s="102" t="str">
        <f t="shared" si="126"/>
        <v>-202918.517335685i</v>
      </c>
      <c r="T429" s="102" t="str">
        <f t="shared" si="135"/>
        <v>1350.07665296503-3655.40559310531i</v>
      </c>
      <c r="U429" s="102" t="str">
        <f t="shared" si="127"/>
        <v>-0.529645456163203+1.43404373267977i</v>
      </c>
      <c r="V429" s="102"/>
      <c r="W429" s="102"/>
      <c r="X429" s="102"/>
      <c r="Y429" s="102"/>
      <c r="Z429" s="102"/>
      <c r="AA429" s="102"/>
      <c r="AB429" s="102"/>
      <c r="AC429" s="102"/>
      <c r="AD429" s="102"/>
      <c r="AE429" s="102"/>
      <c r="AF429" s="102"/>
      <c r="AG429" s="102"/>
      <c r="AH429" s="102"/>
      <c r="AI429" s="102"/>
      <c r="AJ429" s="102"/>
      <c r="AK429" s="102"/>
      <c r="AL429" s="102"/>
    </row>
    <row r="430" spans="2:38" s="110" customFormat="1" x14ac:dyDescent="0.2">
      <c r="B430" s="102">
        <f t="shared" si="136"/>
        <v>2.9649999999999581</v>
      </c>
      <c r="C430" s="102">
        <f t="shared" si="137"/>
        <v>922.57142715467478</v>
      </c>
      <c r="D430" s="102">
        <f t="shared" si="128"/>
        <v>0.92257142715467477</v>
      </c>
      <c r="E430" s="102">
        <f t="shared" si="129"/>
        <v>31.315705416228823</v>
      </c>
      <c r="F430" s="102">
        <f t="shared" si="130"/>
        <v>-84.098153225066596</v>
      </c>
      <c r="G430" s="102">
        <f t="shared" si="131"/>
        <v>3.5991667826983491</v>
      </c>
      <c r="H430" s="102">
        <f t="shared" si="132"/>
        <v>110.48526479591504</v>
      </c>
      <c r="I430" s="102">
        <f t="shared" si="133"/>
        <v>34.914872198927171</v>
      </c>
      <c r="J430" s="102">
        <f t="shared" si="134"/>
        <v>26.387111570848447</v>
      </c>
      <c r="K430" s="102" t="str">
        <f t="shared" si="120"/>
        <v>1+0.0068111075022083i</v>
      </c>
      <c r="L430" s="102" t="str">
        <f t="shared" si="121"/>
        <v>1-0.000553664177388268i</v>
      </c>
      <c r="M430" s="102" t="str">
        <f t="shared" si="138"/>
        <v>1.00000377106623+0.00625744332482003i</v>
      </c>
      <c r="N430" s="102" t="str">
        <f t="shared" si="122"/>
        <v>1+9.02497446335061i</v>
      </c>
      <c r="O430" s="102" t="str">
        <f t="shared" si="123"/>
        <v>0.999978670193188+0.0136047161370217i</v>
      </c>
      <c r="P430" s="102" t="str">
        <f t="shared" si="139"/>
        <v>0.877196454475433+9.03838667852585i</v>
      </c>
      <c r="Q430" s="102" t="str">
        <f t="shared" si="124"/>
        <v>3.78340028604975-36.5996701946001i</v>
      </c>
      <c r="R430" s="102" t="str">
        <f t="shared" si="125"/>
        <v>1400-3670.47502801776i</v>
      </c>
      <c r="S430" s="102" t="str">
        <f t="shared" si="126"/>
        <v>-200595.728275389i</v>
      </c>
      <c r="T430" s="102" t="str">
        <f t="shared" si="135"/>
        <v>1350.07520943326-3613.77312897236i</v>
      </c>
      <c r="U430" s="102" t="str">
        <f t="shared" si="127"/>
        <v>-0.529644889854585+1.41771099675069i</v>
      </c>
      <c r="V430" s="102"/>
      <c r="W430" s="102"/>
      <c r="X430" s="102"/>
      <c r="Y430" s="102"/>
      <c r="Z430" s="102"/>
      <c r="AA430" s="102"/>
      <c r="AB430" s="102"/>
      <c r="AC430" s="102"/>
      <c r="AD430" s="102"/>
      <c r="AE430" s="102"/>
      <c r="AF430" s="102"/>
      <c r="AG430" s="102"/>
      <c r="AH430" s="102"/>
      <c r="AI430" s="102"/>
      <c r="AJ430" s="102"/>
      <c r="AK430" s="102"/>
      <c r="AL430" s="102"/>
    </row>
    <row r="431" spans="2:38" s="110" customFormat="1" x14ac:dyDescent="0.2">
      <c r="B431" s="102">
        <f t="shared" si="136"/>
        <v>2.969999999999958</v>
      </c>
      <c r="C431" s="102">
        <f t="shared" si="137"/>
        <v>933.25430079690159</v>
      </c>
      <c r="D431" s="102">
        <f t="shared" si="128"/>
        <v>0.93325430079690164</v>
      </c>
      <c r="E431" s="102">
        <f t="shared" si="129"/>
        <v>31.216894896296516</v>
      </c>
      <c r="F431" s="102">
        <f t="shared" si="130"/>
        <v>-84.174827041667669</v>
      </c>
      <c r="G431" s="102">
        <f t="shared" si="131"/>
        <v>3.5119909763589039</v>
      </c>
      <c r="H431" s="102">
        <f t="shared" si="132"/>
        <v>110.70130871202927</v>
      </c>
      <c r="I431" s="102">
        <f t="shared" si="133"/>
        <v>34.728885872655418</v>
      </c>
      <c r="J431" s="102">
        <f t="shared" si="134"/>
        <v>26.526481670361605</v>
      </c>
      <c r="K431" s="102" t="str">
        <f t="shared" si="120"/>
        <v>1+0.00688997640998937i</v>
      </c>
      <c r="L431" s="102" t="str">
        <f t="shared" si="121"/>
        <v>1-0.000560075306405679i</v>
      </c>
      <c r="M431" s="102" t="str">
        <f t="shared" si="138"/>
        <v>1.00000385890565+0.00632990110358369i</v>
      </c>
      <c r="N431" s="102" t="str">
        <f t="shared" si="122"/>
        <v>1+9.12947874234573i</v>
      </c>
      <c r="O431" s="102" t="str">
        <f t="shared" si="123"/>
        <v>0.999978173358163+0.0137622513252493i</v>
      </c>
      <c r="P431" s="102" t="str">
        <f t="shared" si="139"/>
        <v>0.87433599243748+9.14304172780831i</v>
      </c>
      <c r="Q431" s="102" t="str">
        <f t="shared" si="124"/>
        <v>3.69217689584103-36.190645617867i</v>
      </c>
      <c r="R431" s="102" t="str">
        <f t="shared" si="125"/>
        <v>1400-3628.45944780797i</v>
      </c>
      <c r="S431" s="102" t="str">
        <f t="shared" si="126"/>
        <v>-198299.527961599i</v>
      </c>
      <c r="T431" s="102" t="str">
        <f t="shared" si="135"/>
        <v>1350.07373228051-3572.61966609246i</v>
      </c>
      <c r="U431" s="102" t="str">
        <f t="shared" si="127"/>
        <v>-0.529644310356199+1.40156617669781i</v>
      </c>
      <c r="V431" s="102"/>
      <c r="W431" s="102"/>
      <c r="X431" s="102"/>
      <c r="Y431" s="102"/>
      <c r="Z431" s="102"/>
      <c r="AA431" s="102"/>
      <c r="AB431" s="102"/>
      <c r="AC431" s="102"/>
      <c r="AD431" s="102"/>
      <c r="AE431" s="102"/>
      <c r="AF431" s="102"/>
      <c r="AG431" s="102"/>
      <c r="AH431" s="102"/>
      <c r="AI431" s="102"/>
      <c r="AJ431" s="102"/>
      <c r="AK431" s="102"/>
      <c r="AL431" s="102"/>
    </row>
    <row r="432" spans="2:38" s="110" customFormat="1" x14ac:dyDescent="0.2">
      <c r="B432" s="102">
        <f t="shared" si="136"/>
        <v>2.9749999999999579</v>
      </c>
      <c r="C432" s="102">
        <f t="shared" si="137"/>
        <v>944.06087628583282</v>
      </c>
      <c r="D432" s="102">
        <f t="shared" si="128"/>
        <v>0.9440608762858328</v>
      </c>
      <c r="E432" s="102">
        <f t="shared" si="129"/>
        <v>31.118057174580724</v>
      </c>
      <c r="F432" s="102">
        <f t="shared" si="130"/>
        <v>-84.250754762584648</v>
      </c>
      <c r="G432" s="102">
        <f t="shared" si="131"/>
        <v>3.4250747704437727</v>
      </c>
      <c r="H432" s="102">
        <f t="shared" si="132"/>
        <v>110.9191894685239</v>
      </c>
      <c r="I432" s="102">
        <f t="shared" si="133"/>
        <v>34.543131945024498</v>
      </c>
      <c r="J432" s="102">
        <f t="shared" si="134"/>
        <v>26.668434705939248</v>
      </c>
      <c r="K432" s="102" t="str">
        <f t="shared" si="120"/>
        <v>1+0.00696975857668062i</v>
      </c>
      <c r="L432" s="102" t="str">
        <f t="shared" si="121"/>
        <v>1-0.000566560672798303i</v>
      </c>
      <c r="M432" s="102" t="str">
        <f t="shared" si="138"/>
        <v>1.00000394879111+0.00640319790388232i</v>
      </c>
      <c r="N432" s="102" t="str">
        <f t="shared" si="122"/>
        <v>1+9.23519312385944i</v>
      </c>
      <c r="O432" s="102" t="str">
        <f t="shared" si="123"/>
        <v>0.999977664950363+0.0139216106849832i</v>
      </c>
      <c r="P432" s="102" t="str">
        <f t="shared" si="139"/>
        <v>0.871408901679358+9.2489084660476i</v>
      </c>
      <c r="Q432" s="102" t="str">
        <f t="shared" si="124"/>
        <v>3.60298134779979-35.7859684112353i</v>
      </c>
      <c r="R432" s="102" t="str">
        <f t="shared" si="125"/>
        <v>1400-3586.92481596778i</v>
      </c>
      <c r="S432" s="102" t="str">
        <f t="shared" si="126"/>
        <v>-196029.612035448i</v>
      </c>
      <c r="T432" s="102" t="str">
        <f t="shared" si="135"/>
        <v>1350.07222072379-3531.93974960245i</v>
      </c>
      <c r="U432" s="102" t="str">
        <f t="shared" si="127"/>
        <v>-0.52964371736087+1.38560713253634i</v>
      </c>
      <c r="V432" s="102"/>
      <c r="W432" s="102"/>
      <c r="X432" s="102"/>
      <c r="Y432" s="102"/>
      <c r="Z432" s="102"/>
      <c r="AA432" s="102"/>
      <c r="AB432" s="102"/>
      <c r="AC432" s="102"/>
      <c r="AD432" s="102"/>
      <c r="AE432" s="102"/>
      <c r="AF432" s="102"/>
      <c r="AG432" s="102"/>
      <c r="AH432" s="102"/>
      <c r="AI432" s="102"/>
      <c r="AJ432" s="102"/>
      <c r="AK432" s="102"/>
      <c r="AL432" s="102"/>
    </row>
    <row r="433" spans="2:38" s="110" customFormat="1" x14ac:dyDescent="0.2">
      <c r="B433" s="102">
        <f t="shared" si="136"/>
        <v>2.9799999999999578</v>
      </c>
      <c r="C433" s="102">
        <f t="shared" si="137"/>
        <v>954.99258602134341</v>
      </c>
      <c r="D433" s="102">
        <f t="shared" si="128"/>
        <v>0.9549925860213434</v>
      </c>
      <c r="E433" s="102">
        <f t="shared" si="129"/>
        <v>31.019192845650331</v>
      </c>
      <c r="F433" s="102">
        <f t="shared" si="130"/>
        <v>-84.325945578735613</v>
      </c>
      <c r="G433" s="102">
        <f t="shared" si="131"/>
        <v>3.3384226146219165</v>
      </c>
      <c r="H433" s="102">
        <f t="shared" si="132"/>
        <v>111.13890910753918</v>
      </c>
      <c r="I433" s="102">
        <f t="shared" si="133"/>
        <v>34.35761546027225</v>
      </c>
      <c r="J433" s="102">
        <f t="shared" si="134"/>
        <v>26.812963528803564</v>
      </c>
      <c r="K433" s="102" t="str">
        <f t="shared" si="120"/>
        <v>1+0.00705046457732182i</v>
      </c>
      <c r="L433" s="102" t="str">
        <f t="shared" si="121"/>
        <v>1-0.000573121136194427i</v>
      </c>
      <c r="M433" s="102" t="str">
        <f t="shared" si="138"/>
        <v>1.00000404077027+0.00647734344112739i</v>
      </c>
      <c r="N433" s="102" t="str">
        <f t="shared" si="122"/>
        <v>1+9.3421316202185i</v>
      </c>
      <c r="O433" s="102" t="str">
        <f t="shared" si="123"/>
        <v>0.999977144700224+0.0140828153391341i</v>
      </c>
      <c r="P433" s="102" t="str">
        <f t="shared" si="139"/>
        <v>0.868413630218801+9.35600091833891i</v>
      </c>
      <c r="Q433" s="102" t="str">
        <f t="shared" si="124"/>
        <v>3.51576963713723-35.3855998488565i</v>
      </c>
      <c r="R433" s="102" t="str">
        <f t="shared" si="125"/>
        <v>1400-3545.86562712672i</v>
      </c>
      <c r="S433" s="102" t="str">
        <f t="shared" si="126"/>
        <v>-193785.679622042i</v>
      </c>
      <c r="T433" s="102" t="str">
        <f t="shared" si="135"/>
        <v>1350.0706739619-3491.72798740671i</v>
      </c>
      <c r="U433" s="102" t="str">
        <f t="shared" si="127"/>
        <v>-0.529643110554283+1.36983174890571i</v>
      </c>
      <c r="V433" s="102"/>
      <c r="W433" s="102"/>
      <c r="X433" s="102"/>
      <c r="Y433" s="102"/>
      <c r="Z433" s="102"/>
      <c r="AA433" s="102"/>
      <c r="AB433" s="102"/>
      <c r="AC433" s="102"/>
      <c r="AD433" s="102"/>
      <c r="AE433" s="102"/>
      <c r="AF433" s="102"/>
      <c r="AG433" s="102"/>
      <c r="AH433" s="102"/>
      <c r="AI433" s="102"/>
      <c r="AJ433" s="102"/>
      <c r="AK433" s="102"/>
      <c r="AL433" s="102"/>
    </row>
    <row r="434" spans="2:38" s="110" customFormat="1" x14ac:dyDescent="0.2">
      <c r="B434" s="102">
        <f t="shared" si="136"/>
        <v>2.9849999999999577</v>
      </c>
      <c r="C434" s="102">
        <f t="shared" si="137"/>
        <v>966.05087898971976</v>
      </c>
      <c r="D434" s="102">
        <f t="shared" si="128"/>
        <v>0.96605087898971975</v>
      </c>
      <c r="E434" s="102">
        <f t="shared" si="129"/>
        <v>30.920302490928172</v>
      </c>
      <c r="F434" s="102">
        <f t="shared" si="130"/>
        <v>-84.400408612264926</v>
      </c>
      <c r="G434" s="102">
        <f t="shared" si="131"/>
        <v>3.2520390021409984</v>
      </c>
      <c r="H434" s="102">
        <f t="shared" si="132"/>
        <v>111.36046922441156</v>
      </c>
      <c r="I434" s="102">
        <f t="shared" si="133"/>
        <v>34.172341493069169</v>
      </c>
      <c r="J434" s="102">
        <f t="shared" si="134"/>
        <v>26.960060612146634</v>
      </c>
      <c r="K434" s="102" t="str">
        <f t="shared" si="120"/>
        <v>1+0.00713210510940595i</v>
      </c>
      <c r="L434" s="102" t="str">
        <f t="shared" si="121"/>
        <v>1-0.000579757566176372i</v>
      </c>
      <c r="M434" s="102" t="str">
        <f t="shared" si="138"/>
        <v>1.0000041348919+0.00655234754322958i</v>
      </c>
      <c r="N434" s="102" t="str">
        <f t="shared" si="122"/>
        <v>1+9.45030840600477i</v>
      </c>
      <c r="O434" s="102" t="str">
        <f t="shared" si="123"/>
        <v>0.999976612331903+0.0142458866552042i</v>
      </c>
      <c r="P434" s="102" t="str">
        <f t="shared" si="139"/>
        <v>0.865348589923236+9.46433327198356i</v>
      </c>
      <c r="Q434" s="102" t="str">
        <f t="shared" si="124"/>
        <v>3.43049866629715-34.9895012890147i</v>
      </c>
      <c r="R434" s="102" t="str">
        <f t="shared" si="125"/>
        <v>1400-3505.27643893379i</v>
      </c>
      <c r="S434" s="102" t="str">
        <f t="shared" si="126"/>
        <v>-191567.433290568i</v>
      </c>
      <c r="T434" s="102" t="str">
        <f t="shared" si="135"/>
        <v>1350.06909117497-3451.97904946236i</v>
      </c>
      <c r="U434" s="102" t="str">
        <f t="shared" si="127"/>
        <v>-0.529642489614795+1.35423793478908i</v>
      </c>
      <c r="V434" s="102"/>
      <c r="W434" s="102"/>
      <c r="X434" s="102"/>
      <c r="Y434" s="102"/>
      <c r="Z434" s="102"/>
      <c r="AA434" s="102"/>
      <c r="AB434" s="102"/>
      <c r="AC434" s="102"/>
      <c r="AD434" s="102"/>
      <c r="AE434" s="102"/>
      <c r="AF434" s="102"/>
      <c r="AG434" s="102"/>
      <c r="AH434" s="102"/>
      <c r="AI434" s="102"/>
      <c r="AJ434" s="102"/>
      <c r="AK434" s="102"/>
      <c r="AL434" s="102"/>
    </row>
    <row r="435" spans="2:38" s="110" customFormat="1" x14ac:dyDescent="0.2">
      <c r="B435" s="102">
        <f t="shared" si="136"/>
        <v>2.9899999999999576</v>
      </c>
      <c r="C435" s="102">
        <f t="shared" si="137"/>
        <v>977.23722095571588</v>
      </c>
      <c r="D435" s="102">
        <f t="shared" si="128"/>
        <v>0.97723722095571586</v>
      </c>
      <c r="E435" s="102">
        <f t="shared" si="129"/>
        <v>30.821386678957062</v>
      </c>
      <c r="F435" s="102">
        <f t="shared" si="130"/>
        <v>-84.47415291680602</v>
      </c>
      <c r="G435" s="102">
        <f t="shared" si="131"/>
        <v>3.1659284689003471</v>
      </c>
      <c r="H435" s="102">
        <f t="shared" si="132"/>
        <v>111.58387095531269</v>
      </c>
      <c r="I435" s="102">
        <f t="shared" si="133"/>
        <v>33.987315147857409</v>
      </c>
      <c r="J435" s="102">
        <f t="shared" si="134"/>
        <v>27.109718038506671</v>
      </c>
      <c r="K435" s="102" t="str">
        <f t="shared" si="120"/>
        <v>1+0.00721469099429711i</v>
      </c>
      <c r="L435" s="102" t="str">
        <f t="shared" si="121"/>
        <v>1-0.000586470842395741i</v>
      </c>
      <c r="M435" s="102" t="str">
        <f t="shared" si="138"/>
        <v>1.0000042312059+0.00662822015190137i</v>
      </c>
      <c r="N435" s="102" t="str">
        <f t="shared" si="122"/>
        <v>1+9.55973781993403i</v>
      </c>
      <c r="O435" s="102" t="str">
        <f t="shared" si="123"/>
        <v>0.999976067563131+0.0144108462481198i</v>
      </c>
      <c r="P435" s="102" t="str">
        <f t="shared" si="139"/>
        <v>0.862212155667726+9.57391987836029i</v>
      </c>
      <c r="Q435" s="102" t="str">
        <f t="shared" si="124"/>
        <v>3.34712622839436-34.5976341844828i</v>
      </c>
      <c r="R435" s="102" t="str">
        <f t="shared" si="125"/>
        <v>1400-3465.15187133606i</v>
      </c>
      <c r="S435" s="102" t="str">
        <f t="shared" si="126"/>
        <v>-189374.579014877i</v>
      </c>
      <c r="T435" s="102" t="str">
        <f t="shared" si="135"/>
        <v>1350.06747152404-3412.68766707278i</v>
      </c>
      <c r="U435" s="102" t="str">
        <f t="shared" si="127"/>
        <v>-0.529641854213276+1.33882362323624i</v>
      </c>
      <c r="V435" s="102"/>
      <c r="W435" s="102"/>
      <c r="X435" s="102"/>
      <c r="Y435" s="102"/>
      <c r="Z435" s="102"/>
      <c r="AA435" s="102"/>
      <c r="AB435" s="102"/>
      <c r="AC435" s="102"/>
      <c r="AD435" s="102"/>
      <c r="AE435" s="102"/>
      <c r="AF435" s="102"/>
      <c r="AG435" s="102"/>
      <c r="AH435" s="102"/>
      <c r="AI435" s="102"/>
      <c r="AJ435" s="102"/>
      <c r="AK435" s="102"/>
      <c r="AL435" s="102"/>
    </row>
    <row r="436" spans="2:38" s="110" customFormat="1" x14ac:dyDescent="0.2">
      <c r="B436" s="102">
        <f t="shared" si="136"/>
        <v>2.9949999999999575</v>
      </c>
      <c r="C436" s="102">
        <f t="shared" si="137"/>
        <v>988.55309465684297</v>
      </c>
      <c r="D436" s="102">
        <f t="shared" si="128"/>
        <v>0.98855309465684293</v>
      </c>
      <c r="E436" s="102">
        <f t="shared" si="129"/>
        <v>30.722445965661077</v>
      </c>
      <c r="F436" s="102">
        <f t="shared" si="130"/>
        <v>-84.547187477764737</v>
      </c>
      <c r="G436" s="102">
        <f t="shared" si="131"/>
        <v>3.0800955924578046</v>
      </c>
      <c r="H436" s="102">
        <f t="shared" si="132"/>
        <v>111.80911496486006</v>
      </c>
      <c r="I436" s="102">
        <f t="shared" si="133"/>
        <v>33.802541558118882</v>
      </c>
      <c r="J436" s="102">
        <f t="shared" si="134"/>
        <v>27.261927487095321</v>
      </c>
      <c r="K436" s="102" t="str">
        <f t="shared" si="120"/>
        <v>1+0.00729823317866487i</v>
      </c>
      <c r="L436" s="102" t="str">
        <f t="shared" si="121"/>
        <v>1-0.000593261854690027i</v>
      </c>
      <c r="M436" s="102" t="str">
        <f t="shared" si="138"/>
        <v>1.00000432976335+0.00670497132397484i</v>
      </c>
      <c r="N436" s="102" t="str">
        <f t="shared" si="122"/>
        <v>1+9.67043436675658i</v>
      </c>
      <c r="O436" s="102" t="str">
        <f t="shared" si="123"/>
        <v>0.999975510105063+0.0145777159830963i</v>
      </c>
      <c r="P436" s="102" t="str">
        <f t="shared" si="139"/>
        <v>0.859002664473312+9.68477525481804i</v>
      </c>
      <c r="Q436" s="102" t="str">
        <f t="shared" si="124"/>
        <v>3.265610990857-34.2099600924238i</v>
      </c>
      <c r="R436" s="102" t="str">
        <f t="shared" si="125"/>
        <v>1400-3425.48660586554i</v>
      </c>
      <c r="S436" s="102" t="str">
        <f t="shared" si="126"/>
        <v>-187206.826134512i</v>
      </c>
      <c r="T436" s="102" t="str">
        <f t="shared" si="135"/>
        <v>1350.06581415061-3373.84863218916i</v>
      </c>
      <c r="U436" s="102" t="str">
        <f t="shared" si="127"/>
        <v>-0.52964120401293+1.32358677108959i</v>
      </c>
      <c r="V436" s="102"/>
      <c r="W436" s="102"/>
      <c r="X436" s="102"/>
      <c r="Y436" s="102"/>
      <c r="Z436" s="102"/>
      <c r="AA436" s="102"/>
      <c r="AB436" s="102"/>
      <c r="AC436" s="102"/>
      <c r="AD436" s="102"/>
      <c r="AE436" s="102"/>
      <c r="AF436" s="102"/>
      <c r="AG436" s="102"/>
      <c r="AH436" s="102"/>
      <c r="AI436" s="102"/>
      <c r="AJ436" s="102"/>
      <c r="AK436" s="102"/>
      <c r="AL436" s="102"/>
    </row>
    <row r="437" spans="2:38" s="110" customFormat="1" x14ac:dyDescent="0.2">
      <c r="B437" s="102">
        <f t="shared" si="136"/>
        <v>2.9999999999999574</v>
      </c>
      <c r="C437" s="102">
        <f t="shared" si="137"/>
        <v>999.99999999990212</v>
      </c>
      <c r="D437" s="102">
        <f t="shared" si="128"/>
        <v>0.99999999999990208</v>
      </c>
      <c r="E437" s="102">
        <f t="shared" si="129"/>
        <v>30.623480894601332</v>
      </c>
      <c r="F437" s="102">
        <f t="shared" si="130"/>
        <v>-84.619521212623255</v>
      </c>
      <c r="G437" s="102">
        <f t="shared" si="131"/>
        <v>2.9945449909701871</v>
      </c>
      <c r="H437" s="102">
        <f t="shared" si="132"/>
        <v>112.0362014337112</v>
      </c>
      <c r="I437" s="102">
        <f t="shared" si="133"/>
        <v>33.618025885571519</v>
      </c>
      <c r="J437" s="102">
        <f t="shared" si="134"/>
        <v>27.416680221087944</v>
      </c>
      <c r="K437" s="102" t="str">
        <f t="shared" si="120"/>
        <v>1+0.00738274273593529i</v>
      </c>
      <c r="L437" s="102" t="str">
        <f t="shared" si="121"/>
        <v>1-0.000600131503200552i</v>
      </c>
      <c r="M437" s="102" t="str">
        <f t="shared" si="138"/>
        <v>1.0000044306165+0.00678261123273474i</v>
      </c>
      <c r="N437" s="102" t="str">
        <f t="shared" si="122"/>
        <v>1+9.78241271917978i</v>
      </c>
      <c r="O437" s="102" t="str">
        <f t="shared" si="123"/>
        <v>0.99997493966213+0.0147465179785364i</v>
      </c>
      <c r="P437" s="102" t="str">
        <f t="shared" si="139"/>
        <v>0.855718414625282+9.79691408659039i</v>
      </c>
      <c r="Q437" s="102" t="str">
        <f t="shared" si="124"/>
        <v>3.18591247927415-33.8264406838478i</v>
      </c>
      <c r="R437" s="102" t="str">
        <f t="shared" si="125"/>
        <v>1400-3386.27538493427i</v>
      </c>
      <c r="S437" s="102" t="str">
        <f t="shared" si="126"/>
        <v>-185063.887316175i</v>
      </c>
      <c r="T437" s="102" t="str">
        <f t="shared" si="135"/>
        <v>1350.06411817621-3335.4567967203i</v>
      </c>
      <c r="U437" s="102" t="str">
        <f t="shared" si="127"/>
        <v>-0.529640538669127+1.30852535871335i</v>
      </c>
      <c r="V437" s="102"/>
      <c r="W437" s="102"/>
      <c r="X437" s="102"/>
      <c r="Y437" s="102"/>
      <c r="Z437" s="102"/>
      <c r="AA437" s="102"/>
      <c r="AB437" s="102"/>
      <c r="AC437" s="102"/>
      <c r="AD437" s="102"/>
      <c r="AE437" s="102"/>
      <c r="AF437" s="102"/>
      <c r="AG437" s="102"/>
      <c r="AH437" s="102"/>
      <c r="AI437" s="102"/>
      <c r="AJ437" s="102"/>
      <c r="AK437" s="102"/>
      <c r="AL437" s="102"/>
    </row>
    <row r="438" spans="2:38" s="110" customFormat="1" x14ac:dyDescent="0.2">
      <c r="B438" s="102">
        <f t="shared" si="136"/>
        <v>3.0049999999999573</v>
      </c>
      <c r="C438" s="102">
        <f t="shared" si="137"/>
        <v>1011.5794542597994</v>
      </c>
      <c r="D438" s="102">
        <f t="shared" si="128"/>
        <v>1.0115794542597993</v>
      </c>
      <c r="E438" s="102">
        <f t="shared" si="129"/>
        <v>30.524491997227141</v>
      </c>
      <c r="F438" s="102">
        <f t="shared" si="130"/>
        <v>-84.691162971262642</v>
      </c>
      <c r="G438" s="102">
        <f t="shared" si="131"/>
        <v>2.9092813220649272</v>
      </c>
      <c r="H438" s="102">
        <f t="shared" si="132"/>
        <v>112.26513004615767</v>
      </c>
      <c r="I438" s="102">
        <f t="shared" si="133"/>
        <v>33.433773319292065</v>
      </c>
      <c r="J438" s="102">
        <f t="shared" si="134"/>
        <v>27.573967074895023</v>
      </c>
      <c r="K438" s="102" t="str">
        <f t="shared" si="120"/>
        <v>1+0.00746823086775865i</v>
      </c>
      <c r="L438" s="102" t="str">
        <f t="shared" si="121"/>
        <v>1-0.000607080698491787i</v>
      </c>
      <c r="M438" s="102" t="str">
        <f t="shared" si="138"/>
        <v>1.00000453381881+0.00686115016926686i</v>
      </c>
      <c r="N438" s="102" t="str">
        <f t="shared" si="122"/>
        <v>1+9.89568771981297i</v>
      </c>
      <c r="O438" s="102" t="str">
        <f t="shared" si="123"/>
        <v>0.999974355931873+0.0149172746089616i</v>
      </c>
      <c r="P438" s="102" t="str">
        <f t="shared" si="139"/>
        <v>0.852357664770894+9.91035122873188i</v>
      </c>
      <c r="Q438" s="102" t="str">
        <f t="shared" si="124"/>
        <v>3.10799106145218-33.4470377526421i</v>
      </c>
      <c r="R438" s="102" t="str">
        <f t="shared" si="125"/>
        <v>1400-3347.5130111374i</v>
      </c>
      <c r="S438" s="102" t="str">
        <f t="shared" si="126"/>
        <v>-182945.478515648i</v>
      </c>
      <c r="T438" s="102" t="str">
        <f t="shared" si="135"/>
        <v>1350.0623827019-3297.50707185003i</v>
      </c>
      <c r="U438" s="102" t="str">
        <f t="shared" si="127"/>
        <v>-0.529639857829206+1.29363738972578i</v>
      </c>
      <c r="V438" s="102"/>
      <c r="W438" s="102"/>
      <c r="X438" s="102"/>
      <c r="Y438" s="102"/>
      <c r="Z438" s="102"/>
      <c r="AA438" s="102"/>
      <c r="AB438" s="102"/>
      <c r="AC438" s="102"/>
      <c r="AD438" s="102"/>
      <c r="AE438" s="102"/>
      <c r="AF438" s="102"/>
      <c r="AG438" s="102"/>
      <c r="AH438" s="102"/>
      <c r="AI438" s="102"/>
      <c r="AJ438" s="102"/>
      <c r="AK438" s="102"/>
      <c r="AL438" s="102"/>
    </row>
    <row r="439" spans="2:38" s="110" customFormat="1" x14ac:dyDescent="0.2">
      <c r="B439" s="102">
        <f t="shared" si="136"/>
        <v>3.0099999999999572</v>
      </c>
      <c r="C439" s="102">
        <f t="shared" si="137"/>
        <v>1023.2929922806538</v>
      </c>
      <c r="D439" s="102">
        <f t="shared" si="128"/>
        <v>1.0232929922806537</v>
      </c>
      <c r="E439" s="102">
        <f t="shared" si="129"/>
        <v>30.425479793122854</v>
      </c>
      <c r="F439" s="102">
        <f t="shared" si="130"/>
        <v>-84.762121536304406</v>
      </c>
      <c r="G439" s="102">
        <f t="shared" si="131"/>
        <v>2.8243092816431785</v>
      </c>
      <c r="H439" s="102">
        <f t="shared" si="132"/>
        <v>112.49589997773154</v>
      </c>
      <c r="I439" s="102">
        <f t="shared" si="133"/>
        <v>33.249789074766035</v>
      </c>
      <c r="J439" s="102">
        <f t="shared" si="134"/>
        <v>27.733778441427134</v>
      </c>
      <c r="K439" s="102" t="str">
        <f t="shared" si="120"/>
        <v>1+0.00755470890549422i</v>
      </c>
      <c r="L439" s="102" t="str">
        <f t="shared" si="121"/>
        <v>1-0.00061411036167204i</v>
      </c>
      <c r="M439" s="102" t="str">
        <f t="shared" si="138"/>
        <v>1.00000463942502+0.00694059854382218i</v>
      </c>
      <c r="N439" s="102" t="str">
        <f t="shared" si="122"/>
        <v>1+10.0102743831348i</v>
      </c>
      <c r="O439" s="102" t="str">
        <f t="shared" si="123"/>
        <v>0.999973758604792+0.0150900085079784i</v>
      </c>
      <c r="P439" s="102" t="str">
        <f t="shared" si="139"/>
        <v>0.84891863299609+10.0251017080765i</v>
      </c>
      <c r="Q439" s="102" t="str">
        <f t="shared" si="124"/>
        <v>3.03180793168087-33.0717132241887i</v>
      </c>
      <c r="R439" s="102" t="str">
        <f t="shared" si="125"/>
        <v>1400-3309.19434656424i</v>
      </c>
      <c r="S439" s="102" t="str">
        <f t="shared" si="126"/>
        <v>-180851.318940139i</v>
      </c>
      <c r="T439" s="102" t="str">
        <f t="shared" si="135"/>
        <v>1350.06060680783-3259.9944273628i</v>
      </c>
      <c r="U439" s="102" t="str">
        <f t="shared" si="127"/>
        <v>-0.529639161132301+1.27892089073463i</v>
      </c>
      <c r="V439" s="102"/>
      <c r="W439" s="102"/>
      <c r="X439" s="102"/>
      <c r="Y439" s="102"/>
      <c r="Z439" s="102"/>
      <c r="AA439" s="102"/>
      <c r="AB439" s="102"/>
      <c r="AC439" s="102"/>
      <c r="AD439" s="102"/>
      <c r="AE439" s="102"/>
      <c r="AF439" s="102"/>
      <c r="AG439" s="102"/>
      <c r="AH439" s="102"/>
      <c r="AI439" s="102"/>
      <c r="AJ439" s="102"/>
      <c r="AK439" s="102"/>
      <c r="AL439" s="102"/>
    </row>
    <row r="440" spans="2:38" s="110" customFormat="1" x14ac:dyDescent="0.2">
      <c r="B440" s="102">
        <f t="shared" si="136"/>
        <v>3.014999999999957</v>
      </c>
      <c r="C440" s="102">
        <f t="shared" si="137"/>
        <v>1035.1421666792423</v>
      </c>
      <c r="D440" s="102">
        <f t="shared" si="128"/>
        <v>1.0351421666792424</v>
      </c>
      <c r="E440" s="102">
        <f t="shared" si="129"/>
        <v>30.326444790248814</v>
      </c>
      <c r="F440" s="102">
        <f t="shared" si="130"/>
        <v>-84.832405623469214</v>
      </c>
      <c r="G440" s="102">
        <f t="shared" si="131"/>
        <v>2.7396336026116956</v>
      </c>
      <c r="H440" s="102">
        <f t="shared" si="132"/>
        <v>112.72850988284239</v>
      </c>
      <c r="I440" s="102">
        <f t="shared" si="133"/>
        <v>33.066078392860511</v>
      </c>
      <c r="J440" s="102">
        <f t="shared" si="134"/>
        <v>27.896104259373175</v>
      </c>
      <c r="K440" s="102" t="str">
        <f t="shared" si="120"/>
        <v>1+0.00764218831171224i</v>
      </c>
      <c r="L440" s="102" t="str">
        <f t="shared" si="121"/>
        <v>1-0.000621221424515551i</v>
      </c>
      <c r="M440" s="102" t="str">
        <f t="shared" si="138"/>
        <v>1.00000474749111+0.00702096688719669i</v>
      </c>
      <c r="N440" s="102" t="str">
        <f t="shared" si="122"/>
        <v>1+10.1261878974833i</v>
      </c>
      <c r="O440" s="102" t="str">
        <f t="shared" si="123"/>
        <v>0.999973147364176+0.0152647425712781i</v>
      </c>
      <c r="P440" s="102" t="str">
        <f t="shared" si="139"/>
        <v>0.845399495880702+10.1411807252187i</v>
      </c>
      <c r="Q440" s="102" t="str">
        <f t="shared" si="124"/>
        <v>2.95732509521089-32.7004291635763i</v>
      </c>
      <c r="R440" s="102" t="str">
        <f t="shared" si="125"/>
        <v>1400-3271.31431211732i</v>
      </c>
      <c r="S440" s="102" t="str">
        <f t="shared" si="126"/>
        <v>-178781.131011063i</v>
      </c>
      <c r="T440" s="102" t="str">
        <f t="shared" si="135"/>
        <v>1350.05878955269-3222.91389097688i</v>
      </c>
      <c r="U440" s="102" t="str">
        <f t="shared" si="127"/>
        <v>-0.529638448209131+1.26437391107554i</v>
      </c>
      <c r="V440" s="102"/>
      <c r="W440" s="102"/>
      <c r="X440" s="102"/>
      <c r="Y440" s="102"/>
      <c r="Z440" s="102"/>
      <c r="AA440" s="102"/>
      <c r="AB440" s="102"/>
      <c r="AC440" s="102"/>
      <c r="AD440" s="102"/>
      <c r="AE440" s="102"/>
      <c r="AF440" s="102"/>
      <c r="AG440" s="102"/>
      <c r="AH440" s="102"/>
      <c r="AI440" s="102"/>
      <c r="AJ440" s="102"/>
      <c r="AK440" s="102"/>
      <c r="AL440" s="102"/>
    </row>
    <row r="441" spans="2:38" s="110" customFormat="1" x14ac:dyDescent="0.2">
      <c r="B441" s="102">
        <f t="shared" si="136"/>
        <v>3.0199999999999569</v>
      </c>
      <c r="C441" s="102">
        <f t="shared" si="137"/>
        <v>1047.1285480507968</v>
      </c>
      <c r="D441" s="102">
        <f t="shared" si="128"/>
        <v>1.0471285480507968</v>
      </c>
      <c r="E441" s="102">
        <f t="shared" si="129"/>
        <v>30.22738748517898</v>
      </c>
      <c r="F441" s="102">
        <f t="shared" si="130"/>
        <v>-84.902023881952687</v>
      </c>
      <c r="G441" s="102">
        <f t="shared" si="131"/>
        <v>2.6552590535429941</v>
      </c>
      <c r="H441" s="102">
        <f t="shared" si="132"/>
        <v>112.96295788246265</v>
      </c>
      <c r="I441" s="102">
        <f t="shared" si="133"/>
        <v>32.882646538721971</v>
      </c>
      <c r="J441" s="102">
        <f t="shared" si="134"/>
        <v>28.06093400050996</v>
      </c>
      <c r="K441" s="102" t="str">
        <f t="shared" si="120"/>
        <v>1+0.00773068068171325i</v>
      </c>
      <c r="L441" s="102" t="str">
        <f t="shared" si="121"/>
        <v>1-0.000628414829585998i</v>
      </c>
      <c r="M441" s="102" t="str">
        <f t="shared" si="138"/>
        <v>1.00000485807438+0.00710226585212725i</v>
      </c>
      <c r="N441" s="102" t="str">
        <f t="shared" si="122"/>
        <v>1+10.2434436270694i</v>
      </c>
      <c r="O441" s="102" t="str">
        <f t="shared" si="123"/>
        <v>0.999972521885937+0.0154414999596713i</v>
      </c>
      <c r="P441" s="102" t="str">
        <f t="shared" si="139"/>
        <v>0.84179838753165+10.2586036565167i</v>
      </c>
      <c r="Q441" s="102" t="str">
        <f t="shared" si="124"/>
        <v>2.88450535294452-32.3331477834288i</v>
      </c>
      <c r="R441" s="102" t="str">
        <f t="shared" si="125"/>
        <v>1400-3233.86788683912i</v>
      </c>
      <c r="S441" s="102" t="str">
        <f t="shared" si="126"/>
        <v>-176734.640327254i</v>
      </c>
      <c r="T441" s="102" t="str">
        <f t="shared" si="135"/>
        <v>1350.05692997332-3186.26054768524i</v>
      </c>
      <c r="U441" s="102" t="str">
        <f t="shared" si="127"/>
        <v>-0.52963771868184+1.24999452255344i</v>
      </c>
      <c r="V441" s="102"/>
      <c r="W441" s="102"/>
      <c r="X441" s="102"/>
      <c r="Y441" s="102"/>
      <c r="Z441" s="102"/>
      <c r="AA441" s="102"/>
      <c r="AB441" s="102"/>
      <c r="AC441" s="102"/>
      <c r="AD441" s="102"/>
      <c r="AE441" s="102"/>
      <c r="AF441" s="102"/>
      <c r="AG441" s="102"/>
      <c r="AH441" s="102"/>
      <c r="AI441" s="102"/>
      <c r="AJ441" s="102"/>
      <c r="AK441" s="102"/>
      <c r="AL441" s="102"/>
    </row>
    <row r="442" spans="2:38" s="110" customFormat="1" x14ac:dyDescent="0.2">
      <c r="B442" s="102">
        <f t="shared" si="136"/>
        <v>3.0249999999999568</v>
      </c>
      <c r="C442" s="102">
        <f t="shared" si="137"/>
        <v>1059.2537251771839</v>
      </c>
      <c r="D442" s="102">
        <f t="shared" si="128"/>
        <v>1.0592537251771839</v>
      </c>
      <c r="E442" s="102">
        <f t="shared" si="129"/>
        <v>30.128308363332984</v>
      </c>
      <c r="F442" s="102">
        <f t="shared" si="130"/>
        <v>-84.970984894817036</v>
      </c>
      <c r="G442" s="102">
        <f t="shared" si="131"/>
        <v>2.5711904372627852</v>
      </c>
      <c r="H442" s="102">
        <f t="shared" si="132"/>
        <v>113.19924155187294</v>
      </c>
      <c r="I442" s="102">
        <f t="shared" si="133"/>
        <v>32.699498800595769</v>
      </c>
      <c r="J442" s="102">
        <f t="shared" si="134"/>
        <v>28.228256657055908</v>
      </c>
      <c r="K442" s="102" t="str">
        <f t="shared" si="120"/>
        <v>1+0.00782019774506502i</v>
      </c>
      <c r="L442" s="102" t="str">
        <f t="shared" si="121"/>
        <v>1-0.00063569153036143i</v>
      </c>
      <c r="M442" s="102" t="str">
        <f t="shared" si="138"/>
        <v>1.00000497123347+0.00718450621470359i</v>
      </c>
      <c r="N442" s="102" t="str">
        <f t="shared" si="122"/>
        <v>1+10.3620571140129i</v>
      </c>
      <c r="O442" s="102" t="str">
        <f t="shared" si="123"/>
        <v>0.999971881838439+0.0156203041021585i</v>
      </c>
      <c r="P442" s="102" t="str">
        <f t="shared" si="139"/>
        <v>0.838113398593623+10.377386056119i</v>
      </c>
      <c r="Q442" s="102" t="str">
        <f t="shared" si="124"/>
        <v>2.81331228633981-31.9698314513546i</v>
      </c>
      <c r="R442" s="102" t="str">
        <f t="shared" si="125"/>
        <v>1400-3196.8501072465i</v>
      </c>
      <c r="S442" s="102" t="str">
        <f t="shared" si="126"/>
        <v>-174711.575628588i</v>
      </c>
      <c r="T442" s="102" t="str">
        <f t="shared" si="135"/>
        <v>1350.05502708408-3150.02953910404i</v>
      </c>
      <c r="U442" s="102" t="str">
        <f t="shared" si="127"/>
        <v>-0.529636972163753+1.23578081918697i</v>
      </c>
      <c r="V442" s="102"/>
      <c r="W442" s="102"/>
      <c r="X442" s="102"/>
      <c r="Y442" s="102"/>
      <c r="Z442" s="102"/>
      <c r="AA442" s="102"/>
      <c r="AB442" s="102"/>
      <c r="AC442" s="102"/>
      <c r="AD442" s="102"/>
      <c r="AE442" s="102"/>
      <c r="AF442" s="102"/>
      <c r="AG442" s="102"/>
      <c r="AH442" s="102"/>
      <c r="AI442" s="102"/>
      <c r="AJ442" s="102"/>
      <c r="AK442" s="102"/>
      <c r="AL442" s="102"/>
    </row>
    <row r="443" spans="2:38" s="110" customFormat="1" x14ac:dyDescent="0.2">
      <c r="B443" s="102">
        <f t="shared" si="136"/>
        <v>3.0299999999999567</v>
      </c>
      <c r="C443" s="102">
        <f t="shared" si="137"/>
        <v>1071.5193052375002</v>
      </c>
      <c r="D443" s="102">
        <f t="shared" si="128"/>
        <v>1.0715193052375003</v>
      </c>
      <c r="E443" s="102">
        <f t="shared" si="129"/>
        <v>30.029207899203676</v>
      </c>
      <c r="F443" s="102">
        <f t="shared" si="130"/>
        <v>-85.039297179398503</v>
      </c>
      <c r="G443" s="102">
        <f t="shared" si="131"/>
        <v>2.4874325893639013</v>
      </c>
      <c r="H443" s="102">
        <f t="shared" si="132"/>
        <v>113.43735790849142</v>
      </c>
      <c r="I443" s="102">
        <f t="shared" si="133"/>
        <v>32.516640488567575</v>
      </c>
      <c r="J443" s="102">
        <f t="shared" si="134"/>
        <v>28.398060729092919</v>
      </c>
      <c r="K443" s="102" t="str">
        <f t="shared" si="120"/>
        <v>1+0.00791075136715736i</v>
      </c>
      <c r="L443" s="102" t="str">
        <f t="shared" si="121"/>
        <v>1-0.000643052491360655i</v>
      </c>
      <c r="M443" s="102" t="str">
        <f t="shared" si="138"/>
        <v>1.00000508702838+0.00726769887579671i</v>
      </c>
      <c r="N443" s="102" t="str">
        <f t="shared" si="122"/>
        <v>1+10.482044080403i</v>
      </c>
      <c r="O443" s="102" t="str">
        <f t="shared" si="123"/>
        <v>0.999971226882318+0.0158011786990352i</v>
      </c>
      <c r="P443" s="102" t="str">
        <f t="shared" si="139"/>
        <v>0.834342575236706+10.4975436580142i</v>
      </c>
      <c r="Q443" s="102" t="str">
        <f t="shared" si="124"/>
        <v>2.74371024252926-31.6104426970323i</v>
      </c>
      <c r="R443" s="102" t="str">
        <f t="shared" si="125"/>
        <v>1400-3160.25606667291i</v>
      </c>
      <c r="S443" s="102" t="str">
        <f t="shared" si="126"/>
        <v>-172711.668760031i</v>
      </c>
      <c r="T443" s="102" t="str">
        <f t="shared" si="135"/>
        <v>1350.0530798764-3114.21606282866i</v>
      </c>
      <c r="U443" s="102" t="str">
        <f t="shared" si="127"/>
        <v>-0.529636208259202+1.22173091695586i</v>
      </c>
      <c r="V443" s="102"/>
      <c r="W443" s="102"/>
      <c r="X443" s="102"/>
      <c r="Y443" s="102"/>
      <c r="Z443" s="102"/>
      <c r="AA443" s="102"/>
      <c r="AB443" s="102"/>
      <c r="AC443" s="102"/>
      <c r="AD443" s="102"/>
      <c r="AE443" s="102"/>
      <c r="AF443" s="102"/>
      <c r="AG443" s="102"/>
      <c r="AH443" s="102"/>
      <c r="AI443" s="102"/>
      <c r="AJ443" s="102"/>
      <c r="AK443" s="102"/>
      <c r="AL443" s="102"/>
    </row>
    <row r="444" spans="2:38" s="110" customFormat="1" x14ac:dyDescent="0.2">
      <c r="B444" s="102">
        <f t="shared" si="136"/>
        <v>3.0349999999999566</v>
      </c>
      <c r="C444" s="102">
        <f t="shared" si="137"/>
        <v>1083.9269140210961</v>
      </c>
      <c r="D444" s="102">
        <f t="shared" si="128"/>
        <v>1.0839269140210961</v>
      </c>
      <c r="E444" s="102">
        <f t="shared" si="129"/>
        <v>29.930086556580644</v>
      </c>
      <c r="F444" s="102">
        <f t="shared" si="130"/>
        <v>-85.106969187729106</v>
      </c>
      <c r="G444" s="102">
        <f t="shared" si="131"/>
        <v>2.4039903766452002</v>
      </c>
      <c r="H444" s="102">
        <f t="shared" si="132"/>
        <v>113.67730339980207</v>
      </c>
      <c r="I444" s="102">
        <f t="shared" si="133"/>
        <v>32.334076933225845</v>
      </c>
      <c r="J444" s="102">
        <f t="shared" si="134"/>
        <v>28.570334212072964</v>
      </c>
      <c r="K444" s="102" t="str">
        <f t="shared" si="120"/>
        <v>1+0.00800235355077479i</v>
      </c>
      <c r="L444" s="102" t="str">
        <f t="shared" si="121"/>
        <v>1-0.000650498688271079i</v>
      </c>
      <c r="M444" s="102" t="str">
        <f t="shared" si="138"/>
        <v>1.00000520552049+0.00735185486250371i</v>
      </c>
      <c r="N444" s="102" t="str">
        <f t="shared" si="122"/>
        <v>1+10.6034204303823i</v>
      </c>
      <c r="O444" s="102" t="str">
        <f t="shared" si="123"/>
        <v>0.99997055667031+0.0159841477250331i</v>
      </c>
      <c r="P444" s="102" t="str">
        <f t="shared" si="139"/>
        <v>0.830483918120445+10.6190923781038i</v>
      </c>
      <c r="Q444" s="102" t="str">
        <f t="shared" si="124"/>
        <v>2.67566431965377-31.2549442189463i</v>
      </c>
      <c r="R444" s="102" t="str">
        <f t="shared" si="125"/>
        <v>1400-3124.08091461786i</v>
      </c>
      <c r="S444" s="102" t="str">
        <f t="shared" si="126"/>
        <v>-170734.654636093i</v>
      </c>
      <c r="T444" s="102" t="str">
        <f t="shared" si="135"/>
        <v>1350.05108731825-3078.8153717971i</v>
      </c>
      <c r="U444" s="102" t="str">
        <f t="shared" si="127"/>
        <v>-0.529635426563312+1.20784295355117i</v>
      </c>
      <c r="V444" s="102"/>
      <c r="W444" s="102"/>
      <c r="X444" s="102"/>
      <c r="Y444" s="102"/>
      <c r="Z444" s="102"/>
      <c r="AA444" s="102"/>
      <c r="AB444" s="102"/>
      <c r="AC444" s="102"/>
      <c r="AD444" s="102"/>
      <c r="AE444" s="102"/>
      <c r="AF444" s="102"/>
      <c r="AG444" s="102"/>
      <c r="AH444" s="102"/>
      <c r="AI444" s="102"/>
      <c r="AJ444" s="102"/>
      <c r="AK444" s="102"/>
      <c r="AL444" s="102"/>
    </row>
    <row r="445" spans="2:38" s="110" customFormat="1" x14ac:dyDescent="0.2">
      <c r="B445" s="102">
        <f t="shared" si="136"/>
        <v>3.0399999999999565</v>
      </c>
      <c r="C445" s="102">
        <f t="shared" si="137"/>
        <v>1096.4781961430763</v>
      </c>
      <c r="D445" s="102">
        <f t="shared" si="128"/>
        <v>1.0964781961430763</v>
      </c>
      <c r="E445" s="102">
        <f t="shared" si="129"/>
        <v>29.830944788769177</v>
      </c>
      <c r="F445" s="102">
        <f t="shared" si="130"/>
        <v>-85.174009306972366</v>
      </c>
      <c r="G445" s="102">
        <f t="shared" si="131"/>
        <v>2.3208686954752591</v>
      </c>
      <c r="H445" s="102">
        <f t="shared" si="132"/>
        <v>113.91907389140106</v>
      </c>
      <c r="I445" s="102">
        <f t="shared" si="133"/>
        <v>32.151813484244435</v>
      </c>
      <c r="J445" s="102">
        <f t="shared" si="134"/>
        <v>28.74506458442869</v>
      </c>
      <c r="K445" s="102" t="str">
        <f t="shared" si="120"/>
        <v>1+0.00809501643768752i</v>
      </c>
      <c r="L445" s="102" t="str">
        <f t="shared" si="121"/>
        <v>1-0.000658031108078038i</v>
      </c>
      <c r="M445" s="102" t="str">
        <f t="shared" si="138"/>
        <v>1.00000532677264+0.00743698532960948i</v>
      </c>
      <c r="N445" s="102" t="str">
        <f t="shared" si="122"/>
        <v>1+10.7262022522544i</v>
      </c>
      <c r="O445" s="102" t="str">
        <f t="shared" si="123"/>
        <v>0.999969870847059+0.0161692354324986i</v>
      </c>
      <c r="P445" s="102" t="str">
        <f t="shared" si="139"/>
        <v>0.826535381333761+10.7420483162988i</v>
      </c>
      <c r="Q445" s="102" t="str">
        <f t="shared" si="124"/>
        <v>2.60914035241191-30.9032988907822i</v>
      </c>
      <c r="R445" s="102" t="str">
        <f t="shared" si="125"/>
        <v>1400-3088.31985610417i</v>
      </c>
      <c r="S445" s="102" t="str">
        <f t="shared" si="126"/>
        <v>-168780.271205693i</v>
      </c>
      <c r="T445" s="102" t="str">
        <f t="shared" si="135"/>
        <v>1350.04904835355-3043.82277366075i</v>
      </c>
      <c r="U445" s="102" t="str">
        <f t="shared" si="127"/>
        <v>-0.529634626661776+1.19411508812845i</v>
      </c>
      <c r="V445" s="102"/>
      <c r="W445" s="102"/>
      <c r="X445" s="102"/>
      <c r="Y445" s="102"/>
      <c r="Z445" s="102"/>
      <c r="AA445" s="102"/>
      <c r="AB445" s="102"/>
      <c r="AC445" s="102"/>
      <c r="AD445" s="102"/>
      <c r="AE445" s="102"/>
      <c r="AF445" s="102"/>
      <c r="AG445" s="102"/>
      <c r="AH445" s="102"/>
      <c r="AI445" s="102"/>
      <c r="AJ445" s="102"/>
      <c r="AK445" s="102"/>
      <c r="AL445" s="102"/>
    </row>
    <row r="446" spans="2:38" s="110" customFormat="1" x14ac:dyDescent="0.2">
      <c r="B446" s="102">
        <f t="shared" si="136"/>
        <v>3.0449999999999564</v>
      </c>
      <c r="C446" s="102">
        <f t="shared" si="137"/>
        <v>1109.1748152622899</v>
      </c>
      <c r="D446" s="102">
        <f t="shared" si="128"/>
        <v>1.10917481526229</v>
      </c>
      <c r="E446" s="102">
        <f t="shared" si="129"/>
        <v>29.731783038804565</v>
      </c>
      <c r="F446" s="102">
        <f t="shared" si="130"/>
        <v>-85.240425859872872</v>
      </c>
      <c r="G446" s="102">
        <f t="shared" si="131"/>
        <v>2.2380724700796311</v>
      </c>
      <c r="H446" s="102">
        <f t="shared" si="132"/>
        <v>114.16266465518326</v>
      </c>
      <c r="I446" s="102">
        <f t="shared" si="133"/>
        <v>31.969855508884194</v>
      </c>
      <c r="J446" s="102">
        <f t="shared" si="134"/>
        <v>28.922238795310392</v>
      </c>
      <c r="K446" s="102" t="str">
        <f t="shared" si="120"/>
        <v>1+0.00818875231026084i</v>
      </c>
      <c r="L446" s="102" t="str">
        <f t="shared" si="121"/>
        <v>1-0.000665650749195618i</v>
      </c>
      <c r="M446" s="102" t="str">
        <f t="shared" si="138"/>
        <v>1.00000545084911+0.00752310156106522i</v>
      </c>
      <c r="N446" s="102" t="str">
        <f t="shared" si="122"/>
        <v>1+10.8504058206168i</v>
      </c>
      <c r="O446" s="102" t="str">
        <f t="shared" si="123"/>
        <v>0.999969169048932+0.0163564663546067i</v>
      </c>
      <c r="P446" s="102" t="str">
        <f t="shared" si="139"/>
        <v>0.822494871310185+10.8664277586405i</v>
      </c>
      <c r="Q446" s="102" t="str">
        <f t="shared" si="124"/>
        <v>2.54410489782419-30.5554697674917i</v>
      </c>
      <c r="R446" s="102" t="str">
        <f t="shared" si="125"/>
        <v>1400-3052.96815104225i</v>
      </c>
      <c r="S446" s="102" t="str">
        <f t="shared" si="126"/>
        <v>-166848.259417425i</v>
      </c>
      <c r="T446" s="102" t="str">
        <f t="shared" si="135"/>
        <v>1350.04696190164-3009.23363016234i</v>
      </c>
      <c r="U446" s="102" t="str">
        <f t="shared" si="127"/>
        <v>-0.529633808130642+1.18054550106368i</v>
      </c>
      <c r="V446" s="102"/>
      <c r="W446" s="102"/>
      <c r="X446" s="102"/>
      <c r="Y446" s="102"/>
      <c r="Z446" s="102"/>
      <c r="AA446" s="102"/>
      <c r="AB446" s="102"/>
      <c r="AC446" s="102"/>
      <c r="AD446" s="102"/>
      <c r="AE446" s="102"/>
      <c r="AF446" s="102"/>
      <c r="AG446" s="102"/>
      <c r="AH446" s="102"/>
      <c r="AI446" s="102"/>
      <c r="AJ446" s="102"/>
      <c r="AK446" s="102"/>
      <c r="AL446" s="102"/>
    </row>
    <row r="447" spans="2:38" s="110" customFormat="1" x14ac:dyDescent="0.2">
      <c r="B447" s="102">
        <f t="shared" si="136"/>
        <v>3.0499999999999563</v>
      </c>
      <c r="C447" s="102">
        <f t="shared" si="137"/>
        <v>1122.0184543018511</v>
      </c>
      <c r="D447" s="102">
        <f t="shared" si="128"/>
        <v>1.122018454301851</v>
      </c>
      <c r="E447" s="102">
        <f t="shared" si="129"/>
        <v>29.632601739662352</v>
      </c>
      <c r="F447" s="102">
        <f t="shared" si="130"/>
        <v>-85.3062271052179</v>
      </c>
      <c r="G447" s="102">
        <f t="shared" si="131"/>
        <v>2.1556066507521963</v>
      </c>
      <c r="H447" s="102">
        <f t="shared" si="132"/>
        <v>114.40807035768454</v>
      </c>
      <c r="I447" s="102">
        <f t="shared" si="133"/>
        <v>31.78820839041455</v>
      </c>
      <c r="J447" s="102">
        <f t="shared" si="134"/>
        <v>29.101843252466637</v>
      </c>
      <c r="K447" s="102" t="str">
        <f t="shared" si="120"/>
        <v>1+0.00828357359308315i</v>
      </c>
      <c r="L447" s="102" t="str">
        <f t="shared" si="121"/>
        <v>1-0.000673358621598996i</v>
      </c>
      <c r="M447" s="102" t="str">
        <f t="shared" si="138"/>
        <v>1.0000055778157+0.00761021497148415i</v>
      </c>
      <c r="N447" s="102" t="str">
        <f t="shared" si="122"/>
        <v>1+10.9760475985179i</v>
      </c>
      <c r="O447" s="102" t="str">
        <f t="shared" si="123"/>
        <v>0.999968450903827+0.0165458653086135i</v>
      </c>
      <c r="P447" s="102" t="str">
        <f t="shared" si="139"/>
        <v>0.818360245717819+10.9922471794452i</v>
      </c>
      <c r="Q447" s="102" t="str">
        <f t="shared" si="124"/>
        <v>2.48052522121305-30.211420091041i</v>
      </c>
      <c r="R447" s="102" t="str">
        <f t="shared" si="125"/>
        <v>1400-3018.02111360189i</v>
      </c>
      <c r="S447" s="102" t="str">
        <f t="shared" si="126"/>
        <v>-164938.363185219i</v>
      </c>
      <c r="T447" s="102" t="str">
        <f t="shared" si="135"/>
        <v>1350.04482685669-2975.04335652119i</v>
      </c>
      <c r="U447" s="102" t="str">
        <f t="shared" si="127"/>
        <v>-0.529632970536085+1.16713239371216i</v>
      </c>
      <c r="V447" s="102"/>
      <c r="W447" s="102"/>
      <c r="X447" s="102"/>
      <c r="Y447" s="102"/>
      <c r="Z447" s="102"/>
      <c r="AA447" s="102"/>
      <c r="AB447" s="102"/>
      <c r="AC447" s="102"/>
      <c r="AD447" s="102"/>
      <c r="AE447" s="102"/>
      <c r="AF447" s="102"/>
      <c r="AG447" s="102"/>
      <c r="AH447" s="102"/>
      <c r="AI447" s="102"/>
      <c r="AJ447" s="102"/>
      <c r="AK447" s="102"/>
      <c r="AL447" s="102"/>
    </row>
    <row r="448" spans="2:38" s="110" customFormat="1" x14ac:dyDescent="0.2">
      <c r="B448" s="102">
        <f t="shared" si="136"/>
        <v>3.0549999999999562</v>
      </c>
      <c r="C448" s="102">
        <f t="shared" si="137"/>
        <v>1135.0108156722013</v>
      </c>
      <c r="D448" s="102">
        <f t="shared" si="128"/>
        <v>1.1350108156722012</v>
      </c>
      <c r="E448" s="102">
        <f t="shared" si="129"/>
        <v>29.533401314463802</v>
      </c>
      <c r="F448" s="102">
        <f t="shared" si="130"/>
        <v>-85.37142123831191</v>
      </c>
      <c r="G448" s="102">
        <f t="shared" si="131"/>
        <v>2.0734762119881553</v>
      </c>
      <c r="H448" s="102">
        <f t="shared" si="132"/>
        <v>114.65528504860788</v>
      </c>
      <c r="I448" s="102">
        <f t="shared" si="133"/>
        <v>31.606877526451957</v>
      </c>
      <c r="J448" s="102">
        <f t="shared" si="134"/>
        <v>29.283863810295969</v>
      </c>
      <c r="K448" s="102" t="str">
        <f t="shared" si="120"/>
        <v>1+0.00837949285461275i</v>
      </c>
      <c r="L448" s="102" t="str">
        <f t="shared" si="121"/>
        <v>1-0.000681155746958309i</v>
      </c>
      <c r="M448" s="102" t="str">
        <f t="shared" si="138"/>
        <v>1.00000570773971+0.00769833710765444i</v>
      </c>
      <c r="N448" s="102" t="str">
        <f t="shared" si="122"/>
        <v>1+11.1031442396394i</v>
      </c>
      <c r="O448" s="102" t="str">
        <f t="shared" si="123"/>
        <v>0.999967716030973+0.016737457399145i</v>
      </c>
      <c r="P448" s="102" t="str">
        <f t="shared" si="139"/>
        <v>0.814129312323446+11.1195232434738i</v>
      </c>
      <c r="Q448" s="102" t="str">
        <f t="shared" si="124"/>
        <v>2.41836928239717-29.87111329585i</v>
      </c>
      <c r="R448" s="102" t="str">
        <f t="shared" si="125"/>
        <v>1400-2983.47411159113i</v>
      </c>
      <c r="S448" s="102" t="str">
        <f t="shared" si="126"/>
        <v>-163050.329354399i</v>
      </c>
      <c r="T448" s="102" t="str">
        <f t="shared" si="135"/>
        <v>1350.04264208715-2941.24742082543i</v>
      </c>
      <c r="U448" s="102" t="str">
        <f t="shared" si="127"/>
        <v>-0.529632113434188+1.15387398816997i</v>
      </c>
      <c r="V448" s="102"/>
      <c r="W448" s="102"/>
      <c r="X448" s="102"/>
      <c r="Y448" s="102"/>
      <c r="Z448" s="102"/>
      <c r="AA448" s="102"/>
      <c r="AB448" s="102"/>
      <c r="AC448" s="102"/>
      <c r="AD448" s="102"/>
      <c r="AE448" s="102"/>
      <c r="AF448" s="102"/>
      <c r="AG448" s="102"/>
      <c r="AH448" s="102"/>
      <c r="AI448" s="102"/>
      <c r="AJ448" s="102"/>
      <c r="AK448" s="102"/>
      <c r="AL448" s="102"/>
    </row>
    <row r="449" spans="2:38" s="110" customFormat="1" x14ac:dyDescent="0.2">
      <c r="B449" s="102">
        <f t="shared" si="136"/>
        <v>3.0599999999999561</v>
      </c>
      <c r="C449" s="102">
        <f t="shared" si="137"/>
        <v>1148.1536214967675</v>
      </c>
      <c r="D449" s="102">
        <f t="shared" si="128"/>
        <v>1.1481536214967676</v>
      </c>
      <c r="E449" s="102">
        <f t="shared" si="129"/>
        <v>29.434182176678544</v>
      </c>
      <c r="F449" s="102">
        <f t="shared" si="130"/>
        <v>-85.436016391461763</v>
      </c>
      <c r="G449" s="102">
        <f t="shared" si="131"/>
        <v>1.9916861505408869</v>
      </c>
      <c r="H449" s="102">
        <f t="shared" si="132"/>
        <v>114.90430214954522</v>
      </c>
      <c r="I449" s="102">
        <f t="shared" si="133"/>
        <v>31.42586832721943</v>
      </c>
      <c r="J449" s="102">
        <f t="shared" si="134"/>
        <v>29.468285758083454</v>
      </c>
      <c r="K449" s="102" t="str">
        <f t="shared" si="120"/>
        <v>1+0.00847652280884389i</v>
      </c>
      <c r="L449" s="102" t="str">
        <f t="shared" si="121"/>
        <v>1-0.00068904315877408i</v>
      </c>
      <c r="M449" s="102" t="str">
        <f t="shared" si="138"/>
        <v>1.00000584069005+0.00778747965006981i</v>
      </c>
      <c r="N449" s="102" t="str">
        <f t="shared" si="122"/>
        <v>1+11.2317125905034i</v>
      </c>
      <c r="O449" s="102" t="str">
        <f t="shared" si="123"/>
        <v>0.999966964040732+0.0169312680215254i</v>
      </c>
      <c r="P449" s="102" t="str">
        <f t="shared" si="139"/>
        <v>0.809799827830178+11.2482728081253i</v>
      </c>
      <c r="Q449" s="102" t="str">
        <f t="shared" si="124"/>
        <v>2.35760572210096-29.5345130139394i</v>
      </c>
      <c r="R449" s="102" t="str">
        <f t="shared" si="125"/>
        <v>1400-2949.32256584227i</v>
      </c>
      <c r="S449" s="102" t="str">
        <f t="shared" si="126"/>
        <v>-161183.907668124i</v>
      </c>
      <c r="T449" s="102" t="str">
        <f t="shared" si="135"/>
        <v>1350.04040643511-2907.84134343124i</v>
      </c>
      <c r="U449" s="102" t="str">
        <f t="shared" si="127"/>
        <v>-0.529631236370696+1.14076852703841i</v>
      </c>
      <c r="V449" s="102"/>
      <c r="W449" s="102"/>
      <c r="X449" s="102"/>
      <c r="Y449" s="102"/>
      <c r="Z449" s="102"/>
      <c r="AA449" s="102"/>
      <c r="AB449" s="102"/>
      <c r="AC449" s="102"/>
      <c r="AD449" s="102"/>
      <c r="AE449" s="102"/>
      <c r="AF449" s="102"/>
      <c r="AG449" s="102"/>
      <c r="AH449" s="102"/>
      <c r="AI449" s="102"/>
      <c r="AJ449" s="102"/>
      <c r="AK449" s="102"/>
      <c r="AL449" s="102"/>
    </row>
    <row r="450" spans="2:38" s="110" customFormat="1" x14ac:dyDescent="0.2">
      <c r="B450" s="102">
        <f t="shared" si="136"/>
        <v>3.064999999999956</v>
      </c>
      <c r="C450" s="102">
        <f t="shared" si="137"/>
        <v>1161.4486138402262</v>
      </c>
      <c r="D450" s="102">
        <f t="shared" si="128"/>
        <v>1.1614486138402262</v>
      </c>
      <c r="E450" s="102">
        <f t="shared" si="129"/>
        <v>29.334944730321428</v>
      </c>
      <c r="F450" s="102">
        <f t="shared" si="130"/>
        <v>-85.5000206344736</v>
      </c>
      <c r="G450" s="102">
        <f t="shared" si="131"/>
        <v>1.9102414833998715</v>
      </c>
      <c r="H450" s="102">
        <f t="shared" si="132"/>
        <v>115.15511444292622</v>
      </c>
      <c r="I450" s="102">
        <f t="shared" si="133"/>
        <v>31.245186213721301</v>
      </c>
      <c r="J450" s="102">
        <f t="shared" si="134"/>
        <v>29.655093808452619</v>
      </c>
      <c r="K450" s="102" t="str">
        <f t="shared" si="120"/>
        <v>1+0.00857467631699188i</v>
      </c>
      <c r="L450" s="102" t="str">
        <f t="shared" si="121"/>
        <v>1-0.000697021902514201i</v>
      </c>
      <c r="M450" s="102" t="str">
        <f t="shared" si="138"/>
        <v>1.0000059767372+0.00787765441447768i</v>
      </c>
      <c r="N450" s="102" t="str">
        <f t="shared" si="122"/>
        <v>1+11.3617696927055i</v>
      </c>
      <c r="O450" s="102" t="str">
        <f t="shared" si="123"/>
        <v>0.999966194534388+0.0171273228651427i</v>
      </c>
      <c r="P450" s="102" t="str">
        <f t="shared" si="139"/>
        <v>0.805369496688028+11.378512925656i</v>
      </c>
      <c r="Q450" s="102" t="str">
        <f t="shared" si="124"/>
        <v>2.29820384857702-29.2015830797855i</v>
      </c>
      <c r="R450" s="102" t="str">
        <f t="shared" si="125"/>
        <v>1400-2915.56194960492i</v>
      </c>
      <c r="S450" s="102" t="str">
        <f t="shared" si="126"/>
        <v>-159338.850734222i</v>
      </c>
      <c r="T450" s="102" t="str">
        <f t="shared" si="135"/>
        <v>1350.0381187157-2874.82069636909i</v>
      </c>
      <c r="U450" s="102" t="str">
        <f t="shared" si="127"/>
        <v>-0.529630338880773+1.12781427319095i</v>
      </c>
      <c r="V450" s="102"/>
      <c r="W450" s="102"/>
      <c r="X450" s="102"/>
      <c r="Y450" s="102"/>
      <c r="Z450" s="102"/>
      <c r="AA450" s="102"/>
      <c r="AB450" s="102"/>
      <c r="AC450" s="102"/>
      <c r="AD450" s="102"/>
      <c r="AE450" s="102"/>
      <c r="AF450" s="102"/>
      <c r="AG450" s="102"/>
      <c r="AH450" s="102"/>
      <c r="AI450" s="102"/>
      <c r="AJ450" s="102"/>
      <c r="AK450" s="102"/>
      <c r="AL450" s="102"/>
    </row>
    <row r="451" spans="2:38" s="110" customFormat="1" x14ac:dyDescent="0.2">
      <c r="B451" s="102">
        <f t="shared" si="136"/>
        <v>3.0699999999999559</v>
      </c>
      <c r="C451" s="102">
        <f t="shared" si="137"/>
        <v>1174.8975549394106</v>
      </c>
      <c r="D451" s="102">
        <f t="shared" si="128"/>
        <v>1.1748975549394105</v>
      </c>
      <c r="E451" s="102">
        <f t="shared" si="129"/>
        <v>29.235689370146261</v>
      </c>
      <c r="F451" s="102">
        <f t="shared" si="130"/>
        <v>-85.56344197515979</v>
      </c>
      <c r="G451" s="102">
        <f t="shared" si="131"/>
        <v>1.8291472456920754</v>
      </c>
      <c r="H451" s="102">
        <f t="shared" si="132"/>
        <v>115.40771406120921</v>
      </c>
      <c r="I451" s="102">
        <f t="shared" si="133"/>
        <v>31.064836615838338</v>
      </c>
      <c r="J451" s="102">
        <f t="shared" si="134"/>
        <v>29.844272086049415</v>
      </c>
      <c r="K451" s="102" t="str">
        <f t="shared" si="120"/>
        <v>1+0.00867396638919792i</v>
      </c>
      <c r="L451" s="102" t="str">
        <f t="shared" si="121"/>
        <v>1-0.000705093035752511i</v>
      </c>
      <c r="M451" s="102" t="str">
        <f t="shared" si="138"/>
        <v>1.00000611595329+0.00796887335344541i</v>
      </c>
      <c r="N451" s="102" t="str">
        <f t="shared" si="122"/>
        <v>1+11.4933327851736i</v>
      </c>
      <c r="O451" s="102" t="str">
        <f t="shared" si="123"/>
        <v>0.999965407103938+0.0173256479168542i</v>
      </c>
      <c r="P451" s="102" t="str">
        <f t="shared" si="139"/>
        <v>0.800835969876783+11.510260845424i</v>
      </c>
      <c r="Q451" s="102" t="str">
        <f t="shared" si="124"/>
        <v>2.24013362444189-28.8722875349013i</v>
      </c>
      <c r="R451" s="102" t="str">
        <f t="shared" si="125"/>
        <v>1400-2882.18778794596i</v>
      </c>
      <c r="S451" s="102" t="str">
        <f t="shared" si="126"/>
        <v>-157514.913992396i</v>
      </c>
      <c r="T451" s="102" t="str">
        <f t="shared" si="135"/>
        <v>1350.03577771649-2842.18110275679i</v>
      </c>
      <c r="U451" s="102" t="str">
        <f t="shared" si="127"/>
        <v>-0.529629420488776+1.11500950954305i</v>
      </c>
      <c r="V451" s="102"/>
      <c r="W451" s="102"/>
      <c r="X451" s="102"/>
      <c r="Y451" s="102"/>
      <c r="Z451" s="102"/>
      <c r="AA451" s="102"/>
      <c r="AB451" s="102"/>
      <c r="AC451" s="102"/>
      <c r="AD451" s="102"/>
      <c r="AE451" s="102"/>
      <c r="AF451" s="102"/>
      <c r="AG451" s="102"/>
      <c r="AH451" s="102"/>
      <c r="AI451" s="102"/>
      <c r="AJ451" s="102"/>
      <c r="AK451" s="102"/>
      <c r="AL451" s="102"/>
    </row>
    <row r="452" spans="2:38" s="110" customFormat="1" x14ac:dyDescent="0.2">
      <c r="B452" s="102">
        <f t="shared" si="136"/>
        <v>3.0749999999999558</v>
      </c>
      <c r="C452" s="102">
        <f t="shared" si="137"/>
        <v>1188.502227436898</v>
      </c>
      <c r="D452" s="102">
        <f t="shared" si="128"/>
        <v>1.1885022274368979</v>
      </c>
      <c r="E452" s="102">
        <f t="shared" si="129"/>
        <v>29.136416481835454</v>
      </c>
      <c r="F452" s="102">
        <f t="shared" si="130"/>
        <v>-85.626288359856076</v>
      </c>
      <c r="G452" s="102">
        <f t="shared" si="131"/>
        <v>1.7484084885044939</v>
      </c>
      <c r="H452" s="102">
        <f t="shared" si="132"/>
        <v>115.66209247634166</v>
      </c>
      <c r="I452" s="102">
        <f t="shared" si="133"/>
        <v>30.884824970339949</v>
      </c>
      <c r="J452" s="102">
        <f t="shared" si="134"/>
        <v>30.035804116485579</v>
      </c>
      <c r="K452" s="102" t="str">
        <f t="shared" si="120"/>
        <v>1+0.00877440618625353i</v>
      </c>
      <c r="L452" s="102" t="str">
        <f t="shared" si="121"/>
        <v>1-0.00071325762830898i</v>
      </c>
      <c r="M452" s="102" t="str">
        <f t="shared" si="138"/>
        <v>1.00000625841215+0.00806114855794455i</v>
      </c>
      <c r="N452" s="102" t="str">
        <f t="shared" si="122"/>
        <v>1+11.6264193064533i</v>
      </c>
      <c r="O452" s="102" t="str">
        <f t="shared" si="123"/>
        <v>0.999964601331877+0.0175262694644305i</v>
      </c>
      <c r="P452" s="102" t="str">
        <f t="shared" si="139"/>
        <v>0.796196843660519+11.6435340161592i</v>
      </c>
      <c r="Q452" s="102" t="str">
        <f t="shared" si="124"/>
        <v>2.18336565372353-28.5465906321502i</v>
      </c>
      <c r="R452" s="102" t="str">
        <f t="shared" si="125"/>
        <v>1400-2849.19565715642i</v>
      </c>
      <c r="S452" s="102" t="str">
        <f t="shared" si="126"/>
        <v>-155711.855681804i</v>
      </c>
      <c r="T452" s="102" t="str">
        <f t="shared" si="135"/>
        <v>1350.03338219682-2809.91823621924i</v>
      </c>
      <c r="U452" s="102" t="str">
        <f t="shared" si="127"/>
        <v>-0.529628480707982+1.10235253882447i</v>
      </c>
      <c r="V452" s="102"/>
      <c r="W452" s="102"/>
      <c r="X452" s="102"/>
      <c r="Y452" s="102"/>
      <c r="Z452" s="102"/>
      <c r="AA452" s="102"/>
      <c r="AB452" s="102"/>
      <c r="AC452" s="102"/>
      <c r="AD452" s="102"/>
      <c r="AE452" s="102"/>
      <c r="AF452" s="102"/>
      <c r="AG452" s="102"/>
      <c r="AH452" s="102"/>
      <c r="AI452" s="102"/>
      <c r="AJ452" s="102"/>
      <c r="AK452" s="102"/>
      <c r="AL452" s="102"/>
    </row>
    <row r="453" spans="2:38" s="110" customFormat="1" x14ac:dyDescent="0.2">
      <c r="B453" s="102">
        <f t="shared" si="136"/>
        <v>3.0799999999999557</v>
      </c>
      <c r="C453" s="102">
        <f t="shared" si="137"/>
        <v>1202.264434617291</v>
      </c>
      <c r="D453" s="102">
        <f t="shared" si="128"/>
        <v>1.202264434617291</v>
      </c>
      <c r="E453" s="102">
        <f t="shared" si="129"/>
        <v>29.037126442185279</v>
      </c>
      <c r="F453" s="102">
        <f t="shared" si="130"/>
        <v>-85.688567673947773</v>
      </c>
      <c r="G453" s="102">
        <f t="shared" si="131"/>
        <v>1.6680302766300767</v>
      </c>
      <c r="H453" s="102">
        <f t="shared" si="132"/>
        <v>115.91824048950978</v>
      </c>
      <c r="I453" s="102">
        <f t="shared" si="133"/>
        <v>30.705156718815356</v>
      </c>
      <c r="J453" s="102">
        <f t="shared" si="134"/>
        <v>30.229672815562012</v>
      </c>
      <c r="K453" s="102" t="str">
        <f t="shared" si="120"/>
        <v>1+0.00887600902134502i</v>
      </c>
      <c r="L453" s="102" t="str">
        <f t="shared" si="121"/>
        <v>1-0.000721516762391507i</v>
      </c>
      <c r="M453" s="102" t="str">
        <f t="shared" si="138"/>
        <v>1.00000640418929+0.00815449225895351i</v>
      </c>
      <c r="N453" s="102" t="str">
        <f t="shared" si="122"/>
        <v>1+11.7610468970188i</v>
      </c>
      <c r="O453" s="102" t="str">
        <f t="shared" si="123"/>
        <v>0.999963776790974+0.0177292141000405i</v>
      </c>
      <c r="P453" s="102" t="str">
        <f t="shared" si="139"/>
        <v>0.791449658313111+11.7783500882587i</v>
      </c>
      <c r="Q453" s="102" t="str">
        <f t="shared" si="124"/>
        <v>2.1278711691198-28.2244568398002i</v>
      </c>
      <c r="R453" s="102" t="str">
        <f t="shared" si="125"/>
        <v>1400-2816.58118416509i</v>
      </c>
      <c r="S453" s="102" t="str">
        <f t="shared" si="126"/>
        <v>-153929.436809023i</v>
      </c>
      <c r="T453" s="102" t="str">
        <f t="shared" si="135"/>
        <v>1350.03093088711-2778.02782031496i</v>
      </c>
      <c r="U453" s="102" t="str">
        <f t="shared" si="127"/>
        <v>-0.529627519040327+1.08984168335433i</v>
      </c>
      <c r="V453" s="102"/>
      <c r="W453" s="102"/>
      <c r="X453" s="102"/>
      <c r="Y453" s="102"/>
      <c r="Z453" s="102"/>
      <c r="AA453" s="102"/>
      <c r="AB453" s="102"/>
      <c r="AC453" s="102"/>
      <c r="AD453" s="102"/>
      <c r="AE453" s="102"/>
      <c r="AF453" s="102"/>
      <c r="AG453" s="102"/>
      <c r="AH453" s="102"/>
      <c r="AI453" s="102"/>
      <c r="AJ453" s="102"/>
      <c r="AK453" s="102"/>
      <c r="AL453" s="102"/>
    </row>
    <row r="454" spans="2:38" s="110" customFormat="1" x14ac:dyDescent="0.2">
      <c r="B454" s="102">
        <f t="shared" si="136"/>
        <v>3.0849999999999556</v>
      </c>
      <c r="C454" s="102">
        <f t="shared" si="137"/>
        <v>1216.1860006462446</v>
      </c>
      <c r="D454" s="102">
        <f t="shared" si="128"/>
        <v>1.2161860006462446</v>
      </c>
      <c r="E454" s="102">
        <f t="shared" si="129"/>
        <v>28.937819619288291</v>
      </c>
      <c r="F454" s="102">
        <f t="shared" si="130"/>
        <v>-85.750287742405021</v>
      </c>
      <c r="G454" s="102">
        <f t="shared" si="131"/>
        <v>1.5880176862363244</v>
      </c>
      <c r="H454" s="102">
        <f t="shared" si="132"/>
        <v>116.17614822120548</v>
      </c>
      <c r="I454" s="102">
        <f t="shared" si="133"/>
        <v>30.525837305524615</v>
      </c>
      <c r="J454" s="102">
        <f t="shared" si="134"/>
        <v>30.425860478800459</v>
      </c>
      <c r="K454" s="102" t="str">
        <f t="shared" si="120"/>
        <v>1+0.00897878836181813i</v>
      </c>
      <c r="L454" s="102" t="str">
        <f t="shared" si="121"/>
        <v>1-0.00072987153273937i</v>
      </c>
      <c r="M454" s="102" t="str">
        <f t="shared" si="138"/>
        <v>1.00000655336202+0.00824891682907876i</v>
      </c>
      <c r="N454" s="102" t="str">
        <f t="shared" si="122"/>
        <v>1+11.8972334016114i</v>
      </c>
      <c r="O454" s="102" t="str">
        <f t="shared" si="123"/>
        <v>0.999962933044046+0.0179345087237759i</v>
      </c>
      <c r="P454" s="102" t="str">
        <f t="shared" si="139"/>
        <v>0.786591896814048+11.9147269161087i</v>
      </c>
      <c r="Q454" s="102" t="str">
        <f t="shared" si="124"/>
        <v>2.07362201946652-27.9058508453326i</v>
      </c>
      <c r="R454" s="102" t="str">
        <f t="shared" si="125"/>
        <v>1400-2784.34004595891i</v>
      </c>
      <c r="S454" s="102" t="str">
        <f t="shared" si="126"/>
        <v>-152167.421116359i</v>
      </c>
      <c r="T454" s="102" t="str">
        <f t="shared" si="135"/>
        <v>1350.02842248829-2746.50562796926i</v>
      </c>
      <c r="U454" s="102" t="str">
        <f t="shared" si="127"/>
        <v>-0.529626534976174+1.07747528481871i</v>
      </c>
      <c r="V454" s="102"/>
      <c r="W454" s="102"/>
      <c r="X454" s="102"/>
      <c r="Y454" s="102"/>
      <c r="Z454" s="102"/>
      <c r="AA454" s="102"/>
      <c r="AB454" s="102"/>
      <c r="AC454" s="102"/>
      <c r="AD454" s="102"/>
      <c r="AE454" s="102"/>
      <c r="AF454" s="102"/>
      <c r="AG454" s="102"/>
      <c r="AH454" s="102"/>
      <c r="AI454" s="102"/>
      <c r="AJ454" s="102"/>
      <c r="AK454" s="102"/>
      <c r="AL454" s="102"/>
    </row>
    <row r="455" spans="2:38" s="110" customFormat="1" x14ac:dyDescent="0.2">
      <c r="B455" s="102">
        <f t="shared" si="136"/>
        <v>3.0899999999999554</v>
      </c>
      <c r="C455" s="102">
        <f t="shared" si="137"/>
        <v>1230.2687708122555</v>
      </c>
      <c r="D455" s="102">
        <f t="shared" si="128"/>
        <v>1.2302687708122555</v>
      </c>
      <c r="E455" s="102">
        <f t="shared" si="129"/>
        <v>28.838496372710686</v>
      </c>
      <c r="F455" s="102">
        <f t="shared" si="130"/>
        <v>-85.81145633032655</v>
      </c>
      <c r="G455" s="102">
        <f t="shared" si="131"/>
        <v>1.5083758024571838</v>
      </c>
      <c r="H455" s="102">
        <f t="shared" si="132"/>
        <v>116.4358051016284</v>
      </c>
      <c r="I455" s="102">
        <f t="shared" si="133"/>
        <v>30.346872175167871</v>
      </c>
      <c r="J455" s="102">
        <f t="shared" si="134"/>
        <v>30.624348771301854</v>
      </c>
      <c r="K455" s="102" t="str">
        <f t="shared" si="120"/>
        <v>1+0.00908275783096311i</v>
      </c>
      <c r="L455" s="102" t="str">
        <f t="shared" si="121"/>
        <v>1-0.000738323046768326i</v>
      </c>
      <c r="M455" s="102" t="str">
        <f t="shared" si="138"/>
        <v>1.00000670600943+0.00834443478419478i</v>
      </c>
      <c r="N455" s="102" t="str">
        <f t="shared" si="122"/>
        <v>1+12.0349968716047i</v>
      </c>
      <c r="O455" s="102" t="str">
        <f t="shared" si="123"/>
        <v>0.999962069643727+0.0181421805472166i</v>
      </c>
      <c r="P455" s="102" t="str">
        <f t="shared" si="139"/>
        <v>0.781620983513888+12.0526825604328i</v>
      </c>
      <c r="Q455" s="102" t="str">
        <f t="shared" si="124"/>
        <v>2.02059065741354-27.5907375590065i</v>
      </c>
      <c r="R455" s="102" t="str">
        <f t="shared" si="125"/>
        <v>1400-2752.46796900993i</v>
      </c>
      <c r="S455" s="102" t="str">
        <f t="shared" si="126"/>
        <v>-150425.575050542i</v>
      </c>
      <c r="T455" s="102" t="str">
        <f t="shared" si="135"/>
        <v>1350.025855671-2715.34748091386i</v>
      </c>
      <c r="U455" s="102" t="str">
        <f t="shared" si="127"/>
        <v>-0.529625527994007+1.06525170405082i</v>
      </c>
      <c r="V455" s="102"/>
      <c r="W455" s="102"/>
      <c r="X455" s="102"/>
      <c r="Y455" s="102"/>
      <c r="Z455" s="102"/>
      <c r="AA455" s="102"/>
      <c r="AB455" s="102"/>
      <c r="AC455" s="102"/>
      <c r="AD455" s="102"/>
      <c r="AE455" s="102"/>
      <c r="AF455" s="102"/>
      <c r="AG455" s="102"/>
      <c r="AH455" s="102"/>
      <c r="AI455" s="102"/>
      <c r="AJ455" s="102"/>
      <c r="AK455" s="102"/>
      <c r="AL455" s="102"/>
    </row>
    <row r="456" spans="2:38" s="110" customFormat="1" x14ac:dyDescent="0.2">
      <c r="B456" s="102">
        <f t="shared" si="136"/>
        <v>3.0949999999999553</v>
      </c>
      <c r="C456" s="102">
        <f t="shared" si="137"/>
        <v>1244.5146117712577</v>
      </c>
      <c r="D456" s="102">
        <f t="shared" si="128"/>
        <v>1.2445146117712578</v>
      </c>
      <c r="E456" s="102">
        <f t="shared" si="129"/>
        <v>28.739157053666467</v>
      </c>
      <c r="F456" s="102">
        <f t="shared" si="130"/>
        <v>-85.872081143491513</v>
      </c>
      <c r="G456" s="102">
        <f t="shared" si="131"/>
        <v>1.4291097169092695</v>
      </c>
      <c r="H456" s="102">
        <f t="shared" si="132"/>
        <v>116.69719986145365</v>
      </c>
      <c r="I456" s="102">
        <f t="shared" si="133"/>
        <v>30.168266770575737</v>
      </c>
      <c r="J456" s="102">
        <f t="shared" si="134"/>
        <v>30.825118717962141</v>
      </c>
      <c r="K456" s="102" t="str">
        <f t="shared" si="120"/>
        <v>1+0.00918793120982048i</v>
      </c>
      <c r="L456" s="102" t="str">
        <f t="shared" si="121"/>
        <v>1-0.000746872424717409i</v>
      </c>
      <c r="M456" s="102" t="str">
        <f t="shared" si="138"/>
        <v>1.00000686221246+0.00844105878510307i</v>
      </c>
      <c r="N456" s="102" t="str">
        <f t="shared" si="122"/>
        <v>1+12.1743555673974i</v>
      </c>
      <c r="O456" s="102" t="str">
        <f t="shared" si="123"/>
        <v>0.999961186132231+0.0183522570970379i</v>
      </c>
      <c r="P456" s="102" t="str">
        <f t="shared" si="139"/>
        <v>0.776534282768599+12.1922352906673i</v>
      </c>
      <c r="Q456" s="102" t="str">
        <f t="shared" si="124"/>
        <v>1.96875012730763-27.2790821171937i</v>
      </c>
      <c r="R456" s="102" t="str">
        <f t="shared" si="125"/>
        <v>1400-2720.96072870886i</v>
      </c>
      <c r="S456" s="102" t="str">
        <f t="shared" si="126"/>
        <v>-148703.667731763i</v>
      </c>
      <c r="T456" s="102" t="str">
        <f t="shared" si="135"/>
        <v>1350.02322907496-2684.549249133i</v>
      </c>
      <c r="U456" s="102" t="str">
        <f t="shared" si="127"/>
        <v>-0.529624497560175+1.05316932081371i</v>
      </c>
      <c r="V456" s="102"/>
      <c r="W456" s="102"/>
      <c r="X456" s="102"/>
      <c r="Y456" s="102"/>
      <c r="Z456" s="102"/>
      <c r="AA456" s="102"/>
      <c r="AB456" s="102"/>
      <c r="AC456" s="102"/>
      <c r="AD456" s="102"/>
      <c r="AE456" s="102"/>
      <c r="AF456" s="102"/>
      <c r="AG456" s="102"/>
      <c r="AH456" s="102"/>
      <c r="AI456" s="102"/>
      <c r="AJ456" s="102"/>
      <c r="AK456" s="102"/>
      <c r="AL456" s="102"/>
    </row>
    <row r="457" spans="2:38" s="110" customFormat="1" x14ac:dyDescent="0.2">
      <c r="B457" s="102">
        <f t="shared" si="136"/>
        <v>3.0999999999999552</v>
      </c>
      <c r="C457" s="102">
        <f t="shared" si="137"/>
        <v>1258.9254117940382</v>
      </c>
      <c r="D457" s="102">
        <f t="shared" si="128"/>
        <v>1.2589254117940381</v>
      </c>
      <c r="E457" s="102">
        <f t="shared" si="129"/>
        <v>28.639802005188024</v>
      </c>
      <c r="F457" s="102">
        <f t="shared" si="130"/>
        <v>-85.932169828918674</v>
      </c>
      <c r="G457" s="102">
        <f t="shared" si="131"/>
        <v>1.3502245251332332</v>
      </c>
      <c r="H457" s="102">
        <f t="shared" si="132"/>
        <v>116.9603205229847</v>
      </c>
      <c r="I457" s="102">
        <f t="shared" si="133"/>
        <v>29.990026530321256</v>
      </c>
      <c r="J457" s="102">
        <f t="shared" si="134"/>
        <v>31.028150694066028</v>
      </c>
      <c r="K457" s="102" t="str">
        <f t="shared" si="120"/>
        <v>1+0.00929432243900769i</v>
      </c>
      <c r="L457" s="102" t="str">
        <f t="shared" si="121"/>
        <v>1-0.000755520799797404i</v>
      </c>
      <c r="M457" s="102" t="str">
        <f t="shared" si="138"/>
        <v>1.00000702205392+0.00853880163921029i</v>
      </c>
      <c r="N457" s="102" t="str">
        <f t="shared" si="122"/>
        <v>1+12.3153279608338i</v>
      </c>
      <c r="O457" s="102" t="str">
        <f t="shared" si="123"/>
        <v>0.999960282041109+0.0185647662186589i</v>
      </c>
      <c r="P457" s="102" t="str">
        <f t="shared" si="139"/>
        <v>0.771329097542116+12.3334035873628i</v>
      </c>
      <c r="Q457" s="102" t="str">
        <f t="shared" si="124"/>
        <v>1.91807405328071-26.9708498854905i</v>
      </c>
      <c r="R457" s="102" t="str">
        <f t="shared" si="125"/>
        <v>1400-2689.81414880514i</v>
      </c>
      <c r="S457" s="102" t="str">
        <f t="shared" si="126"/>
        <v>-147001.470923072i</v>
      </c>
      <c r="T457" s="102" t="str">
        <f t="shared" si="135"/>
        <v>1350.02054130822-2654.10685031602i</v>
      </c>
      <c r="U457" s="102" t="str">
        <f t="shared" si="127"/>
        <v>-0.529623443128608+1.04122653358551i</v>
      </c>
      <c r="V457" s="102"/>
      <c r="W457" s="102"/>
      <c r="X457" s="102"/>
      <c r="Y457" s="102"/>
      <c r="Z457" s="102"/>
      <c r="AA457" s="102"/>
      <c r="AB457" s="102"/>
      <c r="AC457" s="102"/>
      <c r="AD457" s="102"/>
      <c r="AE457" s="102"/>
      <c r="AF457" s="102"/>
      <c r="AG457" s="102"/>
      <c r="AH457" s="102"/>
      <c r="AI457" s="102"/>
      <c r="AJ457" s="102"/>
      <c r="AK457" s="102"/>
      <c r="AL457" s="102"/>
    </row>
    <row r="458" spans="2:38" s="110" customFormat="1" x14ac:dyDescent="0.2">
      <c r="B458" s="102">
        <f t="shared" si="136"/>
        <v>3.1049999999999551</v>
      </c>
      <c r="C458" s="102">
        <f t="shared" si="137"/>
        <v>1273.5030810165313</v>
      </c>
      <c r="D458" s="102">
        <f t="shared" si="128"/>
        <v>1.2735030810165313</v>
      </c>
      <c r="E458" s="102">
        <f t="shared" si="129"/>
        <v>28.540431562292991</v>
      </c>
      <c r="F458" s="102">
        <f t="shared" si="130"/>
        <v>-85.991729975432719</v>
      </c>
      <c r="G458" s="102">
        <f t="shared" si="131"/>
        <v>1.2717253239610944</v>
      </c>
      <c r="H458" s="102">
        <f t="shared" si="132"/>
        <v>117.2251543917185</v>
      </c>
      <c r="I458" s="102">
        <f t="shared" si="133"/>
        <v>29.812156886254087</v>
      </c>
      <c r="J458" s="102">
        <f t="shared" si="134"/>
        <v>31.233424416285786</v>
      </c>
      <c r="K458" s="102" t="str">
        <f t="shared" si="120"/>
        <v>1+0.00940194562056693i</v>
      </c>
      <c r="L458" s="102" t="str">
        <f t="shared" si="121"/>
        <v>1-0.00076426931834106i</v>
      </c>
      <c r="M458" s="102" t="str">
        <f t="shared" si="138"/>
        <v>1.00000718561857+0.00863767630222587i</v>
      </c>
      <c r="N458" s="102" t="str">
        <f t="shared" si="122"/>
        <v>1+12.457932737652i</v>
      </c>
      <c r="O458" s="102" t="str">
        <f t="shared" si="123"/>
        <v>0.999959356890999+0.0187797360799336i</v>
      </c>
      <c r="P458" s="102" t="str">
        <f t="shared" si="139"/>
        <v>0.76600266797633+12.4762061446137i</v>
      </c>
      <c r="Q458" s="102" t="str">
        <f t="shared" si="124"/>
        <v>1.86853662754154-26.6660064616141i</v>
      </c>
      <c r="R458" s="102" t="str">
        <f t="shared" si="125"/>
        <v>1400-2659.02410085334i</v>
      </c>
      <c r="S458" s="102" t="str">
        <f t="shared" si="126"/>
        <v>-145318.759000125i</v>
      </c>
      <c r="T458" s="102" t="str">
        <f t="shared" si="135"/>
        <v>1350.01779094643-2624.01624931621i</v>
      </c>
      <c r="U458" s="102" t="str">
        <f t="shared" si="127"/>
        <v>-0.529622364140521+1.02942175934713i</v>
      </c>
      <c r="V458" s="102"/>
      <c r="W458" s="102"/>
      <c r="X458" s="102"/>
      <c r="Y458" s="102"/>
      <c r="Z458" s="102"/>
      <c r="AA458" s="102"/>
      <c r="AB458" s="102"/>
      <c r="AC458" s="102"/>
      <c r="AD458" s="102"/>
      <c r="AE458" s="102"/>
      <c r="AF458" s="102"/>
      <c r="AG458" s="102"/>
      <c r="AH458" s="102"/>
      <c r="AI458" s="102"/>
      <c r="AJ458" s="102"/>
      <c r="AK458" s="102"/>
      <c r="AL458" s="102"/>
    </row>
    <row r="459" spans="2:38" s="110" customFormat="1" x14ac:dyDescent="0.2">
      <c r="B459" s="102">
        <f t="shared" si="136"/>
        <v>3.109999999999955</v>
      </c>
      <c r="C459" s="102">
        <f t="shared" si="137"/>
        <v>1288.2495516930019</v>
      </c>
      <c r="D459" s="102">
        <f t="shared" si="128"/>
        <v>1.2882495516930019</v>
      </c>
      <c r="E459" s="102">
        <f t="shared" si="129"/>
        <v>28.441046052147399</v>
      </c>
      <c r="F459" s="102">
        <f t="shared" si="130"/>
        <v>-86.050769114237468</v>
      </c>
      <c r="G459" s="102">
        <f t="shared" si="131"/>
        <v>1.1936172088105825</v>
      </c>
      <c r="H459" s="102">
        <f t="shared" si="132"/>
        <v>117.49168804834889</v>
      </c>
      <c r="I459" s="102">
        <f t="shared" si="133"/>
        <v>29.634663260957982</v>
      </c>
      <c r="J459" s="102">
        <f t="shared" si="134"/>
        <v>31.440918934111423</v>
      </c>
      <c r="K459" s="102" t="str">
        <f t="shared" si="120"/>
        <v>1+0.00951081501983434i</v>
      </c>
      <c r="L459" s="102" t="str">
        <f t="shared" si="121"/>
        <v>1-0.000773119139955034i</v>
      </c>
      <c r="M459" s="102" t="str">
        <f t="shared" si="138"/>
        <v>1.00000735299313+0.00873769587987931i</v>
      </c>
      <c r="N459" s="102" t="str">
        <f t="shared" si="122"/>
        <v>1+12.6021887999605i</v>
      </c>
      <c r="O459" s="102" t="str">
        <f t="shared" si="123"/>
        <v>0.999958410191375+0.0189971951748842i</v>
      </c>
      <c r="P459" s="102" t="str">
        <f t="shared" si="139"/>
        <v>0.760552169927786+12.6206618725149i</v>
      </c>
      <c r="Q459" s="102" t="str">
        <f t="shared" si="124"/>
        <v>1.82011259886915-26.364517678091i</v>
      </c>
      <c r="R459" s="102" t="str">
        <f t="shared" si="125"/>
        <v>1400-2628.58650366596i</v>
      </c>
      <c r="S459" s="102" t="str">
        <f t="shared" si="126"/>
        <v>-143655.308921279i</v>
      </c>
      <c r="T459" s="102" t="str">
        <f t="shared" si="135"/>
        <v>1350.01497653208-2594.27345761582i</v>
      </c>
      <c r="U459" s="102" t="str">
        <f t="shared" si="127"/>
        <v>-0.529621260024122+1.01775343337236i</v>
      </c>
      <c r="V459" s="102"/>
      <c r="W459" s="102"/>
      <c r="X459" s="102"/>
      <c r="Y459" s="102"/>
      <c r="Z459" s="102"/>
      <c r="AA459" s="102"/>
      <c r="AB459" s="102"/>
      <c r="AC459" s="102"/>
      <c r="AD459" s="102"/>
      <c r="AE459" s="102"/>
      <c r="AF459" s="102"/>
      <c r="AG459" s="102"/>
      <c r="AH459" s="102"/>
      <c r="AI459" s="102"/>
      <c r="AJ459" s="102"/>
      <c r="AK459" s="102"/>
      <c r="AL459" s="102"/>
    </row>
    <row r="460" spans="2:38" s="110" customFormat="1" x14ac:dyDescent="0.2">
      <c r="B460" s="102">
        <f t="shared" si="136"/>
        <v>3.1149999999999549</v>
      </c>
      <c r="C460" s="102">
        <f t="shared" si="137"/>
        <v>1303.1667784521646</v>
      </c>
      <c r="D460" s="102">
        <f t="shared" si="128"/>
        <v>1.3031667784521646</v>
      </c>
      <c r="E460" s="102">
        <f t="shared" si="129"/>
        <v>28.341645794225293</v>
      </c>
      <c r="F460" s="102">
        <f t="shared" si="130"/>
        <v>-86.10929471949531</v>
      </c>
      <c r="G460" s="102">
        <f t="shared" si="131"/>
        <v>1.1159052709092858</v>
      </c>
      <c r="H460" s="102">
        <f t="shared" si="132"/>
        <v>117.75990734122809</v>
      </c>
      <c r="I460" s="102">
        <f t="shared" si="133"/>
        <v>29.457551065134581</v>
      </c>
      <c r="J460" s="102">
        <f t="shared" si="134"/>
        <v>31.650612621732776</v>
      </c>
      <c r="K460" s="102" t="str">
        <f t="shared" si="120"/>
        <v>1+0.00962094506733085i</v>
      </c>
      <c r="L460" s="102" t="str">
        <f t="shared" si="121"/>
        <v>1-0.000782071437673595i</v>
      </c>
      <c r="M460" s="102" t="str">
        <f t="shared" si="138"/>
        <v>1.00000752426634+0.00883887362965725i</v>
      </c>
      <c r="N460" s="102" t="str">
        <f t="shared" si="122"/>
        <v>1+12.7481152687442i</v>
      </c>
      <c r="O460" s="102" t="str">
        <f t="shared" si="123"/>
        <v>0.999957441440283+0.0192171723274781i</v>
      </c>
      <c r="P460" s="102" t="str">
        <f t="shared" si="139"/>
        <v>0.754974713470271+12.7667898996467i</v>
      </c>
      <c r="Q460" s="102" t="str">
        <f t="shared" si="124"/>
        <v>1.77277726130625-26.0663496047458i</v>
      </c>
      <c r="R460" s="102" t="str">
        <f t="shared" si="125"/>
        <v>1400-2598.49732277245i</v>
      </c>
      <c r="S460" s="102" t="str">
        <f t="shared" si="126"/>
        <v>-142010.900198029i</v>
      </c>
      <c r="T460" s="102" t="str">
        <f t="shared" si="135"/>
        <v>1350.01209657376-2564.87453279746i</v>
      </c>
      <c r="U460" s="102" t="str">
        <f t="shared" si="127"/>
        <v>-0.52962013019432+1.00622000902054i</v>
      </c>
      <c r="V460" s="102"/>
      <c r="W460" s="102"/>
      <c r="X460" s="102"/>
      <c r="Y460" s="102"/>
      <c r="Z460" s="102"/>
      <c r="AA460" s="102"/>
      <c r="AB460" s="102"/>
      <c r="AC460" s="102"/>
      <c r="AD460" s="102"/>
      <c r="AE460" s="102"/>
      <c r="AF460" s="102"/>
      <c r="AG460" s="102"/>
      <c r="AH460" s="102"/>
      <c r="AI460" s="102"/>
      <c r="AJ460" s="102"/>
      <c r="AK460" s="102"/>
      <c r="AL460" s="102"/>
    </row>
    <row r="461" spans="2:38" s="110" customFormat="1" x14ac:dyDescent="0.2">
      <c r="B461" s="102">
        <f t="shared" si="136"/>
        <v>3.1199999999999548</v>
      </c>
      <c r="C461" s="102">
        <f t="shared" si="137"/>
        <v>1318.2567385562706</v>
      </c>
      <c r="D461" s="102">
        <f t="shared" si="128"/>
        <v>1.3182567385562707</v>
      </c>
      <c r="E461" s="102">
        <f t="shared" si="129"/>
        <v>28.242231100465077</v>
      </c>
      <c r="F461" s="102">
        <f t="shared" si="130"/>
        <v>-86.167314208912686</v>
      </c>
      <c r="G461" s="102">
        <f t="shared" si="131"/>
        <v>1.0385945944479267</v>
      </c>
      <c r="H461" s="102">
        <f t="shared" si="132"/>
        <v>118.02979737931679</v>
      </c>
      <c r="I461" s="102">
        <f t="shared" si="133"/>
        <v>29.280825694913002</v>
      </c>
      <c r="J461" s="102">
        <f t="shared" si="134"/>
        <v>31.862483170404104</v>
      </c>
      <c r="K461" s="102" t="str">
        <f t="shared" si="120"/>
        <v>1+0.00973235036067501i</v>
      </c>
      <c r="L461" s="102" t="str">
        <f t="shared" si="121"/>
        <v>1-0.000791127398114109i</v>
      </c>
      <c r="M461" s="102" t="str">
        <f t="shared" si="138"/>
        <v>1.00000769952902+0.0089412229625609i</v>
      </c>
      <c r="N461" s="102" t="str">
        <f t="shared" si="122"/>
        <v>1+12.8957314863986i</v>
      </c>
      <c r="O461" s="102" t="str">
        <f t="shared" si="123"/>
        <v>0.99995645012408+0.0194396966954487i</v>
      </c>
      <c r="P461" s="102" t="str">
        <f t="shared" si="139"/>
        <v>0.749267341362543+12.9146095755879i</v>
      </c>
      <c r="Q461" s="102" t="str">
        <f t="shared" si="124"/>
        <v>1.7265064430507-25.7714685509977i</v>
      </c>
      <c r="R461" s="102" t="str">
        <f t="shared" si="125"/>
        <v>1400-2568.75256988447i</v>
      </c>
      <c r="S461" s="102" t="str">
        <f t="shared" si="126"/>
        <v>-140385.314865779i</v>
      </c>
      <c r="T461" s="102" t="str">
        <f t="shared" si="135"/>
        <v>1350.0091495453-2535.81557802138i</v>
      </c>
      <c r="U461" s="102" t="str">
        <f t="shared" si="127"/>
        <v>-0.529618974052386+0.994819957531462i</v>
      </c>
      <c r="V461" s="102"/>
      <c r="W461" s="102"/>
      <c r="X461" s="102"/>
      <c r="Y461" s="102"/>
      <c r="Z461" s="102"/>
      <c r="AA461" s="102"/>
      <c r="AB461" s="102"/>
      <c r="AC461" s="102"/>
      <c r="AD461" s="102"/>
      <c r="AE461" s="102"/>
      <c r="AF461" s="102"/>
      <c r="AG461" s="102"/>
      <c r="AH461" s="102"/>
      <c r="AI461" s="102"/>
      <c r="AJ461" s="102"/>
      <c r="AK461" s="102"/>
      <c r="AL461" s="102"/>
    </row>
    <row r="462" spans="2:38" s="110" customFormat="1" x14ac:dyDescent="0.2">
      <c r="B462" s="102">
        <f t="shared" si="136"/>
        <v>3.1249999999999547</v>
      </c>
      <c r="C462" s="102">
        <f t="shared" si="137"/>
        <v>1333.5214321631859</v>
      </c>
      <c r="D462" s="102">
        <f t="shared" si="128"/>
        <v>1.3335214321631859</v>
      </c>
      <c r="E462" s="102">
        <f t="shared" si="129"/>
        <v>28.142802275422515</v>
      </c>
      <c r="F462" s="102">
        <f t="shared" si="130"/>
        <v>-86.224834944330951</v>
      </c>
      <c r="G462" s="102">
        <f t="shared" si="131"/>
        <v>0.96169025366689376</v>
      </c>
      <c r="H462" s="102">
        <f t="shared" si="132"/>
        <v>118.30134252564511</v>
      </c>
      <c r="I462" s="102">
        <f t="shared" si="133"/>
        <v>29.104492529089409</v>
      </c>
      <c r="J462" s="102">
        <f t="shared" si="134"/>
        <v>32.076507581314161</v>
      </c>
      <c r="K462" s="102" t="str">
        <f t="shared" si="120"/>
        <v>1+0.00984504566651775i</v>
      </c>
      <c r="L462" s="102" t="str">
        <f t="shared" si="121"/>
        <v>1-0.000800288221634324i</v>
      </c>
      <c r="M462" s="102" t="str">
        <f t="shared" si="138"/>
        <v>1.00000787887409+0.00904475744488343i</v>
      </c>
      <c r="N462" s="102" t="str">
        <f t="shared" si="122"/>
        <v>1+13.0450570192933i</v>
      </c>
      <c r="O462" s="102" t="str">
        <f t="shared" si="123"/>
        <v>0.999955435717157+0.0196647977741599i</v>
      </c>
      <c r="P462" s="102" t="str">
        <f t="shared" si="139"/>
        <v>0.743427027480369+13.0641404734567i</v>
      </c>
      <c r="Q462" s="102" t="str">
        <f t="shared" si="124"/>
        <v>1.68127649554323-25.4798410679721i</v>
      </c>
      <c r="R462" s="102" t="str">
        <f t="shared" si="125"/>
        <v>1400-2539.34830236726i</v>
      </c>
      <c r="S462" s="102" t="str">
        <f t="shared" si="126"/>
        <v>-138778.337454955i</v>
      </c>
      <c r="T462" s="102" t="str">
        <f t="shared" si="135"/>
        <v>1350.00613388505-2507.09274150899i</v>
      </c>
      <c r="U462" s="102" t="str">
        <f t="shared" si="127"/>
        <v>-0.529617790985672+0.983551767822755i</v>
      </c>
      <c r="V462" s="102"/>
      <c r="W462" s="102"/>
      <c r="X462" s="102"/>
      <c r="Y462" s="102"/>
      <c r="Z462" s="102"/>
      <c r="AA462" s="102"/>
      <c r="AB462" s="102"/>
      <c r="AC462" s="102"/>
      <c r="AD462" s="102"/>
      <c r="AE462" s="102"/>
      <c r="AF462" s="102"/>
      <c r="AG462" s="102"/>
      <c r="AH462" s="102"/>
      <c r="AI462" s="102"/>
      <c r="AJ462" s="102"/>
      <c r="AK462" s="102"/>
      <c r="AL462" s="102"/>
    </row>
    <row r="463" spans="2:38" s="110" customFormat="1" x14ac:dyDescent="0.2">
      <c r="B463" s="102">
        <f t="shared" si="136"/>
        <v>3.1299999999999546</v>
      </c>
      <c r="C463" s="102">
        <f t="shared" si="137"/>
        <v>1348.9628825915138</v>
      </c>
      <c r="D463" s="102">
        <f t="shared" si="128"/>
        <v>1.3489628825915139</v>
      </c>
      <c r="E463" s="102">
        <f t="shared" si="129"/>
        <v>28.043359616419686</v>
      </c>
      <c r="F463" s="102">
        <f t="shared" si="130"/>
        <v>-86.281864232322718</v>
      </c>
      <c r="G463" s="102">
        <f t="shared" si="131"/>
        <v>0.88519730987621958</v>
      </c>
      <c r="H463" s="102">
        <f t="shared" si="132"/>
        <v>118.57452639130902</v>
      </c>
      <c r="I463" s="102">
        <f t="shared" si="133"/>
        <v>28.928556926295904</v>
      </c>
      <c r="J463" s="102">
        <f t="shared" si="134"/>
        <v>32.292662158986303</v>
      </c>
      <c r="K463" s="102" t="str">
        <f t="shared" si="120"/>
        <v>1+0.0099590459224998i</v>
      </c>
      <c r="L463" s="102" t="str">
        <f t="shared" si="121"/>
        <v>1-0.000809555122491474i</v>
      </c>
      <c r="M463" s="102" t="str">
        <f t="shared" si="138"/>
        <v>1.00000806239664+0.00914949080000833i</v>
      </c>
      <c r="N463" s="102" t="str">
        <f t="shared" si="122"/>
        <v>1+13.1961116603659i</v>
      </c>
      <c r="O463" s="102" t="str">
        <f t="shared" si="123"/>
        <v>0.999954397681661+0.019892505400516i</v>
      </c>
      <c r="P463" s="102" t="str">
        <f t="shared" si="139"/>
        <v>0.73745067521202+13.2154023924816i</v>
      </c>
      <c r="Q463" s="102" t="str">
        <f t="shared" si="124"/>
        <v>1.63706428274891-25.1914339504316i</v>
      </c>
      <c r="R463" s="102" t="str">
        <f t="shared" si="125"/>
        <v>1400-2510.280622717i</v>
      </c>
      <c r="S463" s="102" t="str">
        <f t="shared" si="126"/>
        <v>-137189.754962441i</v>
      </c>
      <c r="T463" s="102" t="str">
        <f t="shared" si="135"/>
        <v>1350.00304799499-2478.70221603215i</v>
      </c>
      <c r="U463" s="102" t="str">
        <f t="shared" si="127"/>
        <v>-0.529616580367264+0.972413946289533i</v>
      </c>
      <c r="V463" s="102"/>
      <c r="W463" s="102"/>
      <c r="X463" s="102"/>
      <c r="Y463" s="102"/>
      <c r="Z463" s="102"/>
      <c r="AA463" s="102"/>
      <c r="AB463" s="102"/>
      <c r="AC463" s="102"/>
      <c r="AD463" s="102"/>
      <c r="AE463" s="102"/>
      <c r="AF463" s="102"/>
      <c r="AG463" s="102"/>
      <c r="AH463" s="102"/>
      <c r="AI463" s="102"/>
      <c r="AJ463" s="102"/>
      <c r="AK463" s="102"/>
      <c r="AL463" s="102"/>
    </row>
    <row r="464" spans="2:38" s="110" customFormat="1" x14ac:dyDescent="0.2">
      <c r="B464" s="102">
        <f t="shared" si="136"/>
        <v>3.1349999999999545</v>
      </c>
      <c r="C464" s="102">
        <f t="shared" si="137"/>
        <v>1364.583136588783</v>
      </c>
      <c r="D464" s="102">
        <f t="shared" si="128"/>
        <v>1.3645831365887831</v>
      </c>
      <c r="E464" s="102">
        <f t="shared" si="129"/>
        <v>27.943903413691487</v>
      </c>
      <c r="F464" s="102">
        <f t="shared" si="130"/>
        <v>-86.338409324793233</v>
      </c>
      <c r="G464" s="102">
        <f t="shared" si="131"/>
        <v>0.80912080841280432</v>
      </c>
      <c r="H464" s="102">
        <f t="shared" si="132"/>
        <v>118.84933183002606</v>
      </c>
      <c r="I464" s="102">
        <f t="shared" si="133"/>
        <v>28.75302422210429</v>
      </c>
      <c r="J464" s="102">
        <f t="shared" si="134"/>
        <v>32.510922505232827</v>
      </c>
      <c r="K464" s="102" t="str">
        <f t="shared" si="120"/>
        <v>1+0.0100743662392316i</v>
      </c>
      <c r="L464" s="102" t="str">
        <f t="shared" si="121"/>
        <v>1-0.000818929329003231i</v>
      </c>
      <c r="M464" s="102" t="str">
        <f t="shared" si="138"/>
        <v>1.00000825019398+0.00925543691022837i</v>
      </c>
      <c r="N464" s="102" t="str">
        <f t="shared" si="122"/>
        <v>1+13.3489154317457i</v>
      </c>
      <c r="O464" s="102" t="str">
        <f t="shared" si="123"/>
        <v>0.999953335467211+0.020122849756916i</v>
      </c>
      <c r="P464" s="102" t="str">
        <f t="shared" si="139"/>
        <v>0.731335115816415+13.3684153606008i</v>
      </c>
      <c r="Q464" s="102" t="str">
        <f t="shared" si="124"/>
        <v>1.59384717063082-24.9062142385376i</v>
      </c>
      <c r="R464" s="102" t="str">
        <f t="shared" si="125"/>
        <v>1400-2481.54567804424i</v>
      </c>
      <c r="S464" s="102" t="str">
        <f t="shared" si="126"/>
        <v>-135619.356823348i</v>
      </c>
      <c r="T464" s="102" t="str">
        <f t="shared" si="135"/>
        <v>1349.99989023993-2450.64023840861i</v>
      </c>
      <c r="U464" s="102" t="str">
        <f t="shared" si="127"/>
        <v>-0.529615341555664+0.961405016606453i</v>
      </c>
      <c r="V464" s="102"/>
      <c r="W464" s="102"/>
      <c r="X464" s="102"/>
      <c r="Y464" s="102"/>
      <c r="Z464" s="102"/>
      <c r="AA464" s="102"/>
      <c r="AB464" s="102"/>
      <c r="AC464" s="102"/>
      <c r="AD464" s="102"/>
      <c r="AE464" s="102"/>
      <c r="AF464" s="102"/>
      <c r="AG464" s="102"/>
      <c r="AH464" s="102"/>
      <c r="AI464" s="102"/>
      <c r="AJ464" s="102"/>
      <c r="AK464" s="102"/>
      <c r="AL464" s="102"/>
    </row>
    <row r="465" spans="2:38" s="110" customFormat="1" x14ac:dyDescent="0.2">
      <c r="B465" s="102">
        <f t="shared" si="136"/>
        <v>3.1399999999999544</v>
      </c>
      <c r="C465" s="102">
        <f t="shared" si="137"/>
        <v>1380.3842646027404</v>
      </c>
      <c r="D465" s="102">
        <f t="shared" si="128"/>
        <v>1.3803842646027404</v>
      </c>
      <c r="E465" s="102">
        <f t="shared" si="129"/>
        <v>27.84443395052897</v>
      </c>
      <c r="F465" s="102">
        <f t="shared" si="130"/>
        <v>-86.394477419585726</v>
      </c>
      <c r="G465" s="102">
        <f t="shared" si="131"/>
        <v>0.73346577553553827</v>
      </c>
      <c r="H465" s="102">
        <f t="shared" si="132"/>
        <v>119.1257409332773</v>
      </c>
      <c r="I465" s="102">
        <f t="shared" si="133"/>
        <v>28.577899726064508</v>
      </c>
      <c r="J465" s="102">
        <f t="shared" si="134"/>
        <v>32.731263513691573</v>
      </c>
      <c r="K465" s="102" t="str">
        <f t="shared" si="120"/>
        <v>1+0.0101910219022963i</v>
      </c>
      <c r="L465" s="102" t="str">
        <f t="shared" si="121"/>
        <v>1-0.000828412083710512i</v>
      </c>
      <c r="M465" s="102" t="str">
        <f t="shared" si="138"/>
        <v>1.00000844236569+0.00936260981858579i</v>
      </c>
      <c r="N465" s="102" t="str">
        <f t="shared" si="122"/>
        <v>1+13.5034885874068i</v>
      </c>
      <c r="O465" s="102" t="str">
        <f t="shared" si="123"/>
        <v>0.999952248510609+0.020355861375255i</v>
      </c>
      <c r="P465" s="102" t="str">
        <f t="shared" si="139"/>
        <v>0.725077106743018+13.52319963709i</v>
      </c>
      <c r="Q465" s="102" t="str">
        <f t="shared" si="124"/>
        <v>1.55160301681378-24.6241492194471i</v>
      </c>
      <c r="R465" s="102" t="str">
        <f t="shared" si="125"/>
        <v>1400-2453.13965956319i</v>
      </c>
      <c r="S465" s="102" t="str">
        <f t="shared" si="126"/>
        <v>-134066.934883104i</v>
      </c>
      <c r="T465" s="102" t="str">
        <f t="shared" si="135"/>
        <v>1349.9966589466-2422.90308900297i</v>
      </c>
      <c r="U465" s="102" t="str">
        <f t="shared" si="127"/>
        <v>-0.529614073894434+0.950523519531932i</v>
      </c>
      <c r="V465" s="102"/>
      <c r="W465" s="102"/>
      <c r="X465" s="102"/>
      <c r="Y465" s="102"/>
      <c r="Z465" s="102"/>
      <c r="AA465" s="102"/>
      <c r="AB465" s="102"/>
      <c r="AC465" s="102"/>
      <c r="AD465" s="102"/>
      <c r="AE465" s="102"/>
      <c r="AF465" s="102"/>
      <c r="AG465" s="102"/>
      <c r="AH465" s="102"/>
      <c r="AI465" s="102"/>
      <c r="AJ465" s="102"/>
      <c r="AK465" s="102"/>
      <c r="AL465" s="102"/>
    </row>
    <row r="466" spans="2:38" s="110" customFormat="1" x14ac:dyDescent="0.2">
      <c r="B466" s="102">
        <f t="shared" si="136"/>
        <v>3.1449999999999543</v>
      </c>
      <c r="C466" s="102">
        <f t="shared" si="137"/>
        <v>1396.3683610557914</v>
      </c>
      <c r="D466" s="102">
        <f t="shared" si="128"/>
        <v>1.3963683610557913</v>
      </c>
      <c r="E466" s="102">
        <f t="shared" si="129"/>
        <v>27.744951503417855</v>
      </c>
      <c r="F466" s="102">
        <f t="shared" si="130"/>
        <v>-86.450075661092001</v>
      </c>
      <c r="G466" s="102">
        <f t="shared" si="131"/>
        <v>0.65823721526296142</v>
      </c>
      <c r="H466" s="102">
        <f t="shared" si="132"/>
        <v>119.40373502605586</v>
      </c>
      <c r="I466" s="102">
        <f t="shared" si="133"/>
        <v>28.403188718680816</v>
      </c>
      <c r="J466" s="102">
        <f t="shared" si="134"/>
        <v>32.953659364963855</v>
      </c>
      <c r="K466" s="102" t="str">
        <f t="shared" si="120"/>
        <v>1+0.0103090283742755i</v>
      </c>
      <c r="L466" s="102" t="str">
        <f t="shared" si="121"/>
        <v>1-0.000838004643542185i</v>
      </c>
      <c r="M466" s="102" t="str">
        <f t="shared" si="138"/>
        <v>1.00000863901365+0.00947102373073332i</v>
      </c>
      <c r="N466" s="102" t="str">
        <f t="shared" si="122"/>
        <v>1+13.6598516158537i</v>
      </c>
      <c r="O466" s="102" t="str">
        <f t="shared" si="123"/>
        <v>0.999951136235536+0.0205915711409706i</v>
      </c>
      <c r="P466" s="102" t="str">
        <f t="shared" si="139"/>
        <v>0.718673329912582+13.6797757152227i</v>
      </c>
      <c r="Q466" s="102" t="str">
        <f t="shared" si="124"/>
        <v>1.51031016043505-24.3452064287457i</v>
      </c>
      <c r="R466" s="102" t="str">
        <f t="shared" si="125"/>
        <v>1400-2425.05880208685i</v>
      </c>
      <c r="S466" s="102" t="str">
        <f t="shared" si="126"/>
        <v>-132532.283369863i</v>
      </c>
      <c r="T466" s="102" t="str">
        <f t="shared" si="135"/>
        <v>1349.99335240279-2395.48709123372i</v>
      </c>
      <c r="U466" s="102" t="str">
        <f t="shared" si="127"/>
        <v>-0.529612776711863+0.939768012714765i</v>
      </c>
      <c r="V466" s="102"/>
      <c r="W466" s="102"/>
      <c r="X466" s="102"/>
      <c r="Y466" s="102"/>
      <c r="Z466" s="102"/>
      <c r="AA466" s="102"/>
      <c r="AB466" s="102"/>
      <c r="AC466" s="102"/>
      <c r="AD466" s="102"/>
      <c r="AE466" s="102"/>
      <c r="AF466" s="102"/>
      <c r="AG466" s="102"/>
      <c r="AH466" s="102"/>
      <c r="AI466" s="102"/>
      <c r="AJ466" s="102"/>
      <c r="AK466" s="102"/>
      <c r="AL466" s="102"/>
    </row>
    <row r="467" spans="2:38" s="110" customFormat="1" x14ac:dyDescent="0.2">
      <c r="B467" s="102">
        <f t="shared" si="136"/>
        <v>3.1499999999999542</v>
      </c>
      <c r="C467" s="102">
        <f t="shared" si="137"/>
        <v>1412.5375446226064</v>
      </c>
      <c r="D467" s="102">
        <f t="shared" si="128"/>
        <v>1.4125375446226065</v>
      </c>
      <c r="E467" s="102">
        <f t="shared" si="129"/>
        <v>27.645456342176335</v>
      </c>
      <c r="F467" s="102">
        <f t="shared" si="130"/>
        <v>-86.505211140866109</v>
      </c>
      <c r="G467" s="102">
        <f t="shared" si="131"/>
        <v>0.58344010615477515</v>
      </c>
      <c r="H467" s="102">
        <f t="shared" si="132"/>
        <v>119.68329466324774</v>
      </c>
      <c r="I467" s="102">
        <f t="shared" si="133"/>
        <v>28.22889644833111</v>
      </c>
      <c r="J467" s="102">
        <f t="shared" si="134"/>
        <v>33.178083522381627</v>
      </c>
      <c r="K467" s="102" t="str">
        <f t="shared" si="120"/>
        <v>1+0.0104284012967994i</v>
      </c>
      <c r="L467" s="102" t="str">
        <f t="shared" si="121"/>
        <v>1-0.000847708279981664i</v>
      </c>
      <c r="M467" s="102" t="str">
        <f t="shared" si="138"/>
        <v>1.00000884024213+0.00958069301681774i</v>
      </c>
      <c r="N467" s="102" t="str">
        <f t="shared" si="122"/>
        <v>1+13.8180252428365i</v>
      </c>
      <c r="O467" s="102" t="str">
        <f t="shared" si="123"/>
        <v>0.999949998052247+0.0208300102971369i</v>
      </c>
      <c r="P467" s="102" t="str">
        <f t="shared" si="139"/>
        <v>0.712120389957865+13.8381643249574i</v>
      </c>
      <c r="Q467" s="102" t="str">
        <f t="shared" si="124"/>
        <v>1.46994741218137-24.0693536517347i</v>
      </c>
      <c r="R467" s="102" t="str">
        <f t="shared" si="125"/>
        <v>1400-2397.29938352801i</v>
      </c>
      <c r="S467" s="102" t="str">
        <f t="shared" si="126"/>
        <v>-131015.198867228i</v>
      </c>
      <c r="T467" s="102" t="str">
        <f t="shared" si="135"/>
        <v>1349.98996885645-2368.38861108587i</v>
      </c>
      <c r="U467" s="102" t="str">
        <f t="shared" si="127"/>
        <v>-0.529611449320606+0.929137070502916i</v>
      </c>
      <c r="V467" s="102"/>
      <c r="W467" s="102"/>
      <c r="X467" s="102"/>
      <c r="Y467" s="102"/>
      <c r="Z467" s="102"/>
      <c r="AA467" s="102"/>
      <c r="AB467" s="102"/>
      <c r="AC467" s="102"/>
      <c r="AD467" s="102"/>
      <c r="AE467" s="102"/>
      <c r="AF467" s="102"/>
      <c r="AG467" s="102"/>
      <c r="AH467" s="102"/>
      <c r="AI467" s="102"/>
      <c r="AJ467" s="102"/>
      <c r="AK467" s="102"/>
      <c r="AL467" s="102"/>
    </row>
    <row r="468" spans="2:38" s="110" customFormat="1" x14ac:dyDescent="0.2">
      <c r="B468" s="102">
        <f t="shared" si="136"/>
        <v>3.1549999999999541</v>
      </c>
      <c r="C468" s="102">
        <f t="shared" si="137"/>
        <v>1428.8939585109531</v>
      </c>
      <c r="D468" s="102">
        <f t="shared" si="128"/>
        <v>1.428893958510953</v>
      </c>
      <c r="E468" s="102">
        <f t="shared" si="129"/>
        <v>27.545948730087932</v>
      </c>
      <c r="F468" s="102">
        <f t="shared" si="130"/>
        <v>-86.559890898242287</v>
      </c>
      <c r="G468" s="102">
        <f t="shared" si="131"/>
        <v>0.50907939804042024</v>
      </c>
      <c r="H468" s="102">
        <f t="shared" si="132"/>
        <v>119.96439962666912</v>
      </c>
      <c r="I468" s="102">
        <f t="shared" si="133"/>
        <v>28.055028128128352</v>
      </c>
      <c r="J468" s="102">
        <f t="shared" si="134"/>
        <v>33.404508728426833</v>
      </c>
      <c r="K468" s="102" t="str">
        <f t="shared" si="120"/>
        <v>1+0.0105491564926196i</v>
      </c>
      <c r="L468" s="102" t="str">
        <f t="shared" si="121"/>
        <v>1-0.000857524279235449i</v>
      </c>
      <c r="M468" s="102" t="str">
        <f t="shared" si="138"/>
        <v>1.00000904615782+0.00969163221338415i</v>
      </c>
      <c r="N468" s="102" t="str">
        <f t="shared" si="122"/>
        <v>1+13.9780304340981i</v>
      </c>
      <c r="O468" s="102" t="str">
        <f t="shared" si="123"/>
        <v>0.999948833357264+0.0210712104486059i</v>
      </c>
      <c r="P468" s="102" t="str">
        <f t="shared" si="139"/>
        <v>0.705414812423365+13.9983864356573i</v>
      </c>
      <c r="Q468" s="102" t="str">
        <f t="shared" si="124"/>
        <v>1.43049404450857-23.7965589245661i</v>
      </c>
      <c r="R468" s="102" t="str">
        <f t="shared" si="125"/>
        <v>1400-2369.85772440579i</v>
      </c>
      <c r="S468" s="102" t="str">
        <f t="shared" si="126"/>
        <v>-129515.480287293i</v>
      </c>
      <c r="T468" s="102" t="str">
        <f t="shared" si="135"/>
        <v>1349.98650651474-2341.60405662905i</v>
      </c>
      <c r="U468" s="102" t="str">
        <f t="shared" si="127"/>
        <v>-0.52961009101732+0.918629283754471i</v>
      </c>
      <c r="V468" s="102"/>
      <c r="W468" s="102"/>
      <c r="X468" s="102"/>
      <c r="Y468" s="102"/>
      <c r="Z468" s="102"/>
      <c r="AA468" s="102"/>
      <c r="AB468" s="102"/>
      <c r="AC468" s="102"/>
      <c r="AD468" s="102"/>
      <c r="AE468" s="102"/>
      <c r="AF468" s="102"/>
      <c r="AG468" s="102"/>
      <c r="AH468" s="102"/>
      <c r="AI468" s="102"/>
      <c r="AJ468" s="102"/>
      <c r="AK468" s="102"/>
      <c r="AL468" s="102"/>
    </row>
    <row r="469" spans="2:38" s="110" customFormat="1" x14ac:dyDescent="0.2">
      <c r="B469" s="102">
        <f t="shared" si="136"/>
        <v>3.159999999999954</v>
      </c>
      <c r="C469" s="102">
        <f t="shared" si="137"/>
        <v>1445.4397707457747</v>
      </c>
      <c r="D469" s="102">
        <f t="shared" si="128"/>
        <v>1.4454397707457747</v>
      </c>
      <c r="E469" s="102">
        <f t="shared" si="129"/>
        <v>27.446428924032084</v>
      </c>
      <c r="F469" s="102">
        <f t="shared" si="130"/>
        <v>-86.614121920956165</v>
      </c>
      <c r="G469" s="102">
        <f t="shared" si="131"/>
        <v>0.43516000869911287</v>
      </c>
      <c r="H469" s="102">
        <f t="shared" si="132"/>
        <v>120.24702892277855</v>
      </c>
      <c r="I469" s="102">
        <f t="shared" si="133"/>
        <v>27.881588932731198</v>
      </c>
      <c r="J469" s="102">
        <f t="shared" si="134"/>
        <v>33.632907001822389</v>
      </c>
      <c r="K469" s="102" t="str">
        <f t="shared" si="120"/>
        <v>1+0.0106713099677064i</v>
      </c>
      <c r="L469" s="102" t="str">
        <f t="shared" si="121"/>
        <v>1-0.000867453942403608i</v>
      </c>
      <c r="M469" s="102" t="str">
        <f t="shared" si="138"/>
        <v>1.0000092568699+0.00980385602530279i</v>
      </c>
      <c r="N469" s="102" t="str">
        <f t="shared" si="122"/>
        <v>1+14.1398883981532i</v>
      </c>
      <c r="O469" s="102" t="str">
        <f t="shared" si="123"/>
        <v>0.99994764153305+0.0213152035661962i</v>
      </c>
      <c r="P469" s="102" t="str">
        <f t="shared" si="139"/>
        <v>0.698553041923119+14.16046325884i</v>
      </c>
      <c r="Q469" s="102" t="str">
        <f t="shared" si="124"/>
        <v>1.39192978204231-23.5267905352385i</v>
      </c>
      <c r="R469" s="102" t="str">
        <f t="shared" si="125"/>
        <v>1400-2342.730187358i</v>
      </c>
      <c r="S469" s="102" t="str">
        <f t="shared" si="126"/>
        <v>-128032.928843983i</v>
      </c>
      <c r="T469" s="102" t="str">
        <f t="shared" si="135"/>
        <v>1349.98296354313-2315.12987754148i</v>
      </c>
      <c r="U469" s="102" t="str">
        <f t="shared" si="127"/>
        <v>-0.529608701082304+0.908243259650886i</v>
      </c>
      <c r="V469" s="102"/>
      <c r="W469" s="102"/>
      <c r="X469" s="102"/>
      <c r="Y469" s="102"/>
      <c r="Z469" s="102"/>
      <c r="AA469" s="102"/>
      <c r="AB469" s="102"/>
      <c r="AC469" s="102"/>
      <c r="AD469" s="102"/>
      <c r="AE469" s="102"/>
      <c r="AF469" s="102"/>
      <c r="AG469" s="102"/>
      <c r="AH469" s="102"/>
      <c r="AI469" s="102"/>
      <c r="AJ469" s="102"/>
      <c r="AK469" s="102"/>
      <c r="AL469" s="102"/>
    </row>
    <row r="470" spans="2:38" s="110" customFormat="1" x14ac:dyDescent="0.2">
      <c r="B470" s="102">
        <f t="shared" si="136"/>
        <v>3.1649999999999539</v>
      </c>
      <c r="C470" s="102">
        <f t="shared" si="137"/>
        <v>1462.1771744565635</v>
      </c>
      <c r="D470" s="102">
        <f t="shared" si="128"/>
        <v>1.4621771744565635</v>
      </c>
      <c r="E470" s="102">
        <f t="shared" si="129"/>
        <v>27.346897174611851</v>
      </c>
      <c r="F470" s="102">
        <f t="shared" si="130"/>
        <v>-86.667911145769182</v>
      </c>
      <c r="G470" s="102">
        <f t="shared" si="131"/>
        <v>0.36168682049319328</v>
      </c>
      <c r="H470" s="102">
        <f t="shared" si="132"/>
        <v>120.53116078108876</v>
      </c>
      <c r="I470" s="102">
        <f t="shared" si="133"/>
        <v>27.708583995105045</v>
      </c>
      <c r="J470" s="102">
        <f t="shared" si="134"/>
        <v>33.863249635319576</v>
      </c>
      <c r="K470" s="102" t="str">
        <f t="shared" si="120"/>
        <v>1+0.0107948779133706i</v>
      </c>
      <c r="L470" s="102" t="str">
        <f t="shared" si="121"/>
        <v>1-0.000877498585652239i</v>
      </c>
      <c r="M470" s="102" t="str">
        <f t="shared" si="138"/>
        <v>1.0000094724901+0.00991737932771836i</v>
      </c>
      <c r="N470" s="102" t="str">
        <f t="shared" si="122"/>
        <v>1+14.3036205890996i</v>
      </c>
      <c r="O470" s="102" t="str">
        <f t="shared" si="123"/>
        <v>0.999946421947683+0.0215620219909314i</v>
      </c>
      <c r="P470" s="102" t="str">
        <f t="shared" si="139"/>
        <v>0.691531440255578+14.3244162509583i</v>
      </c>
      <c r="Q470" s="102" t="str">
        <f t="shared" si="124"/>
        <v>1.35423479215745-23.2600170244576i</v>
      </c>
      <c r="R470" s="102" t="str">
        <f t="shared" si="125"/>
        <v>1400-2315.91317665897i</v>
      </c>
      <c r="S470" s="102" t="str">
        <f t="shared" si="126"/>
        <v>-126567.348026711i</v>
      </c>
      <c r="T470" s="102" t="str">
        <f t="shared" si="135"/>
        <v>1349.97933806435-2288.96256463922i</v>
      </c>
      <c r="U470" s="102" t="str">
        <f t="shared" si="127"/>
        <v>-0.52960727877909+0.897977621512307i</v>
      </c>
      <c r="V470" s="102"/>
      <c r="W470" s="102"/>
      <c r="X470" s="102"/>
      <c r="Y470" s="102"/>
      <c r="Z470" s="102"/>
      <c r="AA470" s="102"/>
      <c r="AB470" s="102"/>
      <c r="AC470" s="102"/>
      <c r="AD470" s="102"/>
      <c r="AE470" s="102"/>
      <c r="AF470" s="102"/>
      <c r="AG470" s="102"/>
      <c r="AH470" s="102"/>
      <c r="AI470" s="102"/>
      <c r="AJ470" s="102"/>
      <c r="AK470" s="102"/>
      <c r="AL470" s="102"/>
    </row>
    <row r="471" spans="2:38" s="110" customFormat="1" x14ac:dyDescent="0.2">
      <c r="B471" s="102">
        <f t="shared" si="136"/>
        <v>3.1699999999999537</v>
      </c>
      <c r="C471" s="102">
        <f t="shared" si="137"/>
        <v>1479.1083881680511</v>
      </c>
      <c r="D471" s="102">
        <f t="shared" si="128"/>
        <v>1.4791083881680511</v>
      </c>
      <c r="E471" s="102">
        <f t="shared" si="129"/>
        <v>27.247353726277762</v>
      </c>
      <c r="F471" s="102">
        <f t="shared" si="130"/>
        <v>-86.721265459095889</v>
      </c>
      <c r="G471" s="102">
        <f t="shared" si="131"/>
        <v>0.28866467696005738</v>
      </c>
      <c r="H471" s="102">
        <f t="shared" si="132"/>
        <v>120.81677265329908</v>
      </c>
      <c r="I471" s="102">
        <f t="shared" si="133"/>
        <v>27.536018403237819</v>
      </c>
      <c r="J471" s="102">
        <f t="shared" si="134"/>
        <v>34.095507194203194</v>
      </c>
      <c r="K471" s="102" t="str">
        <f t="shared" si="120"/>
        <v>1+0.0109198767084097i</v>
      </c>
      <c r="L471" s="102" t="str">
        <f t="shared" si="121"/>
        <v>1-0.000887659540387925i</v>
      </c>
      <c r="M471" s="102" t="str">
        <f t="shared" si="138"/>
        <v>1.00000969313274+0.0100322171680218i</v>
      </c>
      <c r="N471" s="102" t="str">
        <f t="shared" si="122"/>
        <v>1+14.4692487094621i</v>
      </c>
      <c r="O471" s="102" t="str">
        <f t="shared" si="123"/>
        <v>0.999945173954524+0.0218116984383263i</v>
      </c>
      <c r="P471" s="102" t="str">
        <f t="shared" si="139"/>
        <v>0.684346284474595+14.4902671162127i</v>
      </c>
      <c r="Q471" s="102" t="str">
        <f t="shared" si="124"/>
        <v>1.3173896757335-22.9962071863641i</v>
      </c>
      <c r="R471" s="102" t="str">
        <f t="shared" si="125"/>
        <v>1400-2289.40313774301i</v>
      </c>
      <c r="S471" s="102" t="str">
        <f t="shared" si="126"/>
        <v>-125118.543574327i</v>
      </c>
      <c r="T471" s="102" t="str">
        <f t="shared" si="135"/>
        <v>1349.97562815749-2263.09864941105i</v>
      </c>
      <c r="U471" s="102" t="str">
        <f t="shared" si="127"/>
        <v>-0.529605823354091+0.887831008615102i</v>
      </c>
      <c r="V471" s="102"/>
      <c r="W471" s="102"/>
      <c r="X471" s="102"/>
      <c r="Y471" s="102"/>
      <c r="Z471" s="102"/>
      <c r="AA471" s="102"/>
      <c r="AB471" s="102"/>
      <c r="AC471" s="102"/>
      <c r="AD471" s="102"/>
      <c r="AE471" s="102"/>
      <c r="AF471" s="102"/>
      <c r="AG471" s="102"/>
      <c r="AH471" s="102"/>
      <c r="AI471" s="102"/>
      <c r="AJ471" s="102"/>
      <c r="AK471" s="102"/>
      <c r="AL471" s="102"/>
    </row>
    <row r="472" spans="2:38" s="110" customFormat="1" x14ac:dyDescent="0.2">
      <c r="B472" s="102">
        <f t="shared" si="136"/>
        <v>3.1749999999999536</v>
      </c>
      <c r="C472" s="102">
        <f t="shared" si="137"/>
        <v>1496.2356560942751</v>
      </c>
      <c r="D472" s="102">
        <f t="shared" si="128"/>
        <v>1.4962356560942751</v>
      </c>
      <c r="E472" s="102">
        <f t="shared" si="129"/>
        <v>27.147798817450372</v>
      </c>
      <c r="F472" s="102">
        <f t="shared" si="130"/>
        <v>-86.774191697633924</v>
      </c>
      <c r="G472" s="102">
        <f t="shared" si="131"/>
        <v>0.2160983793648785</v>
      </c>
      <c r="H472" s="102">
        <f t="shared" si="132"/>
        <v>121.10384121316723</v>
      </c>
      <c r="I472" s="102">
        <f t="shared" si="133"/>
        <v>27.363897196815252</v>
      </c>
      <c r="J472" s="102">
        <f t="shared" si="134"/>
        <v>34.329649515533305</v>
      </c>
      <c r="K472" s="102" t="str">
        <f t="shared" si="120"/>
        <v>1+0.0110463229212785i</v>
      </c>
      <c r="L472" s="102" t="str">
        <f t="shared" si="121"/>
        <v>1-0.000897938153434209i</v>
      </c>
      <c r="M472" s="102" t="str">
        <f t="shared" si="138"/>
        <v>1.00000991891481+0.0101483847678443i</v>
      </c>
      <c r="N472" s="102" t="str">
        <f t="shared" si="122"/>
        <v>1+14.6367947130684i</v>
      </c>
      <c r="O472" s="102" t="str">
        <f t="shared" si="123"/>
        <v>0.99994389689187+0.0220642660027236i</v>
      </c>
      <c r="P472" s="102" t="str">
        <f t="shared" si="139"/>
        <v>0.67699376491547+14.6580378093947i</v>
      </c>
      <c r="Q472" s="102" t="str">
        <f t="shared" si="124"/>
        <v>1.28137545808429-22.7353300691407i</v>
      </c>
      <c r="R472" s="102" t="str">
        <f t="shared" si="125"/>
        <v>1400-2263.19655673316i</v>
      </c>
      <c r="S472" s="102" t="str">
        <f t="shared" si="126"/>
        <v>-123686.32344937i</v>
      </c>
      <c r="T472" s="102" t="str">
        <f t="shared" si="135"/>
        <v>1349.9718318569-2237.53470355855i</v>
      </c>
      <c r="U472" s="102" t="str">
        <f t="shared" si="127"/>
        <v>-0.529604334036167+0.877802076011429i</v>
      </c>
      <c r="V472" s="102"/>
      <c r="W472" s="102"/>
      <c r="X472" s="102"/>
      <c r="Y472" s="102"/>
      <c r="Z472" s="102"/>
      <c r="AA472" s="102"/>
      <c r="AB472" s="102"/>
      <c r="AC472" s="102"/>
      <c r="AD472" s="102"/>
      <c r="AE472" s="102"/>
      <c r="AF472" s="102"/>
      <c r="AG472" s="102"/>
      <c r="AH472" s="102"/>
      <c r="AI472" s="102"/>
      <c r="AJ472" s="102"/>
      <c r="AK472" s="102"/>
      <c r="AL472" s="102"/>
    </row>
    <row r="473" spans="2:38" s="110" customFormat="1" x14ac:dyDescent="0.2">
      <c r="B473" s="102">
        <f t="shared" si="136"/>
        <v>3.1799999999999535</v>
      </c>
      <c r="C473" s="102">
        <f t="shared" si="137"/>
        <v>1513.5612484360479</v>
      </c>
      <c r="D473" s="102">
        <f t="shared" si="128"/>
        <v>1.5135612484360479</v>
      </c>
      <c r="E473" s="102">
        <f t="shared" si="129"/>
        <v>27.048232680638172</v>
      </c>
      <c r="F473" s="102">
        <f t="shared" si="130"/>
        <v>-86.826696648996446</v>
      </c>
      <c r="G473" s="102">
        <f t="shared" si="131"/>
        <v>0.14399268321983669</v>
      </c>
      <c r="H473" s="102">
        <f t="shared" si="132"/>
        <v>121.39234235714116</v>
      </c>
      <c r="I473" s="102">
        <f t="shared" si="133"/>
        <v>27.192225363858007</v>
      </c>
      <c r="J473" s="102">
        <f t="shared" si="134"/>
        <v>34.565645708144714</v>
      </c>
      <c r="K473" s="102" t="str">
        <f t="shared" si="120"/>
        <v>1+0.0111742333122855i</v>
      </c>
      <c r="L473" s="102" t="str">
        <f t="shared" si="121"/>
        <v>1-0.000908335787210118i</v>
      </c>
      <c r="M473" s="102" t="str">
        <f t="shared" si="138"/>
        <v>1.00001014995601+0.0102658975250754i</v>
      </c>
      <c r="N473" s="102" t="str">
        <f t="shared" si="122"/>
        <v>1+14.8062808079599i</v>
      </c>
      <c r="O473" s="102" t="str">
        <f t="shared" si="123"/>
        <v>0.999942590082606+0.0223197581616803i</v>
      </c>
      <c r="P473" s="102" t="str">
        <f t="shared" si="139"/>
        <v>0.669469983175013+14.8277505387635i</v>
      </c>
      <c r="Q473" s="102" t="str">
        <f t="shared" si="124"/>
        <v>1.2461735800588-22.4773549754944i</v>
      </c>
      <c r="R473" s="102" t="str">
        <f t="shared" si="125"/>
        <v>1400-2237.28995997549i</v>
      </c>
      <c r="S473" s="102" t="str">
        <f t="shared" si="126"/>
        <v>-122270.497812614i</v>
      </c>
      <c r="T473" s="102" t="str">
        <f t="shared" si="135"/>
        <v>1349.96794715122-2212.26733854168i</v>
      </c>
      <c r="U473" s="102" t="str">
        <f t="shared" si="127"/>
        <v>-0.529602810036247+0.867889494350965i</v>
      </c>
      <c r="V473" s="102"/>
      <c r="W473" s="102"/>
      <c r="X473" s="102"/>
      <c r="Y473" s="102"/>
      <c r="Z473" s="102"/>
      <c r="AA473" s="102"/>
      <c r="AB473" s="102"/>
      <c r="AC473" s="102"/>
      <c r="AD473" s="102"/>
      <c r="AE473" s="102"/>
      <c r="AF473" s="102"/>
      <c r="AG473" s="102"/>
      <c r="AH473" s="102"/>
      <c r="AI473" s="102"/>
      <c r="AJ473" s="102"/>
      <c r="AK473" s="102"/>
      <c r="AL473" s="102"/>
    </row>
    <row r="474" spans="2:38" s="110" customFormat="1" x14ac:dyDescent="0.2">
      <c r="B474" s="102">
        <f t="shared" si="136"/>
        <v>3.1849999999999534</v>
      </c>
      <c r="C474" s="102">
        <f t="shared" si="137"/>
        <v>1531.0874616818667</v>
      </c>
      <c r="D474" s="102">
        <f t="shared" si="128"/>
        <v>1.5310874616818666</v>
      </c>
      <c r="E474" s="102">
        <f t="shared" si="129"/>
        <v>26.948655542554452</v>
      </c>
      <c r="F474" s="102">
        <f t="shared" si="130"/>
        <v>-86.878787052347064</v>
      </c>
      <c r="G474" s="102">
        <f t="shared" si="131"/>
        <v>7.2352294772657921E-2</v>
      </c>
      <c r="H474" s="102">
        <f t="shared" si="132"/>
        <v>121.68225120576747</v>
      </c>
      <c r="I474" s="102">
        <f t="shared" si="133"/>
        <v>27.021007837327108</v>
      </c>
      <c r="J474" s="102">
        <f t="shared" si="134"/>
        <v>34.803464153420407</v>
      </c>
      <c r="K474" s="102" t="str">
        <f t="shared" si="120"/>
        <v>1+0.0113036248358145i</v>
      </c>
      <c r="L474" s="102" t="str">
        <f t="shared" si="121"/>
        <v>1-0.000918853819910746i</v>
      </c>
      <c r="M474" s="102" t="str">
        <f t="shared" si="138"/>
        <v>1.00001038637886+0.0103847710159038i</v>
      </c>
      <c r="N474" s="102" t="str">
        <f t="shared" si="122"/>
        <v>1+14.9777294593348i</v>
      </c>
      <c r="O474" s="102" t="str">
        <f t="shared" si="123"/>
        <v>0.999941252833843+0.0225782087804055i</v>
      </c>
      <c r="P474" s="102" t="str">
        <f t="shared" si="139"/>
        <v>0.661770950044552+14.999427768954i</v>
      </c>
      <c r="Q474" s="102" t="str">
        <f t="shared" si="124"/>
        <v>1.21176588931141-22.2222514630282i</v>
      </c>
      <c r="R474" s="102" t="str">
        <f t="shared" si="125"/>
        <v>1400-2211.67991357867i</v>
      </c>
      <c r="S474" s="102" t="str">
        <f t="shared" si="126"/>
        <v>-120870.878997904i</v>
      </c>
      <c r="T474" s="102" t="str">
        <f t="shared" si="135"/>
        <v>1349.96397198225-2187.29320512949i</v>
      </c>
      <c r="U474" s="102" t="str">
        <f t="shared" si="127"/>
        <v>-0.529601250546882+0.858091949704644i</v>
      </c>
      <c r="V474" s="102"/>
      <c r="W474" s="102"/>
      <c r="X474" s="102"/>
      <c r="Y474" s="102"/>
      <c r="Z474" s="102"/>
      <c r="AA474" s="102"/>
      <c r="AB474" s="102"/>
      <c r="AC474" s="102"/>
      <c r="AD474" s="102"/>
      <c r="AE474" s="102"/>
      <c r="AF474" s="102"/>
      <c r="AG474" s="102"/>
      <c r="AH474" s="102"/>
      <c r="AI474" s="102"/>
      <c r="AJ474" s="102"/>
      <c r="AK474" s="102"/>
      <c r="AL474" s="102"/>
    </row>
    <row r="475" spans="2:38" s="110" customFormat="1" x14ac:dyDescent="0.2">
      <c r="B475" s="102">
        <f t="shared" si="136"/>
        <v>3.1899999999999533</v>
      </c>
      <c r="C475" s="102">
        <f t="shared" si="137"/>
        <v>1548.8166189123158</v>
      </c>
      <c r="D475" s="102">
        <f t="shared" si="128"/>
        <v>1.5488166189123158</v>
      </c>
      <c r="E475" s="102">
        <f t="shared" si="129"/>
        <v>26.849067624229548</v>
      </c>
      <c r="F475" s="102">
        <f t="shared" si="130"/>
        <v>-86.930469599036286</v>
      </c>
      <c r="G475" s="102">
        <f t="shared" si="131"/>
        <v>1.1818674703659882E-3</v>
      </c>
      <c r="H475" s="102">
        <f t="shared" si="132"/>
        <v>121.97354210589558</v>
      </c>
      <c r="I475" s="102">
        <f t="shared" si="133"/>
        <v>26.850249491699913</v>
      </c>
      <c r="J475" s="102">
        <f t="shared" si="134"/>
        <v>35.043072506859289</v>
      </c>
      <c r="K475" s="102" t="str">
        <f t="shared" si="120"/>
        <v>1+0.0114345146425719i</v>
      </c>
      <c r="L475" s="102" t="str">
        <f t="shared" si="121"/>
        <v>1-0.000929493645689936i</v>
      </c>
      <c r="M475" s="102" t="str">
        <f t="shared" si="138"/>
        <v>1.0000106283087+0.010505020996882i</v>
      </c>
      <c r="N475" s="102" t="str">
        <f t="shared" si="122"/>
        <v>1+15.1511633925263i</v>
      </c>
      <c r="O475" s="102" t="str">
        <f t="shared" si="123"/>
        <v>0.999939884436555+0.0228396521162486i</v>
      </c>
      <c r="P475" s="102" t="str">
        <f t="shared" si="139"/>
        <v>0.653892583394813+15.1730922239184i</v>
      </c>
      <c r="Q475" s="102" t="str">
        <f t="shared" si="124"/>
        <v>1.17813463173868-21.9699893444976i</v>
      </c>
      <c r="R475" s="102" t="str">
        <f t="shared" si="125"/>
        <v>1400-2186.36302295879i</v>
      </c>
      <c r="S475" s="102" t="str">
        <f t="shared" si="126"/>
        <v>-119487.281487283i</v>
      </c>
      <c r="T475" s="102" t="str">
        <f t="shared" si="135"/>
        <v>1349.95990424394-2162.6089929562i</v>
      </c>
      <c r="U475" s="102" t="str">
        <f t="shared" si="127"/>
        <v>-0.529599654741852+0.848408143390507i</v>
      </c>
      <c r="V475" s="102"/>
      <c r="W475" s="102"/>
      <c r="X475" s="102"/>
      <c r="Y475" s="102"/>
      <c r="Z475" s="102"/>
      <c r="AA475" s="102"/>
      <c r="AB475" s="102"/>
      <c r="AC475" s="102"/>
      <c r="AD475" s="102"/>
      <c r="AE475" s="102"/>
      <c r="AF475" s="102"/>
      <c r="AG475" s="102"/>
      <c r="AH475" s="102"/>
      <c r="AI475" s="102"/>
      <c r="AJ475" s="102"/>
      <c r="AK475" s="102"/>
      <c r="AL475" s="102"/>
    </row>
    <row r="476" spans="2:38" s="110" customFormat="1" x14ac:dyDescent="0.2">
      <c r="B476" s="102">
        <f t="shared" si="136"/>
        <v>3.1949999999999532</v>
      </c>
      <c r="C476" s="102">
        <f t="shared" si="137"/>
        <v>1566.7510701079816</v>
      </c>
      <c r="D476" s="102">
        <f t="shared" si="128"/>
        <v>1.5667510701079816</v>
      </c>
      <c r="E476" s="102">
        <f t="shared" si="129"/>
        <v>26.749469141122454</v>
      </c>
      <c r="F476" s="102">
        <f t="shared" si="130"/>
        <v>-86.981750933240278</v>
      </c>
      <c r="G476" s="102">
        <f t="shared" si="131"/>
        <v>-6.9514001598822345E-2</v>
      </c>
      <c r="H476" s="102">
        <f t="shared" si="132"/>
        <v>122.26618863369299</v>
      </c>
      <c r="I476" s="102">
        <f t="shared" si="133"/>
        <v>26.679955139523631</v>
      </c>
      <c r="J476" s="102">
        <f t="shared" si="134"/>
        <v>35.284437700452713</v>
      </c>
      <c r="K476" s="102" t="str">
        <f t="shared" si="120"/>
        <v>1+0.0115669200818597i</v>
      </c>
      <c r="L476" s="102" t="str">
        <f t="shared" si="121"/>
        <v>1-0.000940256674845068i</v>
      </c>
      <c r="M476" s="102" t="str">
        <f t="shared" si="138"/>
        <v>1.00001087587381+0.0106266634070146i</v>
      </c>
      <c r="N476" s="102" t="str">
        <f t="shared" si="122"/>
        <v>1+15.3266055960143i</v>
      </c>
      <c r="O476" s="102" t="str">
        <f t="shared" si="123"/>
        <v>0.9999384841652+0.0231041228232407i</v>
      </c>
      <c r="P476" s="102" t="str">
        <f t="shared" si="139"/>
        <v>0.645830706011517+15.3487668898997i</v>
      </c>
      <c r="Q476" s="102" t="str">
        <f t="shared" si="124"/>
        <v>1.14526244308071-21.7205386879666i</v>
      </c>
      <c r="R476" s="102" t="str">
        <f t="shared" si="125"/>
        <v>1400-2161.33593238941i</v>
      </c>
      <c r="S476" s="102" t="str">
        <f t="shared" si="126"/>
        <v>-118119.521886398i</v>
      </c>
      <c r="T476" s="102" t="str">
        <f t="shared" si="135"/>
        <v>1349.95574178122-2138.2114300822i</v>
      </c>
      <c r="U476" s="102" t="str">
        <f t="shared" si="127"/>
        <v>-0.529598021775708+0.838836791801477i</v>
      </c>
      <c r="V476" s="102"/>
      <c r="W476" s="102"/>
      <c r="X476" s="102"/>
      <c r="Y476" s="102"/>
      <c r="Z476" s="102"/>
      <c r="AA476" s="102"/>
      <c r="AB476" s="102"/>
      <c r="AC476" s="102"/>
      <c r="AD476" s="102"/>
      <c r="AE476" s="102"/>
      <c r="AF476" s="102"/>
      <c r="AG476" s="102"/>
      <c r="AH476" s="102"/>
      <c r="AI476" s="102"/>
      <c r="AJ476" s="102"/>
      <c r="AK476" s="102"/>
      <c r="AL476" s="102"/>
    </row>
    <row r="477" spans="2:38" s="110" customFormat="1" x14ac:dyDescent="0.2">
      <c r="B477" s="102">
        <f t="shared" si="136"/>
        <v>3.1999999999999531</v>
      </c>
      <c r="C477" s="102">
        <f t="shared" si="137"/>
        <v>1584.893192460944</v>
      </c>
      <c r="D477" s="102">
        <f t="shared" si="128"/>
        <v>1.584893192460944</v>
      </c>
      <c r="E477" s="102">
        <f t="shared" si="129"/>
        <v>26.649860303228156</v>
      </c>
      <c r="F477" s="102">
        <f t="shared" si="130"/>
        <v>-87.032637652600954</v>
      </c>
      <c r="G477" s="102">
        <f t="shared" si="131"/>
        <v>-0.13973077527909866</v>
      </c>
      <c r="H477" s="102">
        <f t="shared" si="132"/>
        <v>122.56016359848422</v>
      </c>
      <c r="I477" s="102">
        <f t="shared" si="133"/>
        <v>26.510129527949058</v>
      </c>
      <c r="J477" s="102">
        <f t="shared" si="134"/>
        <v>35.527525945883269</v>
      </c>
      <c r="K477" s="102" t="str">
        <f t="shared" si="120"/>
        <v>1+0.0117008587038755i</v>
      </c>
      <c r="L477" s="102" t="str">
        <f t="shared" si="121"/>
        <v>1-0.000951144334004001i</v>
      </c>
      <c r="M477" s="102" t="str">
        <f t="shared" si="138"/>
        <v>1.00001112920546+0.0107497143698715i</v>
      </c>
      <c r="N477" s="102" t="str">
        <f t="shared" si="122"/>
        <v>1+15.5040793244729i</v>
      </c>
      <c r="O477" s="102" t="str">
        <f t="shared" si="123"/>
        <v>0.999937051277335+0.0233716559566875i</v>
      </c>
      <c r="P477" s="102" t="str">
        <f t="shared" si="139"/>
        <v>0.637581043380562+15.52647501844i</v>
      </c>
      <c r="Q477" s="102" t="str">
        <f t="shared" si="124"/>
        <v>1.1131323406842-21.4738698168581i</v>
      </c>
      <c r="R477" s="102" t="str">
        <f t="shared" si="125"/>
        <v>1400-2136.59532455679i</v>
      </c>
      <c r="S477" s="102" t="str">
        <f t="shared" si="126"/>
        <v>-116767.418900197i</v>
      </c>
      <c r="T477" s="102" t="str">
        <f t="shared" si="135"/>
        <v>1349.95148238885-2114.09728256035i</v>
      </c>
      <c r="U477" s="102" t="str">
        <f t="shared" si="127"/>
        <v>-0.529596350783317+0.829376626235212i</v>
      </c>
      <c r="V477" s="102"/>
      <c r="W477" s="102"/>
      <c r="X477" s="102"/>
      <c r="Y477" s="102"/>
      <c r="Z477" s="102"/>
      <c r="AA477" s="102"/>
      <c r="AB477" s="102"/>
      <c r="AC477" s="102"/>
      <c r="AD477" s="102"/>
      <c r="AE477" s="102"/>
      <c r="AF477" s="102"/>
      <c r="AG477" s="102"/>
      <c r="AH477" s="102"/>
      <c r="AI477" s="102"/>
      <c r="AJ477" s="102"/>
      <c r="AK477" s="102"/>
      <c r="AL477" s="102"/>
    </row>
    <row r="478" spans="2:38" s="110" customFormat="1" x14ac:dyDescent="0.2">
      <c r="B478" s="102">
        <f t="shared" si="136"/>
        <v>3.204999999999953</v>
      </c>
      <c r="C478" s="102">
        <f t="shared" si="137"/>
        <v>1603.2453906898686</v>
      </c>
      <c r="D478" s="102">
        <f t="shared" si="128"/>
        <v>1.6032453906898687</v>
      </c>
      <c r="E478" s="102">
        <f t="shared" si="129"/>
        <v>26.550241315182777</v>
      </c>
      <c r="F478" s="102">
        <f t="shared" si="130"/>
        <v>-87.083136308867651</v>
      </c>
      <c r="G478" s="102">
        <f t="shared" si="131"/>
        <v>-0.20946397993173257</v>
      </c>
      <c r="H478" s="102">
        <f t="shared" si="132"/>
        <v>122.85543904743089</v>
      </c>
      <c r="I478" s="102">
        <f t="shared" si="133"/>
        <v>26.340777335251044</v>
      </c>
      <c r="J478" s="102">
        <f t="shared" si="134"/>
        <v>35.772302738563241</v>
      </c>
      <c r="K478" s="102" t="str">
        <f t="shared" si="120"/>
        <v>1+0.0118363482620385i</v>
      </c>
      <c r="L478" s="102" t="str">
        <f t="shared" si="121"/>
        <v>1-0.000962158066314161i</v>
      </c>
      <c r="M478" s="102" t="str">
        <f t="shared" si="138"/>
        <v>1.00001138843796+0.0108741901957243i</v>
      </c>
      <c r="N478" s="102" t="str">
        <f t="shared" si="122"/>
        <v>1+15.6836081018525i</v>
      </c>
      <c r="O478" s="102" t="str">
        <f t="shared" si="123"/>
        <v>0.999935585013224+0.0236422869778161i</v>
      </c>
      <c r="P478" s="102" t="str">
        <f t="shared" si="139"/>
        <v>0.629139221421626+15.7062401294218i</v>
      </c>
      <c r="Q478" s="102" t="str">
        <f t="shared" si="124"/>
        <v>1.08172771542513-21.2299533099084i</v>
      </c>
      <c r="R478" s="102" t="str">
        <f t="shared" si="125"/>
        <v>1400-2112.13792012017i</v>
      </c>
      <c r="S478" s="102" t="str">
        <f t="shared" si="126"/>
        <v>-115430.793308893i</v>
      </c>
      <c r="T478" s="102" t="str">
        <f t="shared" si="135"/>
        <v>1349.94712381032-2090.26335400725i</v>
      </c>
      <c r="U478" s="102" t="str">
        <f t="shared" si="127"/>
        <v>-0.529594640879432+0.820026392725919i</v>
      </c>
      <c r="V478" s="102"/>
      <c r="W478" s="102"/>
      <c r="X478" s="102"/>
      <c r="Y478" s="102"/>
      <c r="Z478" s="102"/>
      <c r="AA478" s="102"/>
      <c r="AB478" s="102"/>
      <c r="AC478" s="102"/>
      <c r="AD478" s="102"/>
      <c r="AE478" s="102"/>
      <c r="AF478" s="102"/>
      <c r="AG478" s="102"/>
      <c r="AH478" s="102"/>
      <c r="AI478" s="102"/>
      <c r="AJ478" s="102"/>
      <c r="AK478" s="102"/>
      <c r="AL478" s="102"/>
    </row>
    <row r="479" spans="2:38" s="110" customFormat="1" x14ac:dyDescent="0.2">
      <c r="B479" s="102">
        <f t="shared" si="136"/>
        <v>3.2099999999999529</v>
      </c>
      <c r="C479" s="102">
        <f t="shared" si="137"/>
        <v>1621.810097358755</v>
      </c>
      <c r="D479" s="102">
        <f t="shared" si="128"/>
        <v>1.621810097358755</v>
      </c>
      <c r="E479" s="102">
        <f t="shared" si="129"/>
        <v>26.450612376366578</v>
      </c>
      <c r="F479" s="102">
        <f t="shared" si="130"/>
        <v>-87.13325340854</v>
      </c>
      <c r="G479" s="102">
        <f t="shared" si="131"/>
        <v>-0.27870920902638946</v>
      </c>
      <c r="H479" s="102">
        <f t="shared" si="132"/>
        <v>123.15198627106162</v>
      </c>
      <c r="I479" s="102">
        <f t="shared" si="133"/>
        <v>26.17190316734019</v>
      </c>
      <c r="J479" s="102">
        <f t="shared" si="134"/>
        <v>36.018732862521617</v>
      </c>
      <c r="K479" s="102" t="str">
        <f t="shared" si="120"/>
        <v>1+0.011973406715343i</v>
      </c>
      <c r="L479" s="102" t="str">
        <f t="shared" si="121"/>
        <v>1-0.000973299331633838i</v>
      </c>
      <c r="M479" s="102" t="str">
        <f t="shared" si="138"/>
        <v>1.00001165370875+0.0110001073837092i</v>
      </c>
      <c r="N479" s="102" t="str">
        <f t="shared" si="122"/>
        <v>1+15.865215724498i</v>
      </c>
      <c r="O479" s="102" t="str">
        <f t="shared" si="123"/>
        <v>0.999934084595434+0.0239160517584751i</v>
      </c>
      <c r="P479" s="102" t="str">
        <f t="shared" si="139"/>
        <v>0.620500764168967+15.8880860141435i</v>
      </c>
      <c r="Q479" s="102" t="str">
        <f t="shared" si="124"/>
        <v>1.05103232378855-20.9887600010296i</v>
      </c>
      <c r="R479" s="102" t="str">
        <f t="shared" si="125"/>
        <v>1400-2087.96047727706i</v>
      </c>
      <c r="S479" s="102" t="str">
        <f t="shared" si="126"/>
        <v>-114109.467944211i</v>
      </c>
      <c r="T479" s="102" t="str">
        <f t="shared" si="135"/>
        <v>1349.94266373658-2066.70648517939i</v>
      </c>
      <c r="U479" s="102" t="str">
        <f t="shared" si="127"/>
        <v>-0.529592891158196+0.810784851878066i</v>
      </c>
      <c r="V479" s="102"/>
      <c r="W479" s="102"/>
      <c r="X479" s="102"/>
      <c r="Y479" s="102"/>
      <c r="Z479" s="102"/>
      <c r="AA479" s="102"/>
      <c r="AB479" s="102"/>
      <c r="AC479" s="102"/>
      <c r="AD479" s="102"/>
      <c r="AE479" s="102"/>
      <c r="AF479" s="102"/>
      <c r="AG479" s="102"/>
      <c r="AH479" s="102"/>
      <c r="AI479" s="102"/>
      <c r="AJ479" s="102"/>
      <c r="AK479" s="102"/>
      <c r="AL479" s="102"/>
    </row>
    <row r="480" spans="2:38" s="110" customFormat="1" x14ac:dyDescent="0.2">
      <c r="B480" s="102">
        <f t="shared" si="136"/>
        <v>3.2149999999999528</v>
      </c>
      <c r="C480" s="102">
        <f t="shared" si="137"/>
        <v>1640.5897731993621</v>
      </c>
      <c r="D480" s="102">
        <f t="shared" si="128"/>
        <v>1.6405897731993622</v>
      </c>
      <c r="E480" s="102">
        <f t="shared" si="129"/>
        <v>26.350973681004326</v>
      </c>
      <c r="F480" s="102">
        <f t="shared" si="130"/>
        <v>-87.182995413512145</v>
      </c>
      <c r="G480" s="102">
        <f t="shared" si="131"/>
        <v>-0.34746212673241622</v>
      </c>
      <c r="H480" s="102">
        <f t="shared" si="132"/>
        <v>123.44977580966392</v>
      </c>
      <c r="I480" s="102">
        <f t="shared" si="133"/>
        <v>26.00351155427191</v>
      </c>
      <c r="J480" s="102">
        <f t="shared" si="134"/>
        <v>36.266780396151773</v>
      </c>
      <c r="K480" s="102" t="str">
        <f t="shared" si="120"/>
        <v>1+0.0121120522307385i</v>
      </c>
      <c r="L480" s="102" t="str">
        <f t="shared" si="121"/>
        <v>1-0.000984569606725682i</v>
      </c>
      <c r="M480" s="102" t="str">
        <f t="shared" si="138"/>
        <v>1.0000119251585+0.0111274826240128i</v>
      </c>
      <c r="N480" s="102" t="str">
        <f t="shared" si="122"/>
        <v>1+16.0489262643033i</v>
      </c>
      <c r="O480" s="102" t="str">
        <f t="shared" si="123"/>
        <v>0.999932549228424+0.0241929865858897i</v>
      </c>
      <c r="P480" s="102" t="str">
        <f t="shared" si="139"/>
        <v>0.611661091398201+16.0720367384297i</v>
      </c>
      <c r="Q480" s="102" t="str">
        <f t="shared" si="124"/>
        <v>1.02103028010303-20.7502609790829i</v>
      </c>
      <c r="R480" s="102" t="str">
        <f t="shared" si="125"/>
        <v>1400-2064.05979133362i</v>
      </c>
      <c r="S480" s="102" t="str">
        <f t="shared" si="126"/>
        <v>-112803.267665907i</v>
      </c>
      <c r="T480" s="102" t="str">
        <f t="shared" si="135"/>
        <v>1349.93809980489-2043.42355355437i</v>
      </c>
      <c r="U480" s="102" t="str">
        <f t="shared" si="127"/>
        <v>-0.529591100692686+0.801650778702097i</v>
      </c>
      <c r="V480" s="102"/>
      <c r="W480" s="102"/>
      <c r="X480" s="102"/>
      <c r="Y480" s="102"/>
      <c r="Z480" s="102"/>
      <c r="AA480" s="102"/>
      <c r="AB480" s="102"/>
      <c r="AC480" s="102"/>
      <c r="AD480" s="102"/>
      <c r="AE480" s="102"/>
      <c r="AF480" s="102"/>
      <c r="AG480" s="102"/>
      <c r="AH480" s="102"/>
      <c r="AI480" s="102"/>
      <c r="AJ480" s="102"/>
      <c r="AK480" s="102"/>
      <c r="AL480" s="102"/>
    </row>
    <row r="481" spans="2:38" s="110" customFormat="1" x14ac:dyDescent="0.2">
      <c r="B481" s="102">
        <f t="shared" si="136"/>
        <v>3.2199999999999527</v>
      </c>
      <c r="C481" s="102">
        <f t="shared" si="137"/>
        <v>1659.5869074373813</v>
      </c>
      <c r="D481" s="102">
        <f t="shared" si="128"/>
        <v>1.6595869074373812</v>
      </c>
      <c r="E481" s="102">
        <f t="shared" si="129"/>
        <v>26.251325418262631</v>
      </c>
      <c r="F481" s="102">
        <f t="shared" si="130"/>
        <v>-87.232368741717394</v>
      </c>
      <c r="G481" s="102">
        <f t="shared" si="131"/>
        <v>-0.41571847150588315</v>
      </c>
      <c r="H481" s="102">
        <f t="shared" si="132"/>
        <v>123.74877746054594</v>
      </c>
      <c r="I481" s="102">
        <f t="shared" si="133"/>
        <v>25.835606946756748</v>
      </c>
      <c r="J481" s="102">
        <f t="shared" si="134"/>
        <v>36.516408718828544</v>
      </c>
      <c r="K481" s="102" t="str">
        <f t="shared" si="120"/>
        <v>1+0.0122523031855378i</v>
      </c>
      <c r="L481" s="102" t="str">
        <f t="shared" si="121"/>
        <v>1-0.000995970385452448i</v>
      </c>
      <c r="M481" s="102" t="str">
        <f t="shared" si="138"/>
        <v>1.00001220293113+0.0112563328000854i</v>
      </c>
      <c r="N481" s="102" t="str">
        <f t="shared" si="122"/>
        <v>1+16.2347640719013i</v>
      </c>
      <c r="O481" s="102" t="str">
        <f t="shared" si="123"/>
        <v>0.999930978098122+0.0244731281674713i</v>
      </c>
      <c r="P481" s="102" t="str">
        <f t="shared" si="139"/>
        <v>0.602615516197823+16.258116645776i</v>
      </c>
      <c r="Q481" s="102" t="str">
        <f t="shared" si="124"/>
        <v>0.991706048927472-20.5144275875654i</v>
      </c>
      <c r="R481" s="102" t="str">
        <f t="shared" si="125"/>
        <v>1400-2040.4326942798i</v>
      </c>
      <c r="S481" s="102" t="str">
        <f t="shared" si="126"/>
        <v>-111512.019338547i</v>
      </c>
      <c r="T481" s="102" t="str">
        <f t="shared" si="135"/>
        <v>1349.93342959752-2020.4114729169i</v>
      </c>
      <c r="U481" s="102" t="str">
        <f t="shared" si="127"/>
        <v>-0.52958926853441+0.792622962452013i</v>
      </c>
      <c r="V481" s="102"/>
      <c r="W481" s="102"/>
      <c r="X481" s="102"/>
      <c r="Y481" s="102"/>
      <c r="Z481" s="102"/>
      <c r="AA481" s="102"/>
      <c r="AB481" s="102"/>
      <c r="AC481" s="102"/>
      <c r="AD481" s="102"/>
      <c r="AE481" s="102"/>
      <c r="AF481" s="102"/>
      <c r="AG481" s="102"/>
      <c r="AH481" s="102"/>
      <c r="AI481" s="102"/>
      <c r="AJ481" s="102"/>
      <c r="AK481" s="102"/>
      <c r="AL481" s="102"/>
    </row>
    <row r="482" spans="2:38" s="110" customFormat="1" x14ac:dyDescent="0.2">
      <c r="B482" s="102">
        <f t="shared" si="136"/>
        <v>3.2249999999999526</v>
      </c>
      <c r="C482" s="102">
        <f t="shared" si="137"/>
        <v>1678.8040181223789</v>
      </c>
      <c r="D482" s="102">
        <f t="shared" si="128"/>
        <v>1.6788040181223789</v>
      </c>
      <c r="E482" s="102">
        <f t="shared" si="129"/>
        <v>26.151667772345313</v>
      </c>
      <c r="F482" s="102">
        <f t="shared" si="130"/>
        <v>-87.281379767774339</v>
      </c>
      <c r="G482" s="102">
        <f t="shared" si="131"/>
        <v>-0.48347405966635776</v>
      </c>
      <c r="H482" s="102">
        <f t="shared" si="132"/>
        <v>124.04896028617721</v>
      </c>
      <c r="I482" s="102">
        <f t="shared" si="133"/>
        <v>25.668193712678956</v>
      </c>
      <c r="J482" s="102">
        <f t="shared" si="134"/>
        <v>36.767580518402866</v>
      </c>
      <c r="K482" s="102" t="str">
        <f t="shared" si="120"/>
        <v>1+0.0123941781698532i</v>
      </c>
      <c r="L482" s="102" t="str">
        <f t="shared" si="121"/>
        <v>1-0.00100750317897501i</v>
      </c>
      <c r="M482" s="102" t="str">
        <f t="shared" si="138"/>
        <v>1.00001248717391+0.0113866749908782i</v>
      </c>
      <c r="N482" s="102" t="str">
        <f t="shared" si="122"/>
        <v>1+16.4227537798921i</v>
      </c>
      <c r="O482" s="102" t="str">
        <f t="shared" si="123"/>
        <v>0.999929370371495+0.0247565136356832i</v>
      </c>
      <c r="P482" s="102" t="str">
        <f t="shared" si="139"/>
        <v>0.593359242484128+16.4463503605293i</v>
      </c>
      <c r="Q482" s="102" t="str">
        <f t="shared" si="124"/>
        <v>0.96304443758769-20.2812314242167i</v>
      </c>
      <c r="R482" s="102" t="str">
        <f t="shared" si="125"/>
        <v>1400-2017.0760543695i</v>
      </c>
      <c r="S482" s="102" t="str">
        <f t="shared" si="126"/>
        <v>-110235.551808565i</v>
      </c>
      <c r="T482" s="102" t="str">
        <f t="shared" si="135"/>
        <v>1349.9286506405-1997.66719294957i</v>
      </c>
      <c r="U482" s="102" t="str">
        <f t="shared" si="127"/>
        <v>-0.52958739371281+0.78370020646483i</v>
      </c>
      <c r="V482" s="102"/>
      <c r="W482" s="102"/>
      <c r="X482" s="102"/>
      <c r="Y482" s="102"/>
      <c r="Z482" s="102"/>
      <c r="AA482" s="102"/>
      <c r="AB482" s="102"/>
      <c r="AC482" s="102"/>
      <c r="AD482" s="102"/>
      <c r="AE482" s="102"/>
      <c r="AF482" s="102"/>
      <c r="AG482" s="102"/>
      <c r="AH482" s="102"/>
      <c r="AI482" s="102"/>
      <c r="AJ482" s="102"/>
      <c r="AK482" s="102"/>
      <c r="AL482" s="102"/>
    </row>
    <row r="483" spans="2:38" s="110" customFormat="1" x14ac:dyDescent="0.2">
      <c r="B483" s="102">
        <f t="shared" si="136"/>
        <v>3.2299999999999525</v>
      </c>
      <c r="C483" s="102">
        <f t="shared" si="137"/>
        <v>1698.2436524615591</v>
      </c>
      <c r="D483" s="102">
        <f t="shared" si="128"/>
        <v>1.6982436524615592</v>
      </c>
      <c r="E483" s="102">
        <f t="shared" si="129"/>
        <v>26.052000922586348</v>
      </c>
      <c r="F483" s="102">
        <f t="shared" si="130"/>
        <v>-87.330034823632943</v>
      </c>
      <c r="G483" s="102">
        <f t="shared" si="131"/>
        <v>-0.550724788957486</v>
      </c>
      <c r="H483" s="102">
        <f t="shared" si="132"/>
        <v>124.3502926232113</v>
      </c>
      <c r="I483" s="102">
        <f t="shared" si="133"/>
        <v>25.501276133628863</v>
      </c>
      <c r="J483" s="102">
        <f t="shared" si="134"/>
        <v>37.02025779957836</v>
      </c>
      <c r="K483" s="102" t="str">
        <f t="shared" si="120"/>
        <v>1+0.01253769598906i</v>
      </c>
      <c r="L483" s="102" t="str">
        <f t="shared" si="121"/>
        <v>1-0.00101916951595265i</v>
      </c>
      <c r="M483" s="102" t="str">
        <f t="shared" si="138"/>
        <v>1.00001277803755+0.0115185264731073i</v>
      </c>
      <c r="N483" s="102" t="str">
        <f t="shared" si="122"/>
        <v>1+16.6129203061079i</v>
      </c>
      <c r="O483" s="102" t="str">
        <f t="shared" si="123"/>
        <v>0.999927725196103+0.0250431805529621i</v>
      </c>
      <c r="P483" s="102" t="str">
        <f t="shared" si="139"/>
        <v>0.583887362458272+16.6367627911036i</v>
      </c>
      <c r="Q483" s="102" t="str">
        <f t="shared" si="124"/>
        <v>0.935030588860666-20.0506443405477i</v>
      </c>
      <c r="R483" s="102" t="str">
        <f t="shared" si="125"/>
        <v>1400-1993.98677570537i</v>
      </c>
      <c r="S483" s="102" t="str">
        <f t="shared" si="126"/>
        <v>-108973.695881573i</v>
      </c>
      <c r="T483" s="102" t="str">
        <f t="shared" si="135"/>
        <v>1349.9237604023-1975.18769882848i</v>
      </c>
      <c r="U483" s="102" t="str">
        <f t="shared" si="127"/>
        <v>-0.529585475234747+0.77488132800194i</v>
      </c>
      <c r="V483" s="102"/>
      <c r="W483" s="102"/>
      <c r="X483" s="102"/>
      <c r="Y483" s="102"/>
      <c r="Z483" s="102"/>
      <c r="AA483" s="102"/>
      <c r="AB483" s="102"/>
      <c r="AC483" s="102"/>
      <c r="AD483" s="102"/>
      <c r="AE483" s="102"/>
      <c r="AF483" s="102"/>
      <c r="AG483" s="102"/>
      <c r="AH483" s="102"/>
      <c r="AI483" s="102"/>
      <c r="AJ483" s="102"/>
      <c r="AK483" s="102"/>
      <c r="AL483" s="102"/>
    </row>
    <row r="484" spans="2:38" s="110" customFormat="1" x14ac:dyDescent="0.2">
      <c r="B484" s="102">
        <f t="shared" si="136"/>
        <v>3.2349999999999524</v>
      </c>
      <c r="C484" s="102">
        <f t="shared" si="137"/>
        <v>1717.9083871574007</v>
      </c>
      <c r="D484" s="102">
        <f t="shared" si="128"/>
        <v>1.7179083871574008</v>
      </c>
      <c r="E484" s="102">
        <f t="shared" si="129"/>
        <v>25.952325043540426</v>
      </c>
      <c r="F484" s="102">
        <f t="shared" si="130"/>
        <v>-87.378340199221739</v>
      </c>
      <c r="G484" s="102">
        <f t="shared" si="131"/>
        <v>-0.61746664208603408</v>
      </c>
      <c r="H484" s="102">
        <f t="shared" si="132"/>
        <v>124.65274209239659</v>
      </c>
      <c r="I484" s="102">
        <f t="shared" si="133"/>
        <v>25.334858401454394</v>
      </c>
      <c r="J484" s="102">
        <f t="shared" si="134"/>
        <v>37.274401893174854</v>
      </c>
      <c r="K484" s="102" t="str">
        <f t="shared" si="120"/>
        <v>1+0.0126828756662899i</v>
      </c>
      <c r="L484" s="102" t="str">
        <f t="shared" si="121"/>
        <v>1-0.00103097094274571i</v>
      </c>
      <c r="M484" s="102" t="str">
        <f t="shared" si="138"/>
        <v>1.00001307567628+0.0116519047235442i</v>
      </c>
      <c r="N484" s="102" t="str">
        <f t="shared" si="122"/>
        <v>1+16.8052888569158i</v>
      </c>
      <c r="O484" s="102" t="str">
        <f t="shared" si="123"/>
        <v>0.999926041699654+0.0253331669166975i</v>
      </c>
      <c r="P484" s="102" t="str">
        <f t="shared" si="139"/>
        <v>0.57419485400409+16.8293791332318i</v>
      </c>
      <c r="Q484" s="102" t="str">
        <f t="shared" si="124"/>
        <v>0.907649973803815-19.8226384412951i</v>
      </c>
      <c r="R484" s="102" t="str">
        <f t="shared" si="125"/>
        <v>1400-1971.16179782856i</v>
      </c>
      <c r="S484" s="102" t="str">
        <f t="shared" si="126"/>
        <v>-107726.284299933i</v>
      </c>
      <c r="T484" s="102" t="str">
        <f t="shared" si="135"/>
        <v>1349.91875629249-1952.9700108235i</v>
      </c>
      <c r="U484" s="102" t="str">
        <f t="shared" si="127"/>
        <v>-0.529583512083976+0.766165158092294i</v>
      </c>
      <c r="V484" s="102"/>
      <c r="W484" s="102"/>
      <c r="X484" s="102"/>
      <c r="Y484" s="102"/>
      <c r="Z484" s="102"/>
      <c r="AA484" s="102"/>
      <c r="AB484" s="102"/>
      <c r="AC484" s="102"/>
      <c r="AD484" s="102"/>
      <c r="AE484" s="102"/>
      <c r="AF484" s="102"/>
      <c r="AG484" s="102"/>
      <c r="AH484" s="102"/>
      <c r="AI484" s="102"/>
      <c r="AJ484" s="102"/>
      <c r="AK484" s="102"/>
      <c r="AL484" s="102"/>
    </row>
    <row r="485" spans="2:38" s="110" customFormat="1" x14ac:dyDescent="0.2">
      <c r="B485" s="102">
        <f t="shared" si="136"/>
        <v>3.2399999999999523</v>
      </c>
      <c r="C485" s="102">
        <f t="shared" si="137"/>
        <v>1737.8008287491859</v>
      </c>
      <c r="D485" s="102">
        <f t="shared" si="128"/>
        <v>1.737800828749186</v>
      </c>
      <c r="E485" s="102">
        <f t="shared" si="129"/>
        <v>25.852640305071027</v>
      </c>
      <c r="F485" s="102">
        <f t="shared" si="130"/>
        <v>-87.426302143095057</v>
      </c>
      <c r="G485" s="102">
        <f t="shared" si="131"/>
        <v>-0.68369569023331345</v>
      </c>
      <c r="H485" s="102">
        <f t="shared" si="132"/>
        <v>124.95627560937682</v>
      </c>
      <c r="I485" s="102">
        <f t="shared" si="133"/>
        <v>25.168944614837713</v>
      </c>
      <c r="J485" s="102">
        <f t="shared" si="134"/>
        <v>37.52997346628176</v>
      </c>
      <c r="K485" s="102" t="str">
        <f t="shared" ref="K485:K548" si="140">COMPLEX(1,2*PI()*C485*esr*Cout*10^-6)</f>
        <v>1+0.0128297364449516i</v>
      </c>
      <c r="L485" s="102" t="str">
        <f t="shared" ref="L485:L548" si="141">COMPLEX(1,-2*PI()*C485*(1-Dmax)^2*Lout*10^-6/Req)</f>
        <v>1-0.00104290902362052i</v>
      </c>
      <c r="M485" s="102" t="str">
        <f t="shared" si="138"/>
        <v>1.00001338024791+0.0117868274213311i</v>
      </c>
      <c r="N485" s="102" t="str">
        <f t="shared" ref="N485:N548" si="142">COMPLEX(1,2*PI()*C485*(Rd+Rs+esr)*Req*Cout*10^-6/(Req+Rd+Rs))</f>
        <v>1+16.9998849305589i</v>
      </c>
      <c r="O485" s="102" t="str">
        <f t="shared" ref="O485:O548" si="143">IMSUM(COMPLEX(1,2*PI()*C485/(Qd*ws)),IMPRODUCT(COMPLEX(0,2*PI()*C485/ws),COMPLEX(0,2*PI()*C485/ws)))</f>
        <v>0.999924318989535+0.0256265111642678i</v>
      </c>
      <c r="P485" s="102" t="str">
        <f t="shared" si="139"/>
        <v>0.5642765780253+17.0242248732538i</v>
      </c>
      <c r="Q485" s="102" t="str">
        <f t="shared" ref="Q485:Q548" si="144">IMPRODUCT(Ap,IMDIV(M485,P485))</f>
        <v>0.880888384727028-19.5971860838046i</v>
      </c>
      <c r="R485" s="102" t="str">
        <f t="shared" ref="R485:R548" si="145">IMSUM(Rz*10^3,IMDIV(1,COMPLEX(0,(2*PI()*C485*Cz*10^-9))))</f>
        <v>1400-1948.59809531296i</v>
      </c>
      <c r="S485" s="102" t="str">
        <f t="shared" ref="S485:S548" si="146">IMDIV(1,COMPLEX(0,(2*PI()*C485*Cp*10^-12)))</f>
        <v>-106493.151720592i</v>
      </c>
      <c r="T485" s="102" t="str">
        <f t="shared" si="135"/>
        <v>1349.91363566041-1931.01118390319i</v>
      </c>
      <c r="U485" s="102" t="str">
        <f t="shared" ref="U485:U548" si="147">IMPRODUCT(-Rs*g/(Rs+Rd),T485)</f>
        <v>-0.529581503220621+0.757550541377404i</v>
      </c>
      <c r="V485" s="102"/>
      <c r="W485" s="102"/>
      <c r="X485" s="102"/>
      <c r="Y485" s="102"/>
      <c r="Z485" s="102"/>
      <c r="AA485" s="102"/>
      <c r="AB485" s="102"/>
      <c r="AC485" s="102"/>
      <c r="AD485" s="102"/>
      <c r="AE485" s="102"/>
      <c r="AF485" s="102"/>
      <c r="AG485" s="102"/>
      <c r="AH485" s="102"/>
      <c r="AI485" s="102"/>
      <c r="AJ485" s="102"/>
      <c r="AK485" s="102"/>
      <c r="AL485" s="102"/>
    </row>
    <row r="486" spans="2:38" s="110" customFormat="1" x14ac:dyDescent="0.2">
      <c r="B486" s="102">
        <f t="shared" si="136"/>
        <v>3.2449999999999521</v>
      </c>
      <c r="C486" s="102">
        <f t="shared" si="137"/>
        <v>1757.9236139585007</v>
      </c>
      <c r="D486" s="102">
        <f t="shared" ref="D486:D549" si="148">C486/1000</f>
        <v>1.7579236139585006</v>
      </c>
      <c r="E486" s="102">
        <f t="shared" ref="E486:E549" si="149">20*LOG(IMABS(Q486))</f>
        <v>25.75294687243629</v>
      </c>
      <c r="F486" s="102">
        <f t="shared" ref="F486:F549" si="150">IF(180/PI()*IMARGUMENT(Q486)&gt;0,180/PI()*IMARGUMENT(Q486)-360,180/PI()*IMARGUMENT(Q486))</f>
        <v>-87.473926863080436</v>
      </c>
      <c r="G486" s="102">
        <f t="shared" ref="G486:G549" si="151">20*LOG(IMABS(U486))</f>
        <v>-0.74940809653326546</v>
      </c>
      <c r="H486" s="102">
        <f t="shared" ref="H486:H549" si="152">180/PI()*IMARGUMENT(U486)</f>
        <v>125.2608593963794</v>
      </c>
      <c r="I486" s="102">
        <f t="shared" ref="I486:I549" si="153">E486+G486</f>
        <v>25.003538775903024</v>
      </c>
      <c r="J486" s="102">
        <f t="shared" ref="J486:J549" si="154">F486+H486</f>
        <v>37.786932533298966</v>
      </c>
      <c r="K486" s="102" t="str">
        <f t="shared" si="140"/>
        <v>1+0.0129782977912825i</v>
      </c>
      <c r="L486" s="102" t="str">
        <f t="shared" si="141"/>
        <v>1-0.00105498534095677i</v>
      </c>
      <c r="M486" s="102" t="str">
        <f t="shared" si="138"/>
        <v>1.00001369191392+0.0119233124503257i</v>
      </c>
      <c r="N486" s="102" t="str">
        <f t="shared" si="142"/>
        <v>1+17.1967343205358i</v>
      </c>
      <c r="O486" s="102" t="str">
        <f t="shared" si="143"/>
        <v>0.999922556152342+0.0259232521781352i</v>
      </c>
      <c r="P486" s="102" t="str">
        <f t="shared" si="139"/>
        <v>0.5541272757207+17.221325791441i</v>
      </c>
      <c r="Q486" s="102" t="str">
        <f t="shared" si="144"/>
        <v>0.854731928305229-19.3742598773468i</v>
      </c>
      <c r="R486" s="102" t="str">
        <f t="shared" si="145"/>
        <v>1400-1926.29267736424i</v>
      </c>
      <c r="S486" s="102" t="str">
        <f t="shared" si="146"/>
        <v>-105274.134693162i</v>
      </c>
      <c r="T486" s="102" t="str">
        <f t="shared" ref="T486:T549" si="155">IMDIV(IMPRODUCT(R486,S486),IMSUM(R486,S486))</f>
        <v>1349.90839579369-1909.30830734431i</v>
      </c>
      <c r="U486" s="102" t="str">
        <f t="shared" si="147"/>
        <v>-0.5295794475806+0.749036335958151i</v>
      </c>
      <c r="V486" s="102"/>
      <c r="W486" s="102"/>
      <c r="X486" s="102"/>
      <c r="Y486" s="102"/>
      <c r="Z486" s="102"/>
      <c r="AA486" s="102"/>
      <c r="AB486" s="102"/>
      <c r="AC486" s="102"/>
      <c r="AD486" s="102"/>
      <c r="AE486" s="102"/>
      <c r="AF486" s="102"/>
      <c r="AG486" s="102"/>
      <c r="AH486" s="102"/>
      <c r="AI486" s="102"/>
      <c r="AJ486" s="102"/>
      <c r="AK486" s="102"/>
      <c r="AL486" s="102"/>
    </row>
    <row r="487" spans="2:38" s="110" customFormat="1" x14ac:dyDescent="0.2">
      <c r="B487" s="102">
        <f t="shared" ref="B487:B550" si="156">B486+0.005</f>
        <v>3.249999999999952</v>
      </c>
      <c r="C487" s="102">
        <f t="shared" ref="C487:C550" si="157">10^B487</f>
        <v>1778.2794100387271</v>
      </c>
      <c r="D487" s="102">
        <f t="shared" si="148"/>
        <v>1.7782794100387271</v>
      </c>
      <c r="E487" s="102">
        <f t="shared" si="149"/>
        <v>25.653244906372791</v>
      </c>
      <c r="F487" s="102">
        <f t="shared" si="150"/>
        <v>-87.521220526926584</v>
      </c>
      <c r="G487" s="102">
        <f t="shared" si="151"/>
        <v>-0.81460011951061351</v>
      </c>
      <c r="H487" s="102">
        <f t="shared" si="152"/>
        <v>125.56645899479335</v>
      </c>
      <c r="I487" s="102">
        <f t="shared" si="153"/>
        <v>24.838644786862176</v>
      </c>
      <c r="J487" s="102">
        <f t="shared" si="154"/>
        <v>38.045238467866767</v>
      </c>
      <c r="K487" s="102" t="str">
        <f t="shared" si="140"/>
        <v>1+0.013128579396928i</v>
      </c>
      <c r="L487" s="102" t="str">
        <f t="shared" si="141"/>
        <v>1-0.00106720149545724i</v>
      </c>
      <c r="M487" s="102" t="str">
        <f t="shared" ref="M487:M550" si="158">IMPRODUCT(K487,L487)</f>
        <v>1.00001401083957+0.0120613779014708i</v>
      </c>
      <c r="N487" s="102" t="str">
        <f t="shared" si="142"/>
        <v>1+17.3958631190201i</v>
      </c>
      <c r="O487" s="102" t="str">
        <f t="shared" si="143"/>
        <v>0.999920752253397+0.0262234292909997i</v>
      </c>
      <c r="P487" s="102" t="str">
        <f t="shared" ref="P487:P550" si="159">IMPRODUCT(N487,O487)</f>
        <v>0.543741565795864+17.4207079653587i</v>
      </c>
      <c r="Q487" s="102" t="str">
        <f t="shared" si="144"/>
        <v>0.829167018828866-19.1538326823688i</v>
      </c>
      <c r="R487" s="102" t="str">
        <f t="shared" si="145"/>
        <v>1400-1904.24258742342i</v>
      </c>
      <c r="S487" s="102" t="str">
        <f t="shared" si="146"/>
        <v>-104069.071638257i</v>
      </c>
      <c r="T487" s="102" t="str">
        <f t="shared" si="155"/>
        <v>1349.90303391691-1887.85850434591i</v>
      </c>
      <c r="U487" s="102" t="str">
        <f t="shared" si="147"/>
        <v>-0.529577344075094+0.740621413243394i</v>
      </c>
      <c r="V487" s="102"/>
      <c r="W487" s="102"/>
      <c r="X487" s="102"/>
      <c r="Y487" s="102"/>
      <c r="Z487" s="102"/>
      <c r="AA487" s="102"/>
      <c r="AB487" s="102"/>
      <c r="AC487" s="102"/>
      <c r="AD487" s="102"/>
      <c r="AE487" s="102"/>
      <c r="AF487" s="102"/>
      <c r="AG487" s="102"/>
      <c r="AH487" s="102"/>
      <c r="AI487" s="102"/>
      <c r="AJ487" s="102"/>
      <c r="AK487" s="102"/>
      <c r="AL487" s="102"/>
    </row>
    <row r="488" spans="2:38" s="110" customFormat="1" x14ac:dyDescent="0.2">
      <c r="B488" s="102">
        <f t="shared" si="156"/>
        <v>3.2549999999999519</v>
      </c>
      <c r="C488" s="102">
        <f t="shared" si="157"/>
        <v>1798.8709151285898</v>
      </c>
      <c r="D488" s="102">
        <f t="shared" si="148"/>
        <v>1.7988709151285898</v>
      </c>
      <c r="E488" s="102">
        <f t="shared" si="149"/>
        <v>25.553534563176719</v>
      </c>
      <c r="F488" s="102">
        <f t="shared" si="150"/>
        <v>-87.568189262950867</v>
      </c>
      <c r="G488" s="102">
        <f t="shared" si="151"/>
        <v>-0.87926811647403003</v>
      </c>
      <c r="H488" s="102">
        <f t="shared" si="152"/>
        <v>125.87303927862948</v>
      </c>
      <c r="I488" s="102">
        <f t="shared" si="153"/>
        <v>24.674266446702688</v>
      </c>
      <c r="J488" s="102">
        <f t="shared" si="154"/>
        <v>38.30485001567861</v>
      </c>
      <c r="K488" s="102" t="str">
        <f t="shared" si="140"/>
        <v>1+0.0132806011815522i</v>
      </c>
      <c r="L488" s="102" t="str">
        <f t="shared" si="141"/>
        <v>1-0.00107955910635998i</v>
      </c>
      <c r="M488" s="102" t="str">
        <f t="shared" si="158"/>
        <v>1.00001433719394+0.0122010420751922i</v>
      </c>
      <c r="N488" s="102" t="str">
        <f t="shared" si="142"/>
        <v>1+17.5972977203182i</v>
      </c>
      <c r="O488" s="102" t="str">
        <f t="shared" si="143"/>
        <v>0.999918906336247+0.0265270822910125i</v>
      </c>
      <c r="P488" s="102" t="str">
        <f t="shared" si="159"/>
        <v>0.53311394160992+17.6223977732649i</v>
      </c>
      <c r="Q488" s="102" t="str">
        <f t="shared" si="144"/>
        <v>0.804180371590267-18.9358776096837i</v>
      </c>
      <c r="R488" s="102" t="str">
        <f t="shared" si="145"/>
        <v>1400-1882.44490277496i</v>
      </c>
      <c r="S488" s="102" t="str">
        <f t="shared" si="146"/>
        <v>-102877.802826073i</v>
      </c>
      <c r="T488" s="102" t="str">
        <f t="shared" si="155"/>
        <v>1349.89754719006-1866.65893164784i</v>
      </c>
      <c r="U488" s="102" t="str">
        <f t="shared" si="147"/>
        <v>-0.529575191589945+0.732304657800305i</v>
      </c>
      <c r="V488" s="102"/>
      <c r="W488" s="102"/>
      <c r="X488" s="102"/>
      <c r="Y488" s="102"/>
      <c r="Z488" s="102"/>
      <c r="AA488" s="102"/>
      <c r="AB488" s="102"/>
      <c r="AC488" s="102"/>
      <c r="AD488" s="102"/>
      <c r="AE488" s="102"/>
      <c r="AF488" s="102"/>
      <c r="AG488" s="102"/>
      <c r="AH488" s="102"/>
      <c r="AI488" s="102"/>
      <c r="AJ488" s="102"/>
      <c r="AK488" s="102"/>
      <c r="AL488" s="102"/>
    </row>
    <row r="489" spans="2:38" s="110" customFormat="1" x14ac:dyDescent="0.2">
      <c r="B489" s="102">
        <f t="shared" si="156"/>
        <v>3.2599999999999518</v>
      </c>
      <c r="C489" s="102">
        <f t="shared" si="157"/>
        <v>1819.7008586097829</v>
      </c>
      <c r="D489" s="102">
        <f t="shared" si="148"/>
        <v>1.8197008586097829</v>
      </c>
      <c r="E489" s="102">
        <f t="shared" si="149"/>
        <v>25.453815994783653</v>
      </c>
      <c r="F489" s="102">
        <f t="shared" si="150"/>
        <v>-87.614839160687211</v>
      </c>
      <c r="G489" s="102">
        <f t="shared" si="151"/>
        <v>-0.94340854685699982</v>
      </c>
      <c r="H489" s="102">
        <f t="shared" si="152"/>
        <v>126.18056446885952</v>
      </c>
      <c r="I489" s="102">
        <f t="shared" si="153"/>
        <v>24.510407447926653</v>
      </c>
      <c r="J489" s="102">
        <f t="shared" si="154"/>
        <v>38.565725308172304</v>
      </c>
      <c r="K489" s="102" t="str">
        <f t="shared" si="140"/>
        <v>1+0.0134343832954779i</v>
      </c>
      <c r="L489" s="102" t="str">
        <f t="shared" si="141"/>
        <v>1-0.00109205981165293i</v>
      </c>
      <c r="M489" s="102" t="str">
        <f t="shared" si="158"/>
        <v>1.00001467115009+0.012342323483825i</v>
      </c>
      <c r="N489" s="102" t="str">
        <f t="shared" si="142"/>
        <v>1+17.8010648243684i</v>
      </c>
      <c r="O489" s="102" t="str">
        <f t="shared" si="143"/>
        <v>0.999917017422163+0.0268342514270499i</v>
      </c>
      <c r="P489" s="102" t="str">
        <f t="shared" si="159"/>
        <v>0.522238768255848+17.8264218975481i</v>
      </c>
      <c r="Q489" s="102" t="str">
        <f t="shared" si="144"/>
        <v>0.779758996403377-18.7203680196032i</v>
      </c>
      <c r="R489" s="102" t="str">
        <f t="shared" si="145"/>
        <v>1400-1860.89673415937i</v>
      </c>
      <c r="S489" s="102" t="str">
        <f t="shared" si="146"/>
        <v>-101700.170355221i</v>
      </c>
      <c r="T489" s="102" t="str">
        <f t="shared" si="155"/>
        <v>1349.89193270711-1845.70677915382i</v>
      </c>
      <c r="U489" s="102" t="str">
        <f t="shared" si="147"/>
        <v>-0.529572988985096+0.724084967206497i</v>
      </c>
      <c r="V489" s="102"/>
      <c r="W489" s="102"/>
      <c r="X489" s="102"/>
      <c r="Y489" s="102"/>
      <c r="Z489" s="102"/>
      <c r="AA489" s="102"/>
      <c r="AB489" s="102"/>
      <c r="AC489" s="102"/>
      <c r="AD489" s="102"/>
      <c r="AE489" s="102"/>
      <c r="AF489" s="102"/>
      <c r="AG489" s="102"/>
      <c r="AH489" s="102"/>
      <c r="AI489" s="102"/>
      <c r="AJ489" s="102"/>
      <c r="AK489" s="102"/>
      <c r="AL489" s="102"/>
    </row>
    <row r="490" spans="2:38" s="110" customFormat="1" x14ac:dyDescent="0.2">
      <c r="B490" s="102">
        <f t="shared" si="156"/>
        <v>3.2649999999999517</v>
      </c>
      <c r="C490" s="102">
        <f t="shared" si="157"/>
        <v>1840.7720014687529</v>
      </c>
      <c r="D490" s="102">
        <f t="shared" si="148"/>
        <v>1.840772001468753</v>
      </c>
      <c r="E490" s="102">
        <f t="shared" si="149"/>
        <v>25.354089348845015</v>
      </c>
      <c r="F490" s="102">
        <f t="shared" si="150"/>
        <v>-87.661176271533321</v>
      </c>
      <c r="G490" s="102">
        <f t="shared" si="151"/>
        <v>-1.0070179755018875</v>
      </c>
      <c r="H490" s="102">
        <f t="shared" si="152"/>
        <v>126.48899814862513</v>
      </c>
      <c r="I490" s="102">
        <f t="shared" si="153"/>
        <v>24.347071373343127</v>
      </c>
      <c r="J490" s="102">
        <f t="shared" si="154"/>
        <v>38.827821877091807</v>
      </c>
      <c r="K490" s="102" t="str">
        <f t="shared" si="140"/>
        <v>1+0.0135899461223578i</v>
      </c>
      <c r="L490" s="102" t="str">
        <f t="shared" si="141"/>
        <v>1-0.00110470526829104i</v>
      </c>
      <c r="M490" s="102" t="str">
        <f t="shared" si="158"/>
        <v>1.00001501288508+0.0124852408540668i</v>
      </c>
      <c r="N490" s="102" t="str">
        <f t="shared" si="142"/>
        <v>1+18.0071914402797i</v>
      </c>
      <c r="O490" s="102" t="str">
        <f t="shared" si="143"/>
        <v>0.999915084509618+0.027144977414048i</v>
      </c>
      <c r="P490" s="102" t="str">
        <f t="shared" si="159"/>
        <v>0.511110279572787+18.0328073282022i</v>
      </c>
      <c r="Q490" s="102" t="str">
        <f t="shared" si="144"/>
        <v>0.755890191254716-18.507277521012i</v>
      </c>
      <c r="R490" s="102" t="str">
        <f t="shared" si="145"/>
        <v>1400-1839.59522539024i</v>
      </c>
      <c r="S490" s="102" t="str">
        <f t="shared" si="146"/>
        <v>-100536.018131792i</v>
      </c>
      <c r="T490" s="102" t="str">
        <f t="shared" si="155"/>
        <v>1349.8861874944-1824.99926955872i</v>
      </c>
      <c r="U490" s="102" t="str">
        <f t="shared" si="147"/>
        <v>-0.529570735093956+0.715961251903804i</v>
      </c>
      <c r="V490" s="102"/>
      <c r="W490" s="102"/>
      <c r="X490" s="102"/>
      <c r="Y490" s="102"/>
      <c r="Z490" s="102"/>
      <c r="AA490" s="102"/>
      <c r="AB490" s="102"/>
      <c r="AC490" s="102"/>
      <c r="AD490" s="102"/>
      <c r="AE490" s="102"/>
      <c r="AF490" s="102"/>
      <c r="AG490" s="102"/>
      <c r="AH490" s="102"/>
      <c r="AI490" s="102"/>
      <c r="AJ490" s="102"/>
      <c r="AK490" s="102"/>
      <c r="AL490" s="102"/>
    </row>
    <row r="491" spans="2:38" s="110" customFormat="1" x14ac:dyDescent="0.2">
      <c r="B491" s="102">
        <f t="shared" si="156"/>
        <v>3.2699999999999516</v>
      </c>
      <c r="C491" s="102">
        <f t="shared" si="157"/>
        <v>1862.087136662662</v>
      </c>
      <c r="D491" s="102">
        <f t="shared" si="148"/>
        <v>1.8620871366626621</v>
      </c>
      <c r="E491" s="102">
        <f t="shared" si="149"/>
        <v>25.254354768803275</v>
      </c>
      <c r="F491" s="102">
        <f t="shared" si="150"/>
        <v>-87.707206609397929</v>
      </c>
      <c r="G491" s="102">
        <f t="shared" si="151"/>
        <v>-1.0700930758793168</v>
      </c>
      <c r="H491" s="102">
        <f t="shared" si="152"/>
        <v>126.79830327930678</v>
      </c>
      <c r="I491" s="102">
        <f t="shared" si="153"/>
        <v>24.184261692923958</v>
      </c>
      <c r="J491" s="102">
        <f t="shared" si="154"/>
        <v>39.09109666990885</v>
      </c>
      <c r="K491" s="102" t="str">
        <f t="shared" si="140"/>
        <v>1+0.0137473102818762i</v>
      </c>
      <c r="L491" s="102" t="str">
        <f t="shared" si="141"/>
        <v>1-0.00111749715241588i</v>
      </c>
      <c r="M491" s="102" t="str">
        <f t="shared" si="158"/>
        <v>1.00001536258009+0.0126298131294603i</v>
      </c>
      <c r="N491" s="102" t="str">
        <f t="shared" si="142"/>
        <v>1+18.2157048899117i</v>
      </c>
      <c r="O491" s="102" t="str">
        <f t="shared" si="143"/>
        <v>0.999913106573756+0.0274593014384i</v>
      </c>
      <c r="P491" s="102" t="str">
        <f t="shared" si="159"/>
        <v>0.499722575088734+18.2415813663408i</v>
      </c>
      <c r="Q491" s="102" t="str">
        <f t="shared" si="144"/>
        <v>0.732561536083195-18.2965799703912i</v>
      </c>
      <c r="R491" s="102" t="str">
        <f t="shared" si="145"/>
        <v>1400-1818.53755297565i</v>
      </c>
      <c r="S491" s="102" t="str">
        <f t="shared" si="146"/>
        <v>-99385.1918486687i</v>
      </c>
      <c r="T491" s="102" t="str">
        <f t="shared" si="155"/>
        <v>1349.88030850911-1804.53365798039i</v>
      </c>
      <c r="U491" s="102" t="str">
        <f t="shared" si="147"/>
        <v>-0.529568428722803+0.707932435053844i</v>
      </c>
      <c r="V491" s="102"/>
      <c r="W491" s="102"/>
      <c r="X491" s="102"/>
      <c r="Y491" s="102"/>
      <c r="Z491" s="102"/>
      <c r="AA491" s="102"/>
      <c r="AB491" s="102"/>
      <c r="AC491" s="102"/>
      <c r="AD491" s="102"/>
      <c r="AE491" s="102"/>
      <c r="AF491" s="102"/>
      <c r="AG491" s="102"/>
      <c r="AH491" s="102"/>
      <c r="AI491" s="102"/>
      <c r="AJ491" s="102"/>
      <c r="AK491" s="102"/>
      <c r="AL491" s="102"/>
    </row>
    <row r="492" spans="2:38" s="110" customFormat="1" x14ac:dyDescent="0.2">
      <c r="B492" s="102">
        <f t="shared" si="156"/>
        <v>3.2749999999999515</v>
      </c>
      <c r="C492" s="102">
        <f t="shared" si="157"/>
        <v>1883.649089489591</v>
      </c>
      <c r="D492" s="102">
        <f t="shared" si="148"/>
        <v>1.883649089489591</v>
      </c>
      <c r="E492" s="102">
        <f t="shared" si="149"/>
        <v>25.154612393965504</v>
      </c>
      <c r="F492" s="102">
        <f t="shared" si="150"/>
        <v>-87.752936151347711</v>
      </c>
      <c r="G492" s="102">
        <f t="shared" si="151"/>
        <v>-1.1326306332383427</v>
      </c>
      <c r="H492" s="102">
        <f t="shared" si="152"/>
        <v>127.10844221744316</v>
      </c>
      <c r="I492" s="102">
        <f t="shared" si="153"/>
        <v>24.021981760727162</v>
      </c>
      <c r="J492" s="102">
        <f t="shared" si="154"/>
        <v>39.355506066095444</v>
      </c>
      <c r="K492" s="102" t="str">
        <f t="shared" si="140"/>
        <v>1+0.0139064966324818i</v>
      </c>
      <c r="L492" s="102" t="str">
        <f t="shared" si="141"/>
        <v>1-0.00113043715957785i</v>
      </c>
      <c r="M492" s="102" t="str">
        <f t="shared" si="158"/>
        <v>1.00001572042055+0.0127760594729039i</v>
      </c>
      <c r="N492" s="102" t="str">
        <f t="shared" si="142"/>
        <v>1+18.4266328114962i</v>
      </c>
      <c r="O492" s="102" t="str">
        <f t="shared" si="143"/>
        <v>0.999911082565849+0.0277772651634147i</v>
      </c>
      <c r="P492" s="102" t="str">
        <f t="shared" si="159"/>
        <v>0.488069616892041+18.45277162775i</v>
      </c>
      <c r="Q492" s="102" t="str">
        <f t="shared" si="144"/>
        <v>0.709760886686639-18.0882494707923i</v>
      </c>
      <c r="R492" s="102" t="str">
        <f t="shared" si="145"/>
        <v>1400-1797.72092574393i</v>
      </c>
      <c r="S492" s="102" t="str">
        <f t="shared" si="146"/>
        <v>-98247.538965075i</v>
      </c>
      <c r="T492" s="102" t="str">
        <f t="shared" si="155"/>
        <v>1349.87429263767-1784.3072315956i</v>
      </c>
      <c r="U492" s="102" t="str">
        <f t="shared" si="147"/>
        <v>-0.529566068650162+0.699997452395195i</v>
      </c>
      <c r="V492" s="102"/>
      <c r="W492" s="102"/>
      <c r="X492" s="102"/>
      <c r="Y492" s="102"/>
      <c r="Z492" s="102"/>
      <c r="AA492" s="102"/>
      <c r="AB492" s="102"/>
      <c r="AC492" s="102"/>
      <c r="AD492" s="102"/>
      <c r="AE492" s="102"/>
      <c r="AF492" s="102"/>
      <c r="AG492" s="102"/>
      <c r="AH492" s="102"/>
      <c r="AI492" s="102"/>
      <c r="AJ492" s="102"/>
      <c r="AK492" s="102"/>
      <c r="AL492" s="102"/>
    </row>
    <row r="493" spans="2:38" s="110" customFormat="1" x14ac:dyDescent="0.2">
      <c r="B493" s="102">
        <f t="shared" si="156"/>
        <v>3.2799999999999514</v>
      </c>
      <c r="C493" s="102">
        <f t="shared" si="157"/>
        <v>1905.4607179630352</v>
      </c>
      <c r="D493" s="102">
        <f t="shared" si="148"/>
        <v>1.9054607179630352</v>
      </c>
      <c r="E493" s="102">
        <f t="shared" si="149"/>
        <v>25.0548623595732</v>
      </c>
      <c r="F493" s="102">
        <f t="shared" si="150"/>
        <v>-87.798370838253547</v>
      </c>
      <c r="G493" s="102">
        <f t="shared" si="151"/>
        <v>-1.1946275476803605</v>
      </c>
      <c r="H493" s="102">
        <f t="shared" si="152"/>
        <v>127.41937673248059</v>
      </c>
      <c r="I493" s="102">
        <f t="shared" si="153"/>
        <v>23.860234811892838</v>
      </c>
      <c r="J493" s="102">
        <f t="shared" si="154"/>
        <v>39.621005894227039</v>
      </c>
      <c r="K493" s="102" t="str">
        <f t="shared" si="140"/>
        <v>1+0.014067526274153i</v>
      </c>
      <c r="L493" s="102" t="str">
        <f t="shared" si="141"/>
        <v>1-0.00114352700496087i</v>
      </c>
      <c r="M493" s="102" t="str">
        <f t="shared" si="158"/>
        <v>1.00001608659619+0.0129239992691921i</v>
      </c>
      <c r="N493" s="102" t="str">
        <f t="shared" si="142"/>
        <v>1+18.6400031633009i</v>
      </c>
      <c r="O493" s="102" t="str">
        <f t="shared" si="143"/>
        <v>0.999909011412742+0.0280989107348395i</v>
      </c>
      <c r="P493" s="102" t="str">
        <f t="shared" si="159"/>
        <v>0.476145226430024+18.6664060464814i</v>
      </c>
      <c r="Q493" s="102" t="str">
        <f t="shared" si="144"/>
        <v>0.687476368752641-17.8822603707598i</v>
      </c>
      <c r="R493" s="102" t="str">
        <f t="shared" si="145"/>
        <v>1400-1777.1425844737i</v>
      </c>
      <c r="S493" s="102" t="str">
        <f t="shared" si="146"/>
        <v>-97122.9086863531i</v>
      </c>
      <c r="T493" s="102" t="str">
        <f t="shared" si="155"/>
        <v>1349.86813669409-1764.31730928042i</v>
      </c>
      <c r="U493" s="102" t="str">
        <f t="shared" si="147"/>
        <v>-0.529563653626142+0.692155252102317i</v>
      </c>
      <c r="V493" s="102"/>
      <c r="W493" s="102"/>
      <c r="X493" s="102"/>
      <c r="Y493" s="102"/>
      <c r="Z493" s="102"/>
      <c r="AA493" s="102"/>
      <c r="AB493" s="102"/>
      <c r="AC493" s="102"/>
      <c r="AD493" s="102"/>
      <c r="AE493" s="102"/>
      <c r="AF493" s="102"/>
      <c r="AG493" s="102"/>
      <c r="AH493" s="102"/>
      <c r="AI493" s="102"/>
      <c r="AJ493" s="102"/>
      <c r="AK493" s="102"/>
      <c r="AL493" s="102"/>
    </row>
    <row r="494" spans="2:38" s="110" customFormat="1" x14ac:dyDescent="0.2">
      <c r="B494" s="102">
        <f t="shared" si="156"/>
        <v>3.2849999999999513</v>
      </c>
      <c r="C494" s="102">
        <f t="shared" si="157"/>
        <v>1927.5249131907215</v>
      </c>
      <c r="D494" s="102">
        <f t="shared" si="148"/>
        <v>1.9275249131907215</v>
      </c>
      <c r="E494" s="102">
        <f t="shared" si="149"/>
        <v>24.955104796871773</v>
      </c>
      <c r="F494" s="102">
        <f t="shared" si="150"/>
        <v>-87.843516575436297</v>
      </c>
      <c r="G494" s="102">
        <f t="shared" si="151"/>
        <v>-1.256080837151955</v>
      </c>
      <c r="H494" s="102">
        <f t="shared" si="152"/>
        <v>127.73106802534662</v>
      </c>
      <c r="I494" s="102">
        <f t="shared" si="153"/>
        <v>23.699023959719817</v>
      </c>
      <c r="J494" s="102">
        <f t="shared" si="154"/>
        <v>39.887551449910319</v>
      </c>
      <c r="K494" s="102" t="str">
        <f t="shared" si="140"/>
        <v>1+0.0142304205511945i</v>
      </c>
      <c r="L494" s="102" t="str">
        <f t="shared" si="141"/>
        <v>1-0.00115676842360977i</v>
      </c>
      <c r="M494" s="102" t="str">
        <f t="shared" si="158"/>
        <v>1.00001646130115+0.0130736521275847i</v>
      </c>
      <c r="N494" s="102" t="str">
        <f t="shared" si="142"/>
        <v>1+18.8558442273347i</v>
      </c>
      <c r="O494" s="102" t="str">
        <f t="shared" si="143"/>
        <v>0.999906892016281+0.0284242807864465i</v>
      </c>
      <c r="P494" s="102" t="str">
        <f t="shared" si="159"/>
        <v>0.463943081233023+18.8825128784838i</v>
      </c>
      <c r="Q494" s="102" t="str">
        <f t="shared" si="144"/>
        <v>0.66569637201176-17.6785872632123i</v>
      </c>
      <c r="R494" s="102" t="str">
        <f t="shared" si="145"/>
        <v>1400-1756.79980152811i</v>
      </c>
      <c r="S494" s="102" t="str">
        <f t="shared" si="146"/>
        <v>-96011.1519439779i</v>
      </c>
      <c r="T494" s="102" t="str">
        <f t="shared" si="155"/>
        <v>1349.8618374183-1744.56124125452i</v>
      </c>
      <c r="U494" s="102" t="str">
        <f t="shared" si="147"/>
        <v>-0.529561182371793+0.684404794646002i</v>
      </c>
      <c r="V494" s="102"/>
      <c r="W494" s="102"/>
      <c r="X494" s="102"/>
      <c r="Y494" s="102"/>
      <c r="Z494" s="102"/>
      <c r="AA494" s="102"/>
      <c r="AB494" s="102"/>
      <c r="AC494" s="102"/>
      <c r="AD494" s="102"/>
      <c r="AE494" s="102"/>
      <c r="AF494" s="102"/>
      <c r="AG494" s="102"/>
      <c r="AH494" s="102"/>
      <c r="AI494" s="102"/>
      <c r="AJ494" s="102"/>
      <c r="AK494" s="102"/>
      <c r="AL494" s="102"/>
    </row>
    <row r="495" spans="2:38" s="110" customFormat="1" x14ac:dyDescent="0.2">
      <c r="B495" s="102">
        <f t="shared" si="156"/>
        <v>3.2899999999999512</v>
      </c>
      <c r="C495" s="102">
        <f t="shared" si="157"/>
        <v>1949.8445997578283</v>
      </c>
      <c r="D495" s="102">
        <f t="shared" si="148"/>
        <v>1.9498445997578282</v>
      </c>
      <c r="E495" s="102">
        <f t="shared" si="149"/>
        <v>24.855339833177478</v>
      </c>
      <c r="F495" s="102">
        <f t="shared" si="150"/>
        <v>-87.888379233312151</v>
      </c>
      <c r="G495" s="102">
        <f t="shared" si="151"/>
        <v>-1.3169876403494694</v>
      </c>
      <c r="H495" s="102">
        <f t="shared" si="152"/>
        <v>128.04347674781769</v>
      </c>
      <c r="I495" s="102">
        <f t="shared" si="153"/>
        <v>23.538352192828008</v>
      </c>
      <c r="J495" s="102">
        <f t="shared" si="154"/>
        <v>40.155097514505542</v>
      </c>
      <c r="K495" s="102" t="str">
        <f t="shared" si="140"/>
        <v>1+0.0143952010550662i</v>
      </c>
      <c r="L495" s="102" t="str">
        <f t="shared" si="141"/>
        <v>1-0.00117016317066026i</v>
      </c>
      <c r="M495" s="102" t="str">
        <f t="shared" si="158"/>
        <v>1.00001684473411+0.0132250378844059i</v>
      </c>
      <c r="N495" s="102" t="str">
        <f t="shared" si="142"/>
        <v>1+19.0741846130969i</v>
      </c>
      <c r="O495" s="102" t="str">
        <f t="shared" si="143"/>
        <v>0.999904723252735+0.0287534184456837i</v>
      </c>
      <c r="P495" s="102" t="str">
        <f t="shared" si="159"/>
        <v>0.451456711562138+19.1011207052759i</v>
      </c>
      <c r="Q495" s="102" t="str">
        <f t="shared" si="144"/>
        <v>0.644409544510696-17.4772049842792i</v>
      </c>
      <c r="R495" s="102" t="str">
        <f t="shared" si="145"/>
        <v>1400-1736.68988049331i</v>
      </c>
      <c r="S495" s="102" t="str">
        <f t="shared" si="146"/>
        <v>-94912.1213757969i</v>
      </c>
      <c r="T495" s="102" t="str">
        <f t="shared" si="155"/>
        <v>1349.85539147439-1725.03640872988i</v>
      </c>
      <c r="U495" s="102" t="str">
        <f t="shared" si="147"/>
        <v>-0.529558653578413+0.676745052655567i</v>
      </c>
      <c r="V495" s="102"/>
      <c r="W495" s="102"/>
      <c r="X495" s="102"/>
      <c r="Y495" s="102"/>
      <c r="Z495" s="102"/>
      <c r="AA495" s="102"/>
      <c r="AB495" s="102"/>
      <c r="AC495" s="102"/>
      <c r="AD495" s="102"/>
      <c r="AE495" s="102"/>
      <c r="AF495" s="102"/>
      <c r="AG495" s="102"/>
      <c r="AH495" s="102"/>
      <c r="AI495" s="102"/>
      <c r="AJ495" s="102"/>
      <c r="AK495" s="102"/>
      <c r="AL495" s="102"/>
    </row>
    <row r="496" spans="2:38" s="110" customFormat="1" x14ac:dyDescent="0.2">
      <c r="B496" s="102">
        <f t="shared" si="156"/>
        <v>3.2949999999999511</v>
      </c>
      <c r="C496" s="102">
        <f t="shared" si="157"/>
        <v>1972.4227361146322</v>
      </c>
      <c r="D496" s="102">
        <f t="shared" si="148"/>
        <v>1.9724227361146323</v>
      </c>
      <c r="E496" s="102">
        <f t="shared" si="149"/>
        <v>24.755567591942125</v>
      </c>
      <c r="F496" s="102">
        <f t="shared" si="150"/>
        <v>-87.932964648036958</v>
      </c>
      <c r="G496" s="102">
        <f t="shared" si="151"/>
        <v>-1.3773452195303257</v>
      </c>
      <c r="H496" s="102">
        <f t="shared" si="152"/>
        <v>128.35656302266889</v>
      </c>
      <c r="I496" s="102">
        <f t="shared" si="153"/>
        <v>23.378222372411798</v>
      </c>
      <c r="J496" s="102">
        <f t="shared" si="154"/>
        <v>40.423598374631936</v>
      </c>
      <c r="K496" s="102" t="str">
        <f t="shared" si="140"/>
        <v>1+0.0145618896272453i</v>
      </c>
      <c r="L496" s="102" t="str">
        <f t="shared" si="141"/>
        <v>1-0.00118371302157154i</v>
      </c>
      <c r="M496" s="102" t="str">
        <f t="shared" si="158"/>
        <v>1.00001723709837+0.0133781766056738i</v>
      </c>
      <c r="N496" s="102" t="str">
        <f t="shared" si="142"/>
        <v>1+19.295053261369i</v>
      </c>
      <c r="O496" s="102" t="str">
        <f t="shared" si="143"/>
        <v>0.999902503972197+0.0290863673393912i</v>
      </c>
      <c r="P496" s="102" t="str">
        <f t="shared" si="159"/>
        <v>0.4386794969789+19.3222584376592i</v>
      </c>
      <c r="Q496" s="102" t="str">
        <f t="shared" si="144"/>
        <v>0.623604787003394-17.2780886120965i</v>
      </c>
      <c r="R496" s="102" t="str">
        <f t="shared" si="145"/>
        <v>1400-1716.81015582105i</v>
      </c>
      <c r="S496" s="102" t="str">
        <f t="shared" si="146"/>
        <v>-93825.671306499i</v>
      </c>
      <c r="T496" s="102" t="str">
        <f t="shared" si="155"/>
        <v>1349.84879544888-1705.74022356354i</v>
      </c>
      <c r="U496" s="102" t="str">
        <f t="shared" si="147"/>
        <v>-0.529556065906867+0.669175010782618i</v>
      </c>
      <c r="V496" s="102"/>
      <c r="W496" s="102"/>
      <c r="X496" s="102"/>
      <c r="Y496" s="102"/>
      <c r="Z496" s="102"/>
      <c r="AA496" s="102"/>
      <c r="AB496" s="102"/>
      <c r="AC496" s="102"/>
      <c r="AD496" s="102"/>
      <c r="AE496" s="102"/>
      <c r="AF496" s="102"/>
      <c r="AG496" s="102"/>
      <c r="AH496" s="102"/>
      <c r="AI496" s="102"/>
      <c r="AJ496" s="102"/>
      <c r="AK496" s="102"/>
      <c r="AL496" s="102"/>
    </row>
    <row r="497" spans="2:38" s="110" customFormat="1" x14ac:dyDescent="0.2">
      <c r="B497" s="102">
        <f t="shared" si="156"/>
        <v>3.299999999999951</v>
      </c>
      <c r="C497" s="102">
        <f t="shared" si="157"/>
        <v>1995.2623149686553</v>
      </c>
      <c r="D497" s="102">
        <f t="shared" si="148"/>
        <v>1.9952623149686552</v>
      </c>
      <c r="E497" s="102">
        <f t="shared" si="149"/>
        <v>24.655788192815997</v>
      </c>
      <c r="F497" s="102">
        <f t="shared" si="150"/>
        <v>-87.977278622150209</v>
      </c>
      <c r="G497" s="102">
        <f t="shared" si="151"/>
        <v>-1.4371509632256991</v>
      </c>
      <c r="H497" s="102">
        <f t="shared" si="152"/>
        <v>128.67028646458272</v>
      </c>
      <c r="I497" s="102">
        <f t="shared" si="153"/>
        <v>23.2186372295903</v>
      </c>
      <c r="J497" s="102">
        <f t="shared" si="154"/>
        <v>40.693007842432507</v>
      </c>
      <c r="K497" s="102" t="str">
        <f t="shared" si="140"/>
        <v>1+0.0147305083621217i</v>
      </c>
      <c r="L497" s="102" t="str">
        <f t="shared" si="141"/>
        <v>1-0.00119741977236167i</v>
      </c>
      <c r="M497" s="102" t="str">
        <f t="shared" si="158"/>
        <v>1.00001763860197+0.01353308858976i</v>
      </c>
      <c r="N497" s="102" t="str">
        <f t="shared" si="142"/>
        <v>1+19.5184794480514i</v>
      </c>
      <c r="O497" s="102" t="str">
        <f t="shared" si="143"/>
        <v>0.999900232997974+0.0294231715995843i</v>
      </c>
      <c r="P497" s="102" t="str">
        <f t="shared" si="159"/>
        <v>0.425604662834998+19.5459553194723i</v>
      </c>
      <c r="Q497" s="102" t="str">
        <f t="shared" si="144"/>
        <v>0.603271247457854-17.0812134655643i</v>
      </c>
      <c r="R497" s="102" t="str">
        <f t="shared" si="145"/>
        <v>1400-1697.15799247536i</v>
      </c>
      <c r="S497" s="102" t="str">
        <f t="shared" si="146"/>
        <v>-92751.6577283042i</v>
      </c>
      <c r="T497" s="102" t="str">
        <f t="shared" si="155"/>
        <v>1349.84204584893-1686.67012791427i</v>
      </c>
      <c r="U497" s="102" t="str">
        <f t="shared" si="147"/>
        <v>-0.529553417986887+0.661693665566366i</v>
      </c>
      <c r="V497" s="102"/>
      <c r="W497" s="102"/>
      <c r="X497" s="102"/>
      <c r="Y497" s="102"/>
      <c r="Z497" s="102"/>
      <c r="AA497" s="102"/>
      <c r="AB497" s="102"/>
      <c r="AC497" s="102"/>
      <c r="AD497" s="102"/>
      <c r="AE497" s="102"/>
      <c r="AF497" s="102"/>
      <c r="AG497" s="102"/>
      <c r="AH497" s="102"/>
      <c r="AI497" s="102"/>
      <c r="AJ497" s="102"/>
      <c r="AK497" s="102"/>
      <c r="AL497" s="102"/>
    </row>
    <row r="498" spans="2:38" s="110" customFormat="1" x14ac:dyDescent="0.2">
      <c r="B498" s="102">
        <f t="shared" si="156"/>
        <v>3.3049999999999509</v>
      </c>
      <c r="C498" s="102">
        <f t="shared" si="157"/>
        <v>2018.3663636813342</v>
      </c>
      <c r="D498" s="102">
        <f t="shared" si="148"/>
        <v>2.0183663636813343</v>
      </c>
      <c r="E498" s="102">
        <f t="shared" si="149"/>
        <v>24.556001751709275</v>
      </c>
      <c r="F498" s="102">
        <f t="shared" si="150"/>
        <v>-88.021326925217721</v>
      </c>
      <c r="G498" s="102">
        <f t="shared" si="151"/>
        <v>-1.496402388848286</v>
      </c>
      <c r="H498" s="102">
        <f t="shared" si="152"/>
        <v>128.98460620178756</v>
      </c>
      <c r="I498" s="102">
        <f t="shared" si="153"/>
        <v>23.05959936286099</v>
      </c>
      <c r="J498" s="102">
        <f t="shared" si="154"/>
        <v>40.963279276569835</v>
      </c>
      <c r="K498" s="102" t="str">
        <f t="shared" si="140"/>
        <v>1+0.014901079609926i</v>
      </c>
      <c r="L498" s="102" t="str">
        <f t="shared" si="141"/>
        <v>1-0.00121128523984563i</v>
      </c>
      <c r="M498" s="102" t="str">
        <f t="shared" si="158"/>
        <v>1.00001804945779+0.0136897943700804i</v>
      </c>
      <c r="N498" s="102" t="str">
        <f t="shared" si="142"/>
        <v>1+19.7444927880429i</v>
      </c>
      <c r="O498" s="102" t="str">
        <f t="shared" si="143"/>
        <v>0.999897909125966+0.0297638758693028i</v>
      </c>
      <c r="P498" s="102" t="str">
        <f t="shared" si="159"/>
        <v>0.412225276680313+19.7722409313861i</v>
      </c>
      <c r="Q498" s="102" t="str">
        <f t="shared" si="144"/>
        <v>0.583398315676689-16.8865551030689i</v>
      </c>
      <c r="R498" s="102" t="str">
        <f t="shared" si="145"/>
        <v>1400-1677.73078558328i</v>
      </c>
      <c r="S498" s="102" t="str">
        <f t="shared" si="146"/>
        <v>-91689.9382818768i</v>
      </c>
      <c r="T498" s="102" t="str">
        <f t="shared" si="155"/>
        <v>1349.83513910049-1667.82359390342i</v>
      </c>
      <c r="U498" s="102" t="str">
        <f t="shared" si="147"/>
        <v>-0.529550708416345+0.654300025300571i</v>
      </c>
      <c r="V498" s="102"/>
      <c r="W498" s="102"/>
      <c r="X498" s="102"/>
      <c r="Y498" s="102"/>
      <c r="Z498" s="102"/>
      <c r="AA498" s="102"/>
      <c r="AB498" s="102"/>
      <c r="AC498" s="102"/>
      <c r="AD498" s="102"/>
      <c r="AE498" s="102"/>
      <c r="AF498" s="102"/>
      <c r="AG498" s="102"/>
      <c r="AH498" s="102"/>
      <c r="AI498" s="102"/>
      <c r="AJ498" s="102"/>
      <c r="AK498" s="102"/>
      <c r="AL498" s="102"/>
    </row>
    <row r="499" spans="2:38" s="110" customFormat="1" x14ac:dyDescent="0.2">
      <c r="B499" s="102">
        <f t="shared" si="156"/>
        <v>3.3099999999999508</v>
      </c>
      <c r="C499" s="102">
        <f t="shared" si="157"/>
        <v>2041.7379446692998</v>
      </c>
      <c r="D499" s="102">
        <f t="shared" si="148"/>
        <v>2.0417379446693</v>
      </c>
      <c r="E499" s="102">
        <f t="shared" si="149"/>
        <v>24.456208380851084</v>
      </c>
      <c r="F499" s="102">
        <f t="shared" si="150"/>
        <v>-88.065115294473969</v>
      </c>
      <c r="G499" s="102">
        <f t="shared" si="151"/>
        <v>-1.5550971451907556</v>
      </c>
      <c r="H499" s="102">
        <f t="shared" si="152"/>
        <v>129.29948089840443</v>
      </c>
      <c r="I499" s="102">
        <f t="shared" si="153"/>
        <v>22.901111235660327</v>
      </c>
      <c r="J499" s="102">
        <f t="shared" si="154"/>
        <v>41.234365603930456</v>
      </c>
      <c r="K499" s="102" t="str">
        <f t="shared" si="140"/>
        <v>1+0.0150736259796922i</v>
      </c>
      <c r="L499" s="102" t="str">
        <f t="shared" si="141"/>
        <v>1-0.00122531126187611i</v>
      </c>
      <c r="M499" s="102" t="str">
        <f t="shared" si="158"/>
        <v>1.00001846988367+0.0138483147178161i</v>
      </c>
      <c r="N499" s="102" t="str">
        <f t="shared" si="142"/>
        <v>1+19.9731232391669i</v>
      </c>
      <c r="O499" s="102" t="str">
        <f t="shared" si="143"/>
        <v>0.999895531124025+0.0301085253085287i</v>
      </c>
      <c r="P499" s="102" t="str">
        <f t="shared" si="159"/>
        <v>0.398534244587206+20.0011451947409i</v>
      </c>
      <c r="Q499" s="102" t="str">
        <f t="shared" si="144"/>
        <v>0.563975618029156-16.6940893211696i</v>
      </c>
      <c r="R499" s="102" t="str">
        <f t="shared" si="145"/>
        <v>1400-1658.52596008956i</v>
      </c>
      <c r="S499" s="102" t="str">
        <f t="shared" si="146"/>
        <v>-90640.3722374528i</v>
      </c>
      <c r="T499" s="102" t="str">
        <f t="shared" si="155"/>
        <v>1349.82807154636-1649.19812327959i</v>
      </c>
      <c r="U499" s="102" t="str">
        <f t="shared" si="147"/>
        <v>-0.529547935760494+0.646993109901992i</v>
      </c>
      <c r="V499" s="102"/>
      <c r="W499" s="102"/>
      <c r="X499" s="102"/>
      <c r="Y499" s="102"/>
      <c r="Z499" s="102"/>
      <c r="AA499" s="102"/>
      <c r="AB499" s="102"/>
      <c r="AC499" s="102"/>
      <c r="AD499" s="102"/>
      <c r="AE499" s="102"/>
      <c r="AF499" s="102"/>
      <c r="AG499" s="102"/>
      <c r="AH499" s="102"/>
      <c r="AI499" s="102"/>
      <c r="AJ499" s="102"/>
      <c r="AK499" s="102"/>
      <c r="AL499" s="102"/>
    </row>
    <row r="500" spans="2:38" s="110" customFormat="1" x14ac:dyDescent="0.2">
      <c r="B500" s="102">
        <f t="shared" si="156"/>
        <v>3.3149999999999507</v>
      </c>
      <c r="C500" s="102">
        <f t="shared" si="157"/>
        <v>2065.3801558102969</v>
      </c>
      <c r="D500" s="102">
        <f t="shared" si="148"/>
        <v>2.0653801558102969</v>
      </c>
      <c r="E500" s="102">
        <f t="shared" si="149"/>
        <v>24.356408188846856</v>
      </c>
      <c r="F500" s="102">
        <f t="shared" si="150"/>
        <v>-88.10864943546305</v>
      </c>
      <c r="G500" s="102">
        <f t="shared" si="151"/>
        <v>-1.6132330148081311</v>
      </c>
      <c r="H500" s="102">
        <f t="shared" si="152"/>
        <v>129.61486877747114</v>
      </c>
      <c r="I500" s="102">
        <f t="shared" si="153"/>
        <v>22.743175174038726</v>
      </c>
      <c r="J500" s="102">
        <f t="shared" si="154"/>
        <v>41.506219342008094</v>
      </c>
      <c r="K500" s="102" t="str">
        <f t="shared" si="140"/>
        <v>1+0.0152481703422549i</v>
      </c>
      <c r="L500" s="102" t="str">
        <f t="shared" si="141"/>
        <v>1-0.00123949969758715i</v>
      </c>
      <c r="M500" s="102" t="str">
        <f t="shared" si="158"/>
        <v>1.00001890010253+0.0140086706446678i</v>
      </c>
      <c r="N500" s="102" t="str">
        <f t="shared" si="142"/>
        <v>1+20.2044011061421i</v>
      </c>
      <c r="O500" s="102" t="str">
        <f t="shared" si="143"/>
        <v>0.999893097731303+0.0304571656001718i</v>
      </c>
      <c r="P500" s="102" t="str">
        <f t="shared" si="159"/>
        <v>0.384524307389239+20.2326983754264i</v>
      </c>
      <c r="Q500" s="102" t="str">
        <f t="shared" si="144"/>
        <v>0.544993012292758-16.5037921532536i</v>
      </c>
      <c r="R500" s="102" t="str">
        <f t="shared" si="145"/>
        <v>1400-1639.54097041541i</v>
      </c>
      <c r="S500" s="102" t="str">
        <f t="shared" si="146"/>
        <v>-89602.8204761909i</v>
      </c>
      <c r="T500" s="102" t="str">
        <f t="shared" si="155"/>
        <v>1349.82083944437-1630.79124708744i</v>
      </c>
      <c r="U500" s="102" t="str">
        <f t="shared" si="147"/>
        <v>-0.529545098551252+0.639771950780456i</v>
      </c>
      <c r="V500" s="102"/>
      <c r="W500" s="102"/>
      <c r="X500" s="102"/>
      <c r="Y500" s="102"/>
      <c r="Z500" s="102"/>
      <c r="AA500" s="102"/>
      <c r="AB500" s="102"/>
      <c r="AC500" s="102"/>
      <c r="AD500" s="102"/>
      <c r="AE500" s="102"/>
      <c r="AF500" s="102"/>
      <c r="AG500" s="102"/>
      <c r="AH500" s="102"/>
      <c r="AI500" s="102"/>
      <c r="AJ500" s="102"/>
      <c r="AK500" s="102"/>
      <c r="AL500" s="102"/>
    </row>
    <row r="501" spans="2:38" s="110" customFormat="1" x14ac:dyDescent="0.2">
      <c r="B501" s="102">
        <f t="shared" si="156"/>
        <v>3.3199999999999505</v>
      </c>
      <c r="C501" s="102">
        <f t="shared" si="157"/>
        <v>2089.2961308538024</v>
      </c>
      <c r="D501" s="102">
        <f t="shared" si="148"/>
        <v>2.0892961308538025</v>
      </c>
      <c r="E501" s="102">
        <f t="shared" si="149"/>
        <v>24.256601280733918</v>
      </c>
      <c r="F501" s="102">
        <f t="shared" si="150"/>
        <v>-88.151935022678884</v>
      </c>
      <c r="G501" s="102">
        <f t="shared" si="151"/>
        <v>-1.6708079162817353</v>
      </c>
      <c r="H501" s="102">
        <f t="shared" si="152"/>
        <v>129.9307276446163</v>
      </c>
      <c r="I501" s="102">
        <f t="shared" si="153"/>
        <v>22.585793364452183</v>
      </c>
      <c r="J501" s="102">
        <f t="shared" si="154"/>
        <v>41.778792621937413</v>
      </c>
      <c r="K501" s="102" t="str">
        <f t="shared" si="140"/>
        <v>1+0.0154247358332801i</v>
      </c>
      <c r="L501" s="102" t="str">
        <f t="shared" si="141"/>
        <v>1-0.00125385242764051i</v>
      </c>
      <c r="M501" s="102" t="str">
        <f t="shared" si="158"/>
        <v>1.00001934034247+0.0141708834056396i</v>
      </c>
      <c r="N501" s="102" t="str">
        <f t="shared" si="142"/>
        <v>1+20.4383570445993i</v>
      </c>
      <c r="O501" s="102" t="str">
        <f t="shared" si="143"/>
        <v>0.999890607657584+0.0308098429561251i</v>
      </c>
      <c r="P501" s="102" t="str">
        <f t="shared" si="159"/>
        <v>0.370188036832266+20.4669310878032i</v>
      </c>
      <c r="Q501" s="102" t="str">
        <f t="shared" si="144"/>
        <v>0.526440582602323-16.3156398681606i</v>
      </c>
      <c r="R501" s="102" t="str">
        <f t="shared" si="145"/>
        <v>1400-1620.773300121i</v>
      </c>
      <c r="S501" s="102" t="str">
        <f t="shared" si="146"/>
        <v>-88577.1454717286i</v>
      </c>
      <c r="T501" s="102" t="str">
        <f t="shared" si="155"/>
        <v>1349.81343896531-1612.60052534003i</v>
      </c>
      <c r="U501" s="102" t="str">
        <f t="shared" si="147"/>
        <v>-0.52954219528639+0.632635590710318i</v>
      </c>
      <c r="V501" s="102"/>
      <c r="W501" s="102"/>
      <c r="X501" s="102"/>
      <c r="Y501" s="102"/>
      <c r="Z501" s="102"/>
      <c r="AA501" s="102"/>
      <c r="AB501" s="102"/>
      <c r="AC501" s="102"/>
      <c r="AD501" s="102"/>
      <c r="AE501" s="102"/>
      <c r="AF501" s="102"/>
      <c r="AG501" s="102"/>
      <c r="AH501" s="102"/>
      <c r="AI501" s="102"/>
      <c r="AJ501" s="102"/>
      <c r="AK501" s="102"/>
      <c r="AL501" s="102"/>
    </row>
    <row r="502" spans="2:38" s="110" customFormat="1" x14ac:dyDescent="0.2">
      <c r="B502" s="102">
        <f t="shared" si="156"/>
        <v>3.3249999999999504</v>
      </c>
      <c r="C502" s="102">
        <f t="shared" si="157"/>
        <v>2113.4890398364068</v>
      </c>
      <c r="D502" s="102">
        <f t="shared" si="148"/>
        <v>2.113489039836407</v>
      </c>
      <c r="E502" s="102">
        <f t="shared" si="149"/>
        <v>24.15678775803552</v>
      </c>
      <c r="F502" s="102">
        <f t="shared" si="150"/>
        <v>-88.194977700204376</v>
      </c>
      <c r="G502" s="102">
        <f t="shared" si="151"/>
        <v>-1.7278199063568849</v>
      </c>
      <c r="H502" s="102">
        <f t="shared" si="152"/>
        <v>130.24701491234597</v>
      </c>
      <c r="I502" s="102">
        <f t="shared" si="153"/>
        <v>22.428967851678635</v>
      </c>
      <c r="J502" s="102">
        <f t="shared" si="154"/>
        <v>42.052037212141599</v>
      </c>
      <c r="K502" s="102" t="str">
        <f t="shared" si="140"/>
        <v>1+0.0156033458563326i</v>
      </c>
      <c r="L502" s="102" t="str">
        <f t="shared" si="141"/>
        <v>1-0.00126837135447504i</v>
      </c>
      <c r="M502" s="102" t="str">
        <f t="shared" si="158"/>
        <v>1.00001979083692+0.0143349745018576i</v>
      </c>
      <c r="N502" s="102" t="str">
        <f t="shared" si="142"/>
        <v>1+20.6750220651447i</v>
      </c>
      <c r="O502" s="102" t="str">
        <f t="shared" si="143"/>
        <v>0.999888059582596+0.0311666041233902i</v>
      </c>
      <c r="P502" s="102" t="str">
        <f t="shared" si="159"/>
        <v>0.355517831635874+20.7038742986683i</v>
      </c>
      <c r="Q502" s="102" t="str">
        <f t="shared" si="144"/>
        <v>0.508308634504544-16.1296089687793i</v>
      </c>
      <c r="R502" s="102" t="str">
        <f t="shared" si="145"/>
        <v>1400-1602.22046157195i</v>
      </c>
      <c r="S502" s="102" t="str">
        <f t="shared" si="146"/>
        <v>-87563.2112719552i</v>
      </c>
      <c r="T502" s="102" t="str">
        <f t="shared" si="155"/>
        <v>1349.80586619095-1594.62354669537i</v>
      </c>
      <c r="U502" s="102" t="str">
        <f t="shared" si="147"/>
        <v>-0.529539224428756+0.625583083703567i</v>
      </c>
      <c r="V502" s="102"/>
      <c r="W502" s="102"/>
      <c r="X502" s="102"/>
      <c r="Y502" s="102"/>
      <c r="Z502" s="102"/>
      <c r="AA502" s="102"/>
      <c r="AB502" s="102"/>
      <c r="AC502" s="102"/>
      <c r="AD502" s="102"/>
      <c r="AE502" s="102"/>
      <c r="AF502" s="102"/>
      <c r="AG502" s="102"/>
      <c r="AH502" s="102"/>
      <c r="AI502" s="102"/>
      <c r="AJ502" s="102"/>
      <c r="AK502" s="102"/>
      <c r="AL502" s="102"/>
    </row>
    <row r="503" spans="2:38" s="110" customFormat="1" x14ac:dyDescent="0.2">
      <c r="B503" s="102">
        <f t="shared" si="156"/>
        <v>3.3299999999999503</v>
      </c>
      <c r="C503" s="102">
        <f t="shared" si="157"/>
        <v>2137.9620895019893</v>
      </c>
      <c r="D503" s="102">
        <f t="shared" si="148"/>
        <v>2.1379620895019893</v>
      </c>
      <c r="E503" s="102">
        <f t="shared" si="149"/>
        <v>24.05696771881232</v>
      </c>
      <c r="F503" s="102">
        <f t="shared" si="150"/>
        <v>-88.237783082349395</v>
      </c>
      <c r="G503" s="102">
        <f t="shared" si="151"/>
        <v>-1.7842671819522029</v>
      </c>
      <c r="H503" s="102">
        <f t="shared" si="152"/>
        <v>130.56368762491658</v>
      </c>
      <c r="I503" s="102">
        <f t="shared" si="153"/>
        <v>22.272700536860118</v>
      </c>
      <c r="J503" s="102">
        <f t="shared" si="154"/>
        <v>42.325904542567187</v>
      </c>
      <c r="K503" s="102" t="str">
        <f t="shared" si="140"/>
        <v>1+0.0157840240859774i</v>
      </c>
      <c r="L503" s="102" t="str">
        <f t="shared" si="141"/>
        <v>1-0.00128305840255875i</v>
      </c>
      <c r="M503" s="102" t="str">
        <f t="shared" si="158"/>
        <v>1.00002025182473+0.0145009656834186i</v>
      </c>
      <c r="N503" s="102" t="str">
        <f t="shared" si="142"/>
        <v>1+20.9144275374705i</v>
      </c>
      <c r="O503" s="102" t="str">
        <f t="shared" si="143"/>
        <v>0.999885452155318+0.0315274963902734i</v>
      </c>
      <c r="P503" s="102" t="str">
        <f t="shared" si="159"/>
        <v>0.340505913463082+20.9435593312636i</v>
      </c>
      <c r="Q503" s="102" t="str">
        <f t="shared" si="144"/>
        <v>0.490587690116026-15.9456761906157i</v>
      </c>
      <c r="R503" s="102" t="str">
        <f t="shared" si="145"/>
        <v>1400-1583.87999560962i</v>
      </c>
      <c r="S503" s="102" t="str">
        <f t="shared" si="146"/>
        <v>-86560.8834809912i</v>
      </c>
      <c r="T503" s="102" t="str">
        <f t="shared" si="155"/>
        <v>1349.79811711198-1576.85792813649i</v>
      </c>
      <c r="U503" s="102" t="str">
        <f t="shared" si="147"/>
        <v>-0.529536184405468+0.618613494884314i</v>
      </c>
      <c r="V503" s="102"/>
      <c r="W503" s="102"/>
      <c r="X503" s="102"/>
      <c r="Y503" s="102"/>
      <c r="Z503" s="102"/>
      <c r="AA503" s="102"/>
      <c r="AB503" s="102"/>
      <c r="AC503" s="102"/>
      <c r="AD503" s="102"/>
      <c r="AE503" s="102"/>
      <c r="AF503" s="102"/>
      <c r="AG503" s="102"/>
      <c r="AH503" s="102"/>
      <c r="AI503" s="102"/>
      <c r="AJ503" s="102"/>
      <c r="AK503" s="102"/>
      <c r="AL503" s="102"/>
    </row>
    <row r="504" spans="2:38" s="110" customFormat="1" x14ac:dyDescent="0.2">
      <c r="B504" s="102">
        <f t="shared" si="156"/>
        <v>3.3349999999999502</v>
      </c>
      <c r="C504" s="102">
        <f t="shared" si="157"/>
        <v>2162.7185237267745</v>
      </c>
      <c r="D504" s="102">
        <f t="shared" si="148"/>
        <v>2.1627185237267743</v>
      </c>
      <c r="E504" s="102">
        <f t="shared" si="149"/>
        <v>23.957141257713531</v>
      </c>
      <c r="F504" s="102">
        <f t="shared" si="150"/>
        <v>-88.280356754287752</v>
      </c>
      <c r="G504" s="102">
        <f t="shared" si="151"/>
        <v>-1.8401480820350937</v>
      </c>
      <c r="H504" s="102">
        <f t="shared" si="152"/>
        <v>130.88070248375243</v>
      </c>
      <c r="I504" s="102">
        <f t="shared" si="153"/>
        <v>22.116993175678438</v>
      </c>
      <c r="J504" s="102">
        <f t="shared" si="154"/>
        <v>42.600345729464678</v>
      </c>
      <c r="K504" s="102" t="str">
        <f t="shared" si="140"/>
        <v>1+0.0159667944709181i</v>
      </c>
      <c r="L504" s="102" t="str">
        <f t="shared" si="141"/>
        <v>1-0.00129791551864395i</v>
      </c>
      <c r="M504" s="102" t="str">
        <f t="shared" si="158"/>
        <v>1.00002072355033+0.0146688789522741i</v>
      </c>
      <c r="N504" s="102" t="str">
        <f t="shared" si="142"/>
        <v>1+21.1566051945126i</v>
      </c>
      <c r="O504" s="102" t="str">
        <f t="shared" si="143"/>
        <v>0.999882783993256+0.0318925675926537i</v>
      </c>
      <c r="P504" s="102" t="str">
        <f t="shared" si="159"/>
        <v>0.325144322796175+21.1860178693281i</v>
      </c>
      <c r="Q504" s="102" t="str">
        <f t="shared" si="144"/>
        <v>0.473268483382917-15.7638185003389i</v>
      </c>
      <c r="R504" s="102" t="str">
        <f t="shared" si="145"/>
        <v>1400-1565.74947122511i</v>
      </c>
      <c r="S504" s="102" t="str">
        <f t="shared" si="146"/>
        <v>-85570.029241372i</v>
      </c>
      <c r="T504" s="102" t="str">
        <f t="shared" si="155"/>
        <v>1349.79018762588-1559.30131465536i</v>
      </c>
      <c r="U504" s="102" t="str">
        <f t="shared" si="147"/>
        <v>-0.529533073607075+0.611725900364794i</v>
      </c>
      <c r="V504" s="102"/>
      <c r="W504" s="102"/>
      <c r="X504" s="102"/>
      <c r="Y504" s="102"/>
      <c r="Z504" s="102"/>
      <c r="AA504" s="102"/>
      <c r="AB504" s="102"/>
      <c r="AC504" s="102"/>
      <c r="AD504" s="102"/>
      <c r="AE504" s="102"/>
      <c r="AF504" s="102"/>
      <c r="AG504" s="102"/>
      <c r="AH504" s="102"/>
      <c r="AI504" s="102"/>
      <c r="AJ504" s="102"/>
      <c r="AK504" s="102"/>
      <c r="AL504" s="102"/>
    </row>
    <row r="505" spans="2:38" s="110" customFormat="1" x14ac:dyDescent="0.2">
      <c r="B505" s="102">
        <f t="shared" si="156"/>
        <v>3.3399999999999501</v>
      </c>
      <c r="C505" s="102">
        <f t="shared" si="157"/>
        <v>2187.7616239493022</v>
      </c>
      <c r="D505" s="102">
        <f t="shared" si="148"/>
        <v>2.1877616239493021</v>
      </c>
      <c r="E505" s="102">
        <f t="shared" si="149"/>
        <v>23.857308466024477</v>
      </c>
      <c r="F505" s="102">
        <f t="shared" si="150"/>
        <v>-88.32270427269286</v>
      </c>
      <c r="G505" s="102">
        <f t="shared" si="151"/>
        <v>-1.8954610893594328</v>
      </c>
      <c r="H505" s="102">
        <f t="shared" si="152"/>
        <v>131.19801587337361</v>
      </c>
      <c r="I505" s="102">
        <f t="shared" si="153"/>
        <v>21.961847376665045</v>
      </c>
      <c r="J505" s="102">
        <f t="shared" si="154"/>
        <v>42.875311600680746</v>
      </c>
      <c r="K505" s="102" t="str">
        <f t="shared" si="140"/>
        <v>1+0.0161516812371713i</v>
      </c>
      <c r="L505" s="102" t="str">
        <f t="shared" si="141"/>
        <v>1-0.0013129446720253i</v>
      </c>
      <c r="M505" s="102" t="str">
        <f t="shared" si="158"/>
        <v>1.00002120626382+0.014838736565146i</v>
      </c>
      <c r="N505" s="102" t="str">
        <f t="shared" si="142"/>
        <v>1+21.4015871366572i</v>
      </c>
      <c r="O505" s="102" t="str">
        <f t="shared" si="143"/>
        <v>0.999880053681715+0.0322618661203235i</v>
      </c>
      <c r="P505" s="102" t="str">
        <f t="shared" si="159"/>
        <v>0.309424914716443+21.431281961195i</v>
      </c>
      <c r="Q505" s="102" t="str">
        <f t="shared" si="144"/>
        <v>0.456341955440076-15.5840130943001i</v>
      </c>
      <c r="R505" s="102" t="str">
        <f t="shared" si="145"/>
        <v>1400-1547.82648523705i</v>
      </c>
      <c r="S505" s="102" t="str">
        <f t="shared" si="146"/>
        <v>-84590.517216443i</v>
      </c>
      <c r="T505" s="102" t="str">
        <f t="shared" si="155"/>
        <v>1349.78207353476-1541.95137894054i</v>
      </c>
      <c r="U505" s="102" t="str">
        <f t="shared" si="147"/>
        <v>-0.529529890386712+0.604919387122826i</v>
      </c>
      <c r="V505" s="102"/>
      <c r="W505" s="102"/>
      <c r="X505" s="102"/>
      <c r="Y505" s="102"/>
      <c r="Z505" s="102"/>
      <c r="AA505" s="102"/>
      <c r="AB505" s="102"/>
      <c r="AC505" s="102"/>
      <c r="AD505" s="102"/>
      <c r="AE505" s="102"/>
      <c r="AF505" s="102"/>
      <c r="AG505" s="102"/>
      <c r="AH505" s="102"/>
      <c r="AI505" s="102"/>
      <c r="AJ505" s="102"/>
      <c r="AK505" s="102"/>
      <c r="AL505" s="102"/>
    </row>
    <row r="506" spans="2:38" s="110" customFormat="1" x14ac:dyDescent="0.2">
      <c r="B506" s="102">
        <f t="shared" si="156"/>
        <v>3.34499999999995</v>
      </c>
      <c r="C506" s="102">
        <f t="shared" si="157"/>
        <v>2213.0947096053842</v>
      </c>
      <c r="D506" s="102">
        <f t="shared" si="148"/>
        <v>2.2130947096053841</v>
      </c>
      <c r="E506" s="102">
        <f t="shared" si="149"/>
        <v>23.757469431714338</v>
      </c>
      <c r="F506" s="102">
        <f t="shared" si="150"/>
        <v>-88.364831166372468</v>
      </c>
      <c r="G506" s="102">
        <f t="shared" si="151"/>
        <v>-1.9502048320620635</v>
      </c>
      <c r="H506" s="102">
        <f t="shared" si="152"/>
        <v>131.51558388779716</v>
      </c>
      <c r="I506" s="102">
        <f t="shared" si="153"/>
        <v>21.807264599652274</v>
      </c>
      <c r="J506" s="102">
        <f t="shared" si="154"/>
        <v>43.150752721424695</v>
      </c>
      <c r="K506" s="102" t="str">
        <f t="shared" si="140"/>
        <v>1+0.0163387088912776i</v>
      </c>
      <c r="L506" s="102" t="str">
        <f t="shared" si="141"/>
        <v>1-0.0013281478548008i</v>
      </c>
      <c r="M506" s="102" t="str">
        <f t="shared" si="158"/>
        <v>1.00002170022116+0.0150105610364768i</v>
      </c>
      <c r="N506" s="102" t="str">
        <f t="shared" si="142"/>
        <v>1+21.6494058359953i</v>
      </c>
      <c r="O506" s="102" t="str">
        <f t="shared" si="143"/>
        <v>0.999877259773049+0.0326354409234028i</v>
      </c>
      <c r="P506" s="102" t="str">
        <f t="shared" si="159"/>
        <v>0.293339354585653+21.679384023933i</v>
      </c>
      <c r="Q506" s="102" t="str">
        <f t="shared" si="144"/>
        <v>0.439799250068056-15.4062373970331i</v>
      </c>
      <c r="R506" s="102" t="str">
        <f t="shared" si="145"/>
        <v>1400-1530.10866197306i</v>
      </c>
      <c r="S506" s="102" t="str">
        <f t="shared" si="146"/>
        <v>-83622.2175729461i</v>
      </c>
      <c r="T506" s="102" t="str">
        <f t="shared" si="155"/>
        <v>1349.77377054317-1524.80582106841i</v>
      </c>
      <c r="U506" s="102" t="str">
        <f t="shared" si="147"/>
        <v>-0.529526633059242+0.598193052880683i</v>
      </c>
      <c r="V506" s="102"/>
      <c r="W506" s="102"/>
      <c r="X506" s="102"/>
      <c r="Y506" s="102"/>
      <c r="Z506" s="102"/>
      <c r="AA506" s="102"/>
      <c r="AB506" s="102"/>
      <c r="AC506" s="102"/>
      <c r="AD506" s="102"/>
      <c r="AE506" s="102"/>
      <c r="AF506" s="102"/>
      <c r="AG506" s="102"/>
      <c r="AH506" s="102"/>
      <c r="AI506" s="102"/>
      <c r="AJ506" s="102"/>
      <c r="AK506" s="102"/>
      <c r="AL506" s="102"/>
    </row>
    <row r="507" spans="2:38" s="110" customFormat="1" x14ac:dyDescent="0.2">
      <c r="B507" s="102">
        <f t="shared" si="156"/>
        <v>3.3499999999999499</v>
      </c>
      <c r="C507" s="102">
        <f t="shared" si="157"/>
        <v>2238.721138568083</v>
      </c>
      <c r="D507" s="102">
        <f t="shared" si="148"/>
        <v>2.2387211385680832</v>
      </c>
      <c r="E507" s="102">
        <f t="shared" si="149"/>
        <v>23.657624239480867</v>
      </c>
      <c r="F507" s="102">
        <f t="shared" si="150"/>
        <v>-88.406742936901836</v>
      </c>
      <c r="G507" s="102">
        <f t="shared" si="151"/>
        <v>-2.0043780851143604</v>
      </c>
      <c r="H507" s="102">
        <f t="shared" si="152"/>
        <v>131.83336235736775</v>
      </c>
      <c r="I507" s="102">
        <f t="shared" si="153"/>
        <v>21.653246154366506</v>
      </c>
      <c r="J507" s="102">
        <f t="shared" si="154"/>
        <v>43.426619420465912</v>
      </c>
      <c r="K507" s="102" t="str">
        <f t="shared" si="140"/>
        <v>1+0.0165279022235499i</v>
      </c>
      <c r="L507" s="102" t="str">
        <f t="shared" si="141"/>
        <v>1-0.00134352708213585i</v>
      </c>
      <c r="M507" s="102" t="str">
        <f t="shared" si="158"/>
        <v>1.00002220568425+0.0151843751414141i</v>
      </c>
      <c r="N507" s="102" t="str">
        <f t="shared" si="142"/>
        <v>1+21.9000941406272i</v>
      </c>
      <c r="O507" s="102" t="str">
        <f t="shared" si="143"/>
        <v>0.99987440078589+0.0330133415188269i</v>
      </c>
      <c r="P507" s="102" t="str">
        <f t="shared" si="159"/>
        <v>0.276879113626904+21.930356847533i</v>
      </c>
      <c r="Q507" s="102" t="str">
        <f t="shared" si="144"/>
        <v>0.423631709245889-15.2304690597321i</v>
      </c>
      <c r="R507" s="102" t="str">
        <f t="shared" si="145"/>
        <v>1400-1512.59365295485i</v>
      </c>
      <c r="S507" s="102" t="str">
        <f t="shared" si="146"/>
        <v>-82665.0019638115i</v>
      </c>
      <c r="T507" s="102" t="str">
        <f t="shared" si="155"/>
        <v>1349.7652742558-1507.86236819811i</v>
      </c>
      <c r="U507" s="102" t="str">
        <f t="shared" si="147"/>
        <v>-0.529523299900351+0.591546005985411i</v>
      </c>
      <c r="V507" s="102"/>
      <c r="W507" s="102"/>
      <c r="X507" s="102"/>
      <c r="Y507" s="102"/>
      <c r="Z507" s="102"/>
      <c r="AA507" s="102"/>
      <c r="AB507" s="102"/>
      <c r="AC507" s="102"/>
      <c r="AD507" s="102"/>
      <c r="AE507" s="102"/>
      <c r="AF507" s="102"/>
      <c r="AG507" s="102"/>
      <c r="AH507" s="102"/>
      <c r="AI507" s="102"/>
      <c r="AJ507" s="102"/>
      <c r="AK507" s="102"/>
      <c r="AL507" s="102"/>
    </row>
    <row r="508" spans="2:38" s="110" customFormat="1" x14ac:dyDescent="0.2">
      <c r="B508" s="102">
        <f t="shared" si="156"/>
        <v>3.3549999999999498</v>
      </c>
      <c r="C508" s="102">
        <f t="shared" si="157"/>
        <v>2264.6443075928</v>
      </c>
      <c r="D508" s="102">
        <f t="shared" si="148"/>
        <v>2.2646443075928002</v>
      </c>
      <c r="E508" s="102">
        <f t="shared" si="149"/>
        <v>23.557772970793756</v>
      </c>
      <c r="F508" s="102">
        <f t="shared" si="150"/>
        <v>-88.448445059255818</v>
      </c>
      <c r="G508" s="102">
        <f t="shared" si="151"/>
        <v>-2.0579797716256905</v>
      </c>
      <c r="H508" s="102">
        <f t="shared" si="152"/>
        <v>132.15130687598159</v>
      </c>
      <c r="I508" s="102">
        <f t="shared" si="153"/>
        <v>21.499793199168067</v>
      </c>
      <c r="J508" s="102">
        <f t="shared" si="154"/>
        <v>43.702861816725772</v>
      </c>
      <c r="K508" s="102" t="str">
        <f t="shared" si="140"/>
        <v>1+0.0167192863113596i</v>
      </c>
      <c r="L508" s="102" t="str">
        <f t="shared" si="141"/>
        <v>1-0.00135908439253037i</v>
      </c>
      <c r="M508" s="102" t="str">
        <f t="shared" si="158"/>
        <v>1.00002272292108+0.0153602019188292i</v>
      </c>
      <c r="N508" s="102" t="str">
        <f t="shared" si="142"/>
        <v>1+22.1536852790161i</v>
      </c>
      <c r="O508" s="102" t="str">
        <f t="shared" si="143"/>
        <v>0.999871475204366+0.0333956179969106i</v>
      </c>
      <c r="P508" s="102" t="str">
        <f t="shared" si="159"/>
        <v>0.260035464402563+22.18423359914i</v>
      </c>
      <c r="Q508" s="102" t="str">
        <f t="shared" si="144"/>
        <v>0.407830868797897-15.0566859587111i</v>
      </c>
      <c r="R508" s="102" t="str">
        <f t="shared" si="145"/>
        <v>1400-1495.27913658696i</v>
      </c>
      <c r="S508" s="102" t="str">
        <f t="shared" si="146"/>
        <v>-81718.7435111478i</v>
      </c>
      <c r="T508" s="102" t="str">
        <f t="shared" si="155"/>
        <v>1349.75658017521-1491.11877426999i</v>
      </c>
      <c r="U508" s="102" t="str">
        <f t="shared" si="147"/>
        <v>-0.529519889145658+0.584977365290533i</v>
      </c>
      <c r="V508" s="102"/>
      <c r="W508" s="102"/>
      <c r="X508" s="102"/>
      <c r="Y508" s="102"/>
      <c r="Z508" s="102"/>
      <c r="AA508" s="102"/>
      <c r="AB508" s="102"/>
      <c r="AC508" s="102"/>
      <c r="AD508" s="102"/>
      <c r="AE508" s="102"/>
      <c r="AF508" s="102"/>
      <c r="AG508" s="102"/>
      <c r="AH508" s="102"/>
      <c r="AI508" s="102"/>
      <c r="AJ508" s="102"/>
      <c r="AK508" s="102"/>
      <c r="AL508" s="102"/>
    </row>
    <row r="509" spans="2:38" s="110" customFormat="1" x14ac:dyDescent="0.2">
      <c r="B509" s="102">
        <f t="shared" si="156"/>
        <v>3.3599999999999497</v>
      </c>
      <c r="C509" s="102">
        <f t="shared" si="157"/>
        <v>2290.8676527675102</v>
      </c>
      <c r="D509" s="102">
        <f t="shared" si="148"/>
        <v>2.2908676527675103</v>
      </c>
      <c r="E509" s="102">
        <f t="shared" si="149"/>
        <v>23.457915703937434</v>
      </c>
      <c r="F509" s="102">
        <f t="shared" si="150"/>
        <v>-88.489942982439757</v>
      </c>
      <c r="G509" s="102">
        <f t="shared" si="151"/>
        <v>-2.1110089639960412</v>
      </c>
      <c r="H509" s="102">
        <f t="shared" si="152"/>
        <v>132.46937282865622</v>
      </c>
      <c r="I509" s="102">
        <f t="shared" si="153"/>
        <v>21.346906739941392</v>
      </c>
      <c r="J509" s="102">
        <f t="shared" si="154"/>
        <v>43.979429846216462</v>
      </c>
      <c r="K509" s="102" t="str">
        <f t="shared" si="140"/>
        <v>1+0.0169128865224601i</v>
      </c>
      <c r="L509" s="102" t="str">
        <f t="shared" si="141"/>
        <v>1-0.00137482184808902i</v>
      </c>
      <c r="M509" s="102" t="str">
        <f t="shared" si="158"/>
        <v>1.00002325220591+0.0155380646743711i</v>
      </c>
      <c r="N509" s="102" t="str">
        <f t="shared" si="142"/>
        <v>1+22.4102128643926i</v>
      </c>
      <c r="O509" s="102" t="str">
        <f t="shared" si="143"/>
        <v>0.999868481477293+0.0337823210279868i</v>
      </c>
      <c r="P509" s="102" t="str">
        <f t="shared" si="159"/>
        <v>0.242799476186863+22.4410478273311i</v>
      </c>
      <c r="Q509" s="102" t="str">
        <f t="shared" si="144"/>
        <v>0.3923884541327-14.8848661938477i</v>
      </c>
      <c r="R509" s="102" t="str">
        <f t="shared" si="145"/>
        <v>1400-1478.162817849i</v>
      </c>
      <c r="S509" s="102" t="str">
        <f t="shared" si="146"/>
        <v>-80783.3167894217i</v>
      </c>
      <c r="T509" s="102" t="str">
        <f t="shared" si="155"/>
        <v>1349.7476836994-1474.57281970768i</v>
      </c>
      <c r="U509" s="102" t="str">
        <f t="shared" si="147"/>
        <v>-0.529516398989763+0.578486260039165i</v>
      </c>
      <c r="V509" s="102"/>
      <c r="W509" s="102"/>
      <c r="X509" s="102"/>
      <c r="Y509" s="102"/>
      <c r="Z509" s="102"/>
      <c r="AA509" s="102"/>
      <c r="AB509" s="102"/>
      <c r="AC509" s="102"/>
      <c r="AD509" s="102"/>
      <c r="AE509" s="102"/>
      <c r="AF509" s="102"/>
      <c r="AG509" s="102"/>
      <c r="AH509" s="102"/>
      <c r="AI509" s="102"/>
      <c r="AJ509" s="102"/>
      <c r="AK509" s="102"/>
      <c r="AL509" s="102"/>
    </row>
    <row r="510" spans="2:38" s="110" customFormat="1" x14ac:dyDescent="0.2">
      <c r="B510" s="102">
        <f t="shared" si="156"/>
        <v>3.3649999999999496</v>
      </c>
      <c r="C510" s="102">
        <f t="shared" si="157"/>
        <v>2317.3946499682106</v>
      </c>
      <c r="D510" s="102">
        <f t="shared" si="148"/>
        <v>2.3173946499682105</v>
      </c>
      <c r="E510" s="102">
        <f t="shared" si="149"/>
        <v>23.358052514050115</v>
      </c>
      <c r="F510" s="102">
        <f t="shared" si="150"/>
        <v>-88.531242130118798</v>
      </c>
      <c r="G510" s="102">
        <f t="shared" si="151"/>
        <v>-2.163464884915177</v>
      </c>
      <c r="H510" s="102">
        <f t="shared" si="152"/>
        <v>132.7875154194102</v>
      </c>
      <c r="I510" s="102">
        <f t="shared" si="153"/>
        <v>21.194587629134936</v>
      </c>
      <c r="J510" s="102">
        <f t="shared" si="154"/>
        <v>44.2562732892914</v>
      </c>
      <c r="K510" s="102" t="str">
        <f t="shared" si="140"/>
        <v>1+0.0171087285183498i</v>
      </c>
      <c r="L510" s="102" t="str">
        <f t="shared" si="141"/>
        <v>1-0.00139074153479448i</v>
      </c>
      <c r="M510" s="102" t="str">
        <f t="shared" si="158"/>
        <v>1.00002379381936+0.0157179869835553i</v>
      </c>
      <c r="N510" s="102" t="str">
        <f t="shared" si="142"/>
        <v>1+22.6697108992104i</v>
      </c>
      <c r="O510" s="102" t="str">
        <f t="shared" si="143"/>
        <v>0.999865418017359+0.0341735018691236i</v>
      </c>
      <c r="P510" s="102" t="str">
        <f t="shared" si="159"/>
        <v>0.225162010230701+22.7008334664408i</v>
      </c>
      <c r="Q510" s="102" t="str">
        <f t="shared" si="144"/>
        <v>0.377296376072601-14.7149880870071i</v>
      </c>
      <c r="R510" s="102" t="str">
        <f t="shared" si="145"/>
        <v>1400-1461.24242799145i</v>
      </c>
      <c r="S510" s="102" t="str">
        <f t="shared" si="146"/>
        <v>-79858.5978088349i</v>
      </c>
      <c r="T510" s="102" t="str">
        <f t="shared" si="155"/>
        <v>1349.73858011947-1458.22231112354i</v>
      </c>
      <c r="U510" s="102" t="str">
        <f t="shared" si="147"/>
        <v>-0.529512827585329+0.572071829748464i</v>
      </c>
      <c r="V510" s="102"/>
      <c r="W510" s="102"/>
      <c r="X510" s="102"/>
      <c r="Y510" s="102"/>
      <c r="Z510" s="102"/>
      <c r="AA510" s="102"/>
      <c r="AB510" s="102"/>
      <c r="AC510" s="102"/>
      <c r="AD510" s="102"/>
      <c r="AE510" s="102"/>
      <c r="AF510" s="102"/>
      <c r="AG510" s="102"/>
      <c r="AH510" s="102"/>
      <c r="AI510" s="102"/>
      <c r="AJ510" s="102"/>
      <c r="AK510" s="102"/>
      <c r="AL510" s="102"/>
    </row>
    <row r="511" spans="2:38" s="110" customFormat="1" x14ac:dyDescent="0.2">
      <c r="B511" s="102">
        <f t="shared" si="156"/>
        <v>3.3699999999999495</v>
      </c>
      <c r="C511" s="102">
        <f t="shared" si="157"/>
        <v>2344.2288153196509</v>
      </c>
      <c r="D511" s="102">
        <f t="shared" si="148"/>
        <v>2.3442288153196511</v>
      </c>
      <c r="E511" s="102">
        <f t="shared" si="149"/>
        <v>23.258183473163612</v>
      </c>
      <c r="F511" s="102">
        <f t="shared" si="150"/>
        <v>-88.572347901246133</v>
      </c>
      <c r="G511" s="102">
        <f t="shared" si="151"/>
        <v>-2.2153469082063468</v>
      </c>
      <c r="H511" s="102">
        <f t="shared" si="152"/>
        <v>133.1056896993984</v>
      </c>
      <c r="I511" s="102">
        <f t="shared" si="153"/>
        <v>21.042836564957266</v>
      </c>
      <c r="J511" s="102">
        <f t="shared" si="154"/>
        <v>44.533341798152264</v>
      </c>
      <c r="K511" s="102" t="str">
        <f t="shared" si="140"/>
        <v>1+0.017306838257673i</v>
      </c>
      <c r="L511" s="102" t="str">
        <f t="shared" si="141"/>
        <v>1-0.00140684556278397i</v>
      </c>
      <c r="M511" s="102" t="str">
        <f t="shared" si="158"/>
        <v>1.00002434804861+0.015899992694889i</v>
      </c>
      <c r="N511" s="102" t="str">
        <f t="shared" si="142"/>
        <v>1+22.9322137796529i</v>
      </c>
      <c r="O511" s="102" t="str">
        <f t="shared" si="143"/>
        <v>0.999862283200276+0.0345692123709177i</v>
      </c>
      <c r="P511" s="102" t="str">
        <f t="shared" si="159"/>
        <v>0.20711371491617+22.9636248409315i</v>
      </c>
      <c r="Q511" s="102" t="str">
        <f t="shared" si="144"/>
        <v>0.362546726771645-14.5470301804553i</v>
      </c>
      <c r="R511" s="102" t="str">
        <f t="shared" si="145"/>
        <v>1400-1444.51572423497i</v>
      </c>
      <c r="S511" s="102" t="str">
        <f t="shared" si="146"/>
        <v>-78944.4639988874i</v>
      </c>
      <c r="T511" s="102" t="str">
        <f t="shared" si="155"/>
        <v>1349.72926461703-1442.06508102769i</v>
      </c>
      <c r="U511" s="102" t="str">
        <f t="shared" si="147"/>
        <v>-0.529509173042064+0.565733224095477i</v>
      </c>
      <c r="V511" s="102"/>
      <c r="W511" s="102"/>
      <c r="X511" s="102"/>
      <c r="Y511" s="102"/>
      <c r="Z511" s="102"/>
      <c r="AA511" s="102"/>
      <c r="AB511" s="102"/>
      <c r="AC511" s="102"/>
      <c r="AD511" s="102"/>
      <c r="AE511" s="102"/>
      <c r="AF511" s="102"/>
      <c r="AG511" s="102"/>
      <c r="AH511" s="102"/>
      <c r="AI511" s="102"/>
      <c r="AJ511" s="102"/>
      <c r="AK511" s="102"/>
      <c r="AL511" s="102"/>
    </row>
    <row r="512" spans="2:38" s="110" customFormat="1" x14ac:dyDescent="0.2">
      <c r="B512" s="102">
        <f t="shared" si="156"/>
        <v>3.3749999999999494</v>
      </c>
      <c r="C512" s="102">
        <f t="shared" si="157"/>
        <v>2371.3737056613809</v>
      </c>
      <c r="D512" s="102">
        <f t="shared" si="148"/>
        <v>2.3713737056613811</v>
      </c>
      <c r="E512" s="102">
        <f t="shared" si="149"/>
        <v>23.158308650239846</v>
      </c>
      <c r="F512" s="102">
        <f t="shared" si="150"/>
        <v>-88.613265670689628</v>
      </c>
      <c r="G512" s="102">
        <f t="shared" si="151"/>
        <v>-2.2666545595118555</v>
      </c>
      <c r="H512" s="102">
        <f t="shared" si="152"/>
        <v>133.42385059526842</v>
      </c>
      <c r="I512" s="102">
        <f t="shared" si="153"/>
        <v>20.89165409072799</v>
      </c>
      <c r="J512" s="102">
        <f t="shared" si="154"/>
        <v>44.810584924578791</v>
      </c>
      <c r="K512" s="102" t="str">
        <f t="shared" si="140"/>
        <v>1+0.0175072419996612i</v>
      </c>
      <c r="L512" s="102" t="str">
        <f t="shared" si="141"/>
        <v>1-0.00142313606662897i</v>
      </c>
      <c r="M512" s="102" t="str">
        <f t="shared" si="158"/>
        <v>1.00002491518752+0.0160841059330322i</v>
      </c>
      <c r="N512" s="102" t="str">
        <f t="shared" si="142"/>
        <v>1+23.1977563001926i</v>
      </c>
      <c r="O512" s="102" t="str">
        <f t="shared" si="143"/>
        <v>0.999859075363923+0.0349695049843674i</v>
      </c>
      <c r="P512" s="102" t="str">
        <f t="shared" si="159"/>
        <v>0.188645020798198+23.2294566698126i</v>
      </c>
      <c r="Q512" s="102" t="str">
        <f t="shared" si="144"/>
        <v>0.34813177572057-14.3809712352557i</v>
      </c>
      <c r="R512" s="102" t="str">
        <f t="shared" si="145"/>
        <v>1400-1427.98048947309i</v>
      </c>
      <c r="S512" s="102" t="str">
        <f t="shared" si="146"/>
        <v>-78040.7941921337i</v>
      </c>
      <c r="T512" s="102" t="str">
        <f t="shared" si="155"/>
        <v>1349.71973226178-1426.09898754044i</v>
      </c>
      <c r="U512" s="102" t="str">
        <f t="shared" si="147"/>
        <v>-0.529505433425774+0.559469602804325i</v>
      </c>
      <c r="V512" s="102"/>
      <c r="W512" s="102"/>
      <c r="X512" s="102"/>
      <c r="Y512" s="102"/>
      <c r="Z512" s="102"/>
      <c r="AA512" s="102"/>
      <c r="AB512" s="102"/>
      <c r="AC512" s="102"/>
      <c r="AD512" s="102"/>
      <c r="AE512" s="102"/>
      <c r="AF512" s="102"/>
      <c r="AG512" s="102"/>
      <c r="AH512" s="102"/>
      <c r="AI512" s="102"/>
      <c r="AJ512" s="102"/>
      <c r="AK512" s="102"/>
      <c r="AL512" s="102"/>
    </row>
    <row r="513" spans="2:38" s="110" customFormat="1" x14ac:dyDescent="0.2">
      <c r="B513" s="102">
        <f t="shared" si="156"/>
        <v>3.3799999999999493</v>
      </c>
      <c r="C513" s="102">
        <f t="shared" si="157"/>
        <v>2398.8329190192126</v>
      </c>
      <c r="D513" s="102">
        <f t="shared" si="148"/>
        <v>2.3988329190192124</v>
      </c>
      <c r="E513" s="102">
        <f t="shared" si="149"/>
        <v>23.058428111206407</v>
      </c>
      <c r="F513" s="102">
        <f t="shared" si="150"/>
        <v>-88.654000789857321</v>
      </c>
      <c r="G513" s="102">
        <f t="shared" si="151"/>
        <v>-2.3173875168205345</v>
      </c>
      <c r="H513" s="102">
        <f t="shared" si="152"/>
        <v>133.74195293768631</v>
      </c>
      <c r="I513" s="102">
        <f t="shared" si="153"/>
        <v>20.741040594385872</v>
      </c>
      <c r="J513" s="102">
        <f t="shared" si="154"/>
        <v>45.087952147828986</v>
      </c>
      <c r="K513" s="102" t="str">
        <f t="shared" si="140"/>
        <v>1+0.0177099663076133i</v>
      </c>
      <c r="L513" s="102" t="str">
        <f t="shared" si="141"/>
        <v>1-0.00143961520561811i</v>
      </c>
      <c r="M513" s="102" t="str">
        <f t="shared" si="158"/>
        <v>1.00002549553679+0.0162703511019952i</v>
      </c>
      <c r="N513" s="102" t="str">
        <f t="shared" si="142"/>
        <v>1+23.466373658203i</v>
      </c>
      <c r="O513" s="102" t="str">
        <f t="shared" si="143"/>
        <v>0.999855792807463+0.0353744327678252i</v>
      </c>
      <c r="P513" s="102" t="str">
        <f t="shared" si="159"/>
        <v>0.169746135530697+23.4983640711066i</v>
      </c>
      <c r="Q513" s="102" t="str">
        <f t="shared" si="144"/>
        <v>0.334043965836947-14.2167902296545i</v>
      </c>
      <c r="R513" s="102" t="str">
        <f t="shared" si="145"/>
        <v>1400-1411.63453197835i</v>
      </c>
      <c r="S513" s="102" t="str">
        <f t="shared" si="146"/>
        <v>-77147.4686081191i</v>
      </c>
      <c r="T513" s="102" t="str">
        <f t="shared" si="155"/>
        <v>1349.70997800885-1410.32191410799i</v>
      </c>
      <c r="U513" s="102" t="str">
        <f t="shared" si="147"/>
        <v>-0.529501606757317+0.553280135534672i</v>
      </c>
      <c r="V513" s="102"/>
      <c r="W513" s="102"/>
      <c r="X513" s="102"/>
      <c r="Y513" s="102"/>
      <c r="Z513" s="102"/>
      <c r="AA513" s="102"/>
      <c r="AB513" s="102"/>
      <c r="AC513" s="102"/>
      <c r="AD513" s="102"/>
      <c r="AE513" s="102"/>
      <c r="AF513" s="102"/>
      <c r="AG513" s="102"/>
      <c r="AH513" s="102"/>
      <c r="AI513" s="102"/>
      <c r="AJ513" s="102"/>
      <c r="AK513" s="102"/>
      <c r="AL513" s="102"/>
    </row>
    <row r="514" spans="2:38" s="110" customFormat="1" x14ac:dyDescent="0.2">
      <c r="B514" s="102">
        <f t="shared" si="156"/>
        <v>3.3849999999999492</v>
      </c>
      <c r="C514" s="102">
        <f t="shared" si="157"/>
        <v>2426.6100950821324</v>
      </c>
      <c r="D514" s="102">
        <f t="shared" si="148"/>
        <v>2.4266100950821325</v>
      </c>
      <c r="E514" s="102">
        <f t="shared" si="149"/>
        <v>22.958541918990992</v>
      </c>
      <c r="F514" s="102">
        <f t="shared" si="150"/>
        <v>-88.694558587321254</v>
      </c>
      <c r="G514" s="102">
        <f t="shared" si="151"/>
        <v>-2.3675456108342212</v>
      </c>
      <c r="H514" s="102">
        <f t="shared" si="152"/>
        <v>134.05995148998343</v>
      </c>
      <c r="I514" s="102">
        <f t="shared" si="153"/>
        <v>20.590996308156772</v>
      </c>
      <c r="J514" s="102">
        <f t="shared" si="154"/>
        <v>45.36539290266218</v>
      </c>
      <c r="K514" s="102" t="str">
        <f t="shared" si="140"/>
        <v>1+0.0179150380524166i</v>
      </c>
      <c r="L514" s="102" t="str">
        <f t="shared" si="141"/>
        <v>1-0.00145628516404342i</v>
      </c>
      <c r="M514" s="102" t="str">
        <f t="shared" si="158"/>
        <v>1.00002608940413+0.0164587528883732i</v>
      </c>
      <c r="N514" s="102" t="str">
        <f t="shared" si="142"/>
        <v>1+23.7381014586238i</v>
      </c>
      <c r="O514" s="102" t="str">
        <f t="shared" si="143"/>
        <v>0.99985243379044+0.0357840493940301i</v>
      </c>
      <c r="P514" s="102" t="str">
        <f t="shared" si="159"/>
        <v>0.150407038674548+23.7703825663634i</v>
      </c>
      <c r="Q514" s="102" t="str">
        <f t="shared" si="144"/>
        <v>0.320275909638856-14.0544663574554i</v>
      </c>
      <c r="R514" s="102" t="str">
        <f t="shared" si="145"/>
        <v>1400-1395.4756851118i</v>
      </c>
      <c r="S514" s="102" t="str">
        <f t="shared" si="146"/>
        <v>-76264.3688375052i</v>
      </c>
      <c r="T514" s="102" t="str">
        <f t="shared" si="155"/>
        <v>1349.69999669611-1394.7317692217i</v>
      </c>
      <c r="U514" s="102" t="str">
        <f t="shared" si="147"/>
        <v>-0.52949769101155+0.547164001771589i</v>
      </c>
      <c r="V514" s="102"/>
      <c r="W514" s="102"/>
      <c r="X514" s="102"/>
      <c r="Y514" s="102"/>
      <c r="Z514" s="102"/>
      <c r="AA514" s="102"/>
      <c r="AB514" s="102"/>
      <c r="AC514" s="102"/>
      <c r="AD514" s="102"/>
      <c r="AE514" s="102"/>
      <c r="AF514" s="102"/>
      <c r="AG514" s="102"/>
      <c r="AH514" s="102"/>
      <c r="AI514" s="102"/>
      <c r="AJ514" s="102"/>
      <c r="AK514" s="102"/>
      <c r="AL514" s="102"/>
    </row>
    <row r="515" spans="2:38" s="110" customFormat="1" x14ac:dyDescent="0.2">
      <c r="B515" s="102">
        <f t="shared" si="156"/>
        <v>3.3899999999999491</v>
      </c>
      <c r="C515" s="102">
        <f t="shared" si="157"/>
        <v>2454.7089156847437</v>
      </c>
      <c r="D515" s="102">
        <f t="shared" si="148"/>
        <v>2.4547089156847437</v>
      </c>
      <c r="E515" s="102">
        <f t="shared" si="149"/>
        <v>22.858650133553514</v>
      </c>
      <c r="F515" s="102">
        <f t="shared" si="150"/>
        <v>-88.734944369440186</v>
      </c>
      <c r="G515" s="102">
        <f t="shared" si="151"/>
        <v>-2.4171288251737093</v>
      </c>
      <c r="H515" s="102">
        <f t="shared" si="152"/>
        <v>134.37780097688952</v>
      </c>
      <c r="I515" s="102">
        <f t="shared" si="153"/>
        <v>20.441521308379805</v>
      </c>
      <c r="J515" s="102">
        <f t="shared" si="154"/>
        <v>45.642856607449332</v>
      </c>
      <c r="K515" s="102" t="str">
        <f t="shared" si="140"/>
        <v>1+0.0181224844161089i</v>
      </c>
      <c r="L515" s="102" t="str">
        <f t="shared" si="141"/>
        <v>1-0.00147314815148983i</v>
      </c>
      <c r="M515" s="102" t="str">
        <f t="shared" si="158"/>
        <v>1.00002669710442+0.0166493362646191i</v>
      </c>
      <c r="N515" s="102" t="str">
        <f t="shared" si="142"/>
        <v>1+24.0129757186808i</v>
      </c>
      <c r="O515" s="102" t="str">
        <f t="shared" si="143"/>
        <v>0.99984899653186+0.0361984091572222i</v>
      </c>
      <c r="P515" s="102" t="str">
        <f t="shared" si="159"/>
        <v>0.130617476384611+24.0455480852241i</v>
      </c>
      <c r="Q515" s="102" t="str">
        <f t="shared" si="144"/>
        <v>0.306820385500399-13.8939790263829i</v>
      </c>
      <c r="R515" s="102" t="str">
        <f t="shared" si="145"/>
        <v>1400-1379.50180703578i</v>
      </c>
      <c r="S515" s="102" t="str">
        <f t="shared" si="146"/>
        <v>-75391.3778263739i</v>
      </c>
      <c r="T515" s="102" t="str">
        <f t="shared" si="155"/>
        <v>1349.68978304156-1379.32648614039i</v>
      </c>
      <c r="U515" s="102" t="str">
        <f t="shared" si="147"/>
        <v>-0.529493684116303+0.541120390716613i</v>
      </c>
      <c r="V515" s="102"/>
      <c r="W515" s="102"/>
      <c r="X515" s="102"/>
      <c r="Y515" s="102"/>
      <c r="Z515" s="102"/>
      <c r="AA515" s="102"/>
      <c r="AB515" s="102"/>
      <c r="AC515" s="102"/>
      <c r="AD515" s="102"/>
      <c r="AE515" s="102"/>
      <c r="AF515" s="102"/>
      <c r="AG515" s="102"/>
      <c r="AH515" s="102"/>
      <c r="AI515" s="102"/>
      <c r="AJ515" s="102"/>
      <c r="AK515" s="102"/>
      <c r="AL515" s="102"/>
    </row>
    <row r="516" spans="2:38" s="110" customFormat="1" x14ac:dyDescent="0.2">
      <c r="B516" s="102">
        <f t="shared" si="156"/>
        <v>3.3949999999999489</v>
      </c>
      <c r="C516" s="102">
        <f t="shared" si="157"/>
        <v>2483.1331052952801</v>
      </c>
      <c r="D516" s="102">
        <f t="shared" si="148"/>
        <v>2.4831331052952801</v>
      </c>
      <c r="E516" s="102">
        <f t="shared" si="149"/>
        <v>22.758752811917155</v>
      </c>
      <c r="F516" s="102">
        <f t="shared" si="150"/>
        <v>-88.775163420980547</v>
      </c>
      <c r="G516" s="102">
        <f t="shared" si="151"/>
        <v>-2.4661372964228918</v>
      </c>
      <c r="H516" s="102">
        <f t="shared" si="152"/>
        <v>134.69545611328761</v>
      </c>
      <c r="I516" s="102">
        <f t="shared" si="153"/>
        <v>20.292615515494262</v>
      </c>
      <c r="J516" s="102">
        <f t="shared" si="154"/>
        <v>45.920292692307058</v>
      </c>
      <c r="K516" s="102" t="str">
        <f t="shared" si="140"/>
        <v>1+0.018332332895481i</v>
      </c>
      <c r="L516" s="102" t="str">
        <f t="shared" si="141"/>
        <v>1-0.00149020640312806i</v>
      </c>
      <c r="M516" s="102" t="str">
        <f t="shared" si="158"/>
        <v>1.00002731895987+0.0168421264923529i</v>
      </c>
      <c r="N516" s="102" t="str">
        <f t="shared" si="142"/>
        <v>1+24.2910328726593i</v>
      </c>
      <c r="O516" s="102" t="str">
        <f t="shared" si="143"/>
        <v>0.999845479209242+0.0366175669803393i</v>
      </c>
      <c r="P516" s="102" t="str">
        <f t="shared" si="159"/>
        <v>0.110366955973016+24.3238969700318i</v>
      </c>
      <c r="Q516" s="102" t="str">
        <f t="shared" si="144"/>
        <v>0.293670333987479-13.7353078564373i</v>
      </c>
      <c r="R516" s="102" t="str">
        <f t="shared" si="145"/>
        <v>1400-1363.71078043006i</v>
      </c>
      <c r="S516" s="102" t="str">
        <f t="shared" si="146"/>
        <v>-74528.3798607124i</v>
      </c>
      <c r="T516" s="102" t="str">
        <f t="shared" si="155"/>
        <v>1349.67933164046-1364.10402261621i</v>
      </c>
      <c r="U516" s="102" t="str">
        <f t="shared" si="147"/>
        <v>-0.529489583951256+0.535148501180204i</v>
      </c>
      <c r="V516" s="102"/>
      <c r="W516" s="102"/>
      <c r="X516" s="102"/>
      <c r="Y516" s="102"/>
      <c r="Z516" s="102"/>
      <c r="AA516" s="102"/>
      <c r="AB516" s="102"/>
      <c r="AC516" s="102"/>
      <c r="AD516" s="102"/>
      <c r="AE516" s="102"/>
      <c r="AF516" s="102"/>
      <c r="AG516" s="102"/>
      <c r="AH516" s="102"/>
      <c r="AI516" s="102"/>
      <c r="AJ516" s="102"/>
      <c r="AK516" s="102"/>
      <c r="AL516" s="102"/>
    </row>
    <row r="517" spans="2:38" s="110" customFormat="1" x14ac:dyDescent="0.2">
      <c r="B517" s="102">
        <f t="shared" si="156"/>
        <v>3.3999999999999488</v>
      </c>
      <c r="C517" s="102">
        <f t="shared" si="157"/>
        <v>2511.8864315092865</v>
      </c>
      <c r="D517" s="102">
        <f t="shared" si="148"/>
        <v>2.5118864315092866</v>
      </c>
      <c r="E517" s="102">
        <f t="shared" si="149"/>
        <v>22.658850008198065</v>
      </c>
      <c r="F517" s="102">
        <f t="shared" si="150"/>
        <v>-88.815221005736205</v>
      </c>
      <c r="G517" s="102">
        <f t="shared" si="151"/>
        <v>-2.5145713140120702</v>
      </c>
      <c r="H517" s="102">
        <f t="shared" si="152"/>
        <v>135.01287163296141</v>
      </c>
      <c r="I517" s="102">
        <f t="shared" si="153"/>
        <v>20.144278694185996</v>
      </c>
      <c r="J517" s="102">
        <f t="shared" si="154"/>
        <v>46.197650627225201</v>
      </c>
      <c r="K517" s="102" t="str">
        <f t="shared" si="140"/>
        <v>1+0.0185446113057214i</v>
      </c>
      <c r="L517" s="102" t="str">
        <f t="shared" si="141"/>
        <v>1-0.00150746218001089i</v>
      </c>
      <c r="M517" s="102" t="str">
        <f t="shared" si="158"/>
        <v>1.00002795530019+0.0170371491257105i</v>
      </c>
      <c r="N517" s="102" t="str">
        <f t="shared" si="142"/>
        <v>1+24.572309776734i</v>
      </c>
      <c r="O517" s="102" t="str">
        <f t="shared" si="143"/>
        <v>0.999841879957656+0.0370415784222969i</v>
      </c>
      <c r="P517" s="102" t="str">
        <f t="shared" si="159"/>
        <v>0.0896447403457908+24.6054659804939i</v>
      </c>
      <c r="Q517" s="102" t="str">
        <f t="shared" si="144"/>
        <v>0.280818854272191-13.5784326782418i</v>
      </c>
      <c r="R517" s="102" t="str">
        <f t="shared" si="145"/>
        <v>1400-1348.10051221116i</v>
      </c>
      <c r="S517" s="102" t="str">
        <f t="shared" si="146"/>
        <v>-73675.2605510753i</v>
      </c>
      <c r="T517" s="102" t="str">
        <f t="shared" si="155"/>
        <v>1349.66863696251-1349.06236062345i</v>
      </c>
      <c r="U517" s="102" t="str">
        <f t="shared" si="147"/>
        <v>-0.52948538834683+0.529247541475352i</v>
      </c>
      <c r="V517" s="102"/>
      <c r="W517" s="102"/>
      <c r="X517" s="102"/>
      <c r="Y517" s="102"/>
      <c r="Z517" s="102"/>
      <c r="AA517" s="102"/>
      <c r="AB517" s="102"/>
      <c r="AC517" s="102"/>
      <c r="AD517" s="102"/>
      <c r="AE517" s="102"/>
      <c r="AF517" s="102"/>
      <c r="AG517" s="102"/>
      <c r="AH517" s="102"/>
      <c r="AI517" s="102"/>
      <c r="AJ517" s="102"/>
      <c r="AK517" s="102"/>
      <c r="AL517" s="102"/>
    </row>
    <row r="518" spans="2:38" s="110" customFormat="1" x14ac:dyDescent="0.2">
      <c r="B518" s="102">
        <f t="shared" si="156"/>
        <v>3.4049999999999487</v>
      </c>
      <c r="C518" s="102">
        <f t="shared" si="157"/>
        <v>2540.972705549008</v>
      </c>
      <c r="D518" s="102">
        <f t="shared" si="148"/>
        <v>2.5409727055490081</v>
      </c>
      <c r="E518" s="102">
        <f t="shared" si="149"/>
        <v>22.558941773633006</v>
      </c>
      <c r="F518" s="102">
        <f t="shared" si="150"/>
        <v>-88.855122367146592</v>
      </c>
      <c r="G518" s="102">
        <f t="shared" si="151"/>
        <v>-2.5624313199391753</v>
      </c>
      <c r="H518" s="102">
        <f t="shared" si="152"/>
        <v>135.33000231727624</v>
      </c>
      <c r="I518" s="102">
        <f t="shared" si="153"/>
        <v>19.99651045369383</v>
      </c>
      <c r="J518" s="102">
        <f t="shared" si="154"/>
        <v>46.474879950129647</v>
      </c>
      <c r="K518" s="102" t="str">
        <f t="shared" si="140"/>
        <v>1+0.0187593477841036i</v>
      </c>
      <c r="L518" s="102" t="str">
        <f t="shared" si="141"/>
        <v>1-0.00152491776937285i</v>
      </c>
      <c r="M518" s="102" t="str">
        <f t="shared" si="158"/>
        <v>1.00002860646278+0.0172344300147307i</v>
      </c>
      <c r="N518" s="102" t="str">
        <f t="shared" si="142"/>
        <v>1+24.8568437138537i</v>
      </c>
      <c r="O518" s="102" t="str">
        <f t="shared" si="143"/>
        <v>0.99983819686873+0.0374704996853524i</v>
      </c>
      <c r="P518" s="102" t="str">
        <f t="shared" si="159"/>
        <v>0.0684398423099213+24.8902922983927i</v>
      </c>
      <c r="Q518" s="102" t="str">
        <f t="shared" si="144"/>
        <v>0.268259200624289-13.4233335313817i</v>
      </c>
      <c r="R518" s="102" t="str">
        <f t="shared" si="145"/>
        <v>1400-1332.66893325495i</v>
      </c>
      <c r="S518" s="102" t="str">
        <f t="shared" si="146"/>
        <v>-72831.9068174218i</v>
      </c>
      <c r="T518" s="102" t="str">
        <f t="shared" si="155"/>
        <v>1349.65769334898-1334.19950609079i</v>
      </c>
      <c r="U518" s="102" t="str">
        <f t="shared" si="147"/>
        <v>-0.52948109508306+0.523416729312539i</v>
      </c>
      <c r="V518" s="102"/>
      <c r="W518" s="102"/>
      <c r="X518" s="102"/>
      <c r="Y518" s="102"/>
      <c r="Z518" s="102"/>
      <c r="AA518" s="102"/>
      <c r="AB518" s="102"/>
      <c r="AC518" s="102"/>
      <c r="AD518" s="102"/>
      <c r="AE518" s="102"/>
      <c r="AF518" s="102"/>
      <c r="AG518" s="102"/>
      <c r="AH518" s="102"/>
      <c r="AI518" s="102"/>
      <c r="AJ518" s="102"/>
      <c r="AK518" s="102"/>
      <c r="AL518" s="102"/>
    </row>
    <row r="519" spans="2:38" s="110" customFormat="1" x14ac:dyDescent="0.2">
      <c r="B519" s="102">
        <f t="shared" si="156"/>
        <v>3.4099999999999486</v>
      </c>
      <c r="C519" s="102">
        <f t="shared" si="157"/>
        <v>2570.3957827685608</v>
      </c>
      <c r="D519" s="102">
        <f t="shared" si="148"/>
        <v>2.5703957827685606</v>
      </c>
      <c r="E519" s="102">
        <f t="shared" si="149"/>
        <v>22.459028156606394</v>
      </c>
      <c r="F519" s="102">
        <f t="shared" si="150"/>
        <v>-88.894872728913555</v>
      </c>
      <c r="G519" s="102">
        <f t="shared" si="151"/>
        <v>-2.6097179083313238</v>
      </c>
      <c r="H519" s="102">
        <f t="shared" si="152"/>
        <v>135.64680302375135</v>
      </c>
      <c r="I519" s="102">
        <f t="shared" si="153"/>
        <v>19.849310248275071</v>
      </c>
      <c r="J519" s="102">
        <f t="shared" si="154"/>
        <v>46.751930294837791</v>
      </c>
      <c r="K519" s="102" t="str">
        <f t="shared" si="140"/>
        <v>1+0.0189765707937152i</v>
      </c>
      <c r="L519" s="102" t="str">
        <f t="shared" si="141"/>
        <v>1-0.00154257548493341i</v>
      </c>
      <c r="M519" s="102" t="str">
        <f t="shared" si="158"/>
        <v>1.00002927279289+0.0174339953087818i</v>
      </c>
      <c r="N519" s="102" t="str">
        <f t="shared" si="142"/>
        <v>1+25.1446723986837i</v>
      </c>
      <c r="O519" s="102" t="str">
        <f t="shared" si="143"/>
        <v>0.999834427989643+0.0379043876225544i</v>
      </c>
      <c r="P519" s="102" t="str">
        <f t="shared" si="159"/>
        <v>0.0467410187477912+25.1784135323474i</v>
      </c>
      <c r="Q519" s="102" t="str">
        <f t="shared" si="144"/>
        <v>0.255984778978162-13.2699906627387i</v>
      </c>
      <c r="R519" s="102" t="str">
        <f t="shared" si="145"/>
        <v>1400-1317.41399812235i</v>
      </c>
      <c r="S519" s="102" t="str">
        <f t="shared" si="146"/>
        <v>-71998.2068741281i</v>
      </c>
      <c r="T519" s="102" t="str">
        <f t="shared" si="155"/>
        <v>1349.64649500963-1319.51348863656i</v>
      </c>
      <c r="U519" s="102" t="str">
        <f t="shared" si="147"/>
        <v>-0.529476701888392+0.51765529169588i</v>
      </c>
      <c r="V519" s="102"/>
      <c r="W519" s="102"/>
      <c r="X519" s="102"/>
      <c r="Y519" s="102"/>
      <c r="Z519" s="102"/>
      <c r="AA519" s="102"/>
      <c r="AB519" s="102"/>
      <c r="AC519" s="102"/>
      <c r="AD519" s="102"/>
      <c r="AE519" s="102"/>
      <c r="AF519" s="102"/>
      <c r="AG519" s="102"/>
      <c r="AH519" s="102"/>
      <c r="AI519" s="102"/>
      <c r="AJ519" s="102"/>
      <c r="AK519" s="102"/>
      <c r="AL519" s="102"/>
    </row>
    <row r="520" spans="2:38" s="110" customFormat="1" x14ac:dyDescent="0.2">
      <c r="B520" s="102">
        <f t="shared" si="156"/>
        <v>3.4149999999999485</v>
      </c>
      <c r="C520" s="102">
        <f t="shared" si="157"/>
        <v>2600.1595631649652</v>
      </c>
      <c r="D520" s="102">
        <f t="shared" si="148"/>
        <v>2.6001595631649654</v>
      </c>
      <c r="E520" s="102">
        <f t="shared" si="149"/>
        <v>22.359109202674887</v>
      </c>
      <c r="F520" s="102">
        <f t="shared" si="150"/>
        <v>-88.934477295616517</v>
      </c>
      <c r="G520" s="102">
        <f t="shared" si="151"/>
        <v>-2.6564318248459062</v>
      </c>
      <c r="H520" s="102">
        <f t="shared" si="152"/>
        <v>135.96322871448172</v>
      </c>
      <c r="I520" s="102">
        <f t="shared" si="153"/>
        <v>19.70267737782898</v>
      </c>
      <c r="J520" s="102">
        <f t="shared" si="154"/>
        <v>47.028751418865198</v>
      </c>
      <c r="K520" s="102" t="str">
        <f t="shared" si="140"/>
        <v>1+0.0191963091272307i</v>
      </c>
      <c r="L520" s="102" t="str">
        <f t="shared" si="141"/>
        <v>1-0.00156043766720363i</v>
      </c>
      <c r="M520" s="102" t="str">
        <f t="shared" si="158"/>
        <v>1.00002995464383+0.0176358714600271i</v>
      </c>
      <c r="N520" s="102" t="str">
        <f t="shared" si="142"/>
        <v>1+25.4358339826044i</v>
      </c>
      <c r="O520" s="102" t="str">
        <f t="shared" si="143"/>
        <v>0.999830571322084+0.0383432997452792i</v>
      </c>
      <c r="P520" s="102" t="str">
        <f t="shared" si="159"/>
        <v>0.0245367646559247+25.4698677226263i</v>
      </c>
      <c r="Q520" s="102" t="str">
        <f t="shared" si="144"/>
        <v>0.243989143573786-13.1183845248185i</v>
      </c>
      <c r="R520" s="102" t="str">
        <f t="shared" si="145"/>
        <v>1400-1302.33368478821i</v>
      </c>
      <c r="S520" s="102" t="str">
        <f t="shared" si="146"/>
        <v>-71174.0502151699i</v>
      </c>
      <c r="T520" s="102" t="str">
        <f t="shared" si="155"/>
        <v>1349.63503601984-1305.00236130718i</v>
      </c>
      <c r="U520" s="102" t="str">
        <f t="shared" si="147"/>
        <v>-0.529472206438551+0.511962464820508i</v>
      </c>
      <c r="V520" s="102"/>
      <c r="W520" s="102"/>
      <c r="X520" s="102"/>
      <c r="Y520" s="102"/>
      <c r="Z520" s="102"/>
      <c r="AA520" s="102"/>
      <c r="AB520" s="102"/>
      <c r="AC520" s="102"/>
      <c r="AD520" s="102"/>
      <c r="AE520" s="102"/>
      <c r="AF520" s="102"/>
      <c r="AG520" s="102"/>
      <c r="AH520" s="102"/>
      <c r="AI520" s="102"/>
      <c r="AJ520" s="102"/>
      <c r="AK520" s="102"/>
      <c r="AL520" s="102"/>
    </row>
    <row r="521" spans="2:38" s="110" customFormat="1" x14ac:dyDescent="0.2">
      <c r="B521" s="102">
        <f t="shared" si="156"/>
        <v>3.4199999999999484</v>
      </c>
      <c r="C521" s="102">
        <f t="shared" si="157"/>
        <v>2630.2679918950716</v>
      </c>
      <c r="D521" s="102">
        <f t="shared" si="148"/>
        <v>2.6302679918950718</v>
      </c>
      <c r="E521" s="102">
        <f t="shared" si="149"/>
        <v>22.259184954591362</v>
      </c>
      <c r="F521" s="102">
        <f t="shared" si="150"/>
        <v>-88.973941253326302</v>
      </c>
      <c r="G521" s="102">
        <f t="shared" si="151"/>
        <v>-2.702573965914234</v>
      </c>
      <c r="H521" s="102">
        <f t="shared" si="152"/>
        <v>136.27923448435027</v>
      </c>
      <c r="I521" s="102">
        <f t="shared" si="153"/>
        <v>19.556610988677129</v>
      </c>
      <c r="J521" s="102">
        <f t="shared" si="154"/>
        <v>47.305293231023967</v>
      </c>
      <c r="K521" s="102" t="str">
        <f t="shared" si="140"/>
        <v>1+0.0194185919107283i</v>
      </c>
      <c r="L521" s="102" t="str">
        <f t="shared" si="141"/>
        <v>1-0.00157850668379644i</v>
      </c>
      <c r="M521" s="102" t="str">
        <f t="shared" si="158"/>
        <v>1.00003065237712+0.0178400852269319i</v>
      </c>
      <c r="N521" s="102" t="str">
        <f t="shared" si="142"/>
        <v>1+25.7303670587683i</v>
      </c>
      <c r="O521" s="102" t="str">
        <f t="shared" si="143"/>
        <v>0.999826624821197+0.0387872942308533i</v>
      </c>
      <c r="P521" s="102" t="str">
        <f t="shared" si="159"/>
        <v>0.00181530704489541+25.7646933460097i</v>
      </c>
      <c r="Q521" s="102" t="str">
        <f t="shared" si="144"/>
        <v>0.232265993670216-12.9684957740753i</v>
      </c>
      <c r="R521" s="102" t="str">
        <f t="shared" si="145"/>
        <v>1400-1287.42599437336i</v>
      </c>
      <c r="S521" s="102" t="str">
        <f t="shared" si="146"/>
        <v>-70359.3275994745i</v>
      </c>
      <c r="T521" s="102" t="str">
        <f t="shared" si="155"/>
        <v>1349.62331031732-1290.66420031876i</v>
      </c>
      <c r="U521" s="102" t="str">
        <f t="shared" si="147"/>
        <v>-0.529467606355255+0.506337493971205i</v>
      </c>
      <c r="V521" s="102"/>
      <c r="W521" s="102"/>
      <c r="X521" s="102"/>
      <c r="Y521" s="102"/>
      <c r="Z521" s="102"/>
      <c r="AA521" s="102"/>
      <c r="AB521" s="102"/>
      <c r="AC521" s="102"/>
      <c r="AD521" s="102"/>
      <c r="AE521" s="102"/>
      <c r="AF521" s="102"/>
      <c r="AG521" s="102"/>
      <c r="AH521" s="102"/>
      <c r="AI521" s="102"/>
      <c r="AJ521" s="102"/>
      <c r="AK521" s="102"/>
      <c r="AL521" s="102"/>
    </row>
    <row r="522" spans="2:38" s="110" customFormat="1" x14ac:dyDescent="0.2">
      <c r="B522" s="102">
        <f t="shared" si="156"/>
        <v>3.4249999999999483</v>
      </c>
      <c r="C522" s="102">
        <f t="shared" si="157"/>
        <v>2660.7250597984957</v>
      </c>
      <c r="D522" s="102">
        <f t="shared" si="148"/>
        <v>2.6607250597984957</v>
      </c>
      <c r="E522" s="102">
        <f t="shared" si="149"/>
        <v>22.1592554523267</v>
      </c>
      <c r="F522" s="102">
        <f t="shared" si="150"/>
        <v>-89.013269770217335</v>
      </c>
      <c r="G522" s="102">
        <f t="shared" si="151"/>
        <v>-2.7481453778285818</v>
      </c>
      <c r="H522" s="102">
        <f t="shared" si="152"/>
        <v>136.59477558900298</v>
      </c>
      <c r="I522" s="102">
        <f t="shared" si="153"/>
        <v>19.411110074498119</v>
      </c>
      <c r="J522" s="102">
        <f t="shared" si="154"/>
        <v>47.581505818785644</v>
      </c>
      <c r="K522" s="102" t="str">
        <f t="shared" si="140"/>
        <v>1+0.0196434486075503i</v>
      </c>
      <c r="L522" s="102" t="str">
        <f t="shared" si="141"/>
        <v>1-0.00159678492974041i</v>
      </c>
      <c r="M522" s="102" t="str">
        <f t="shared" si="158"/>
        <v>1.0000313663627+0.0180466636778099i</v>
      </c>
      <c r="N522" s="102" t="str">
        <f t="shared" si="142"/>
        <v>1+26.0283106672157i</v>
      </c>
      <c r="O522" s="102" t="str">
        <f t="shared" si="143"/>
        <v>0.999822586394495+0.0392364299302647i</v>
      </c>
      <c r="P522" s="102" t="str">
        <f t="shared" si="159"/>
        <v>-0.021435401302875+26.0629293207053i</v>
      </c>
      <c r="Q522" s="102" t="str">
        <f t="shared" si="144"/>
        <v>0.220809170330068-12.8203052692315i</v>
      </c>
      <c r="R522" s="102" t="str">
        <f t="shared" si="145"/>
        <v>1400-1272.68895087958i</v>
      </c>
      <c r="S522" s="102" t="str">
        <f t="shared" si="146"/>
        <v>-69553.9310364418i</v>
      </c>
      <c r="T522" s="102" t="str">
        <f t="shared" si="155"/>
        <v>1349.61131169901-1276.49710480159i</v>
      </c>
      <c r="U522" s="102" t="str">
        <f t="shared" si="147"/>
        <v>-0.529462899204995+0.500779633422161i</v>
      </c>
      <c r="V522" s="102"/>
      <c r="W522" s="102"/>
      <c r="X522" s="102"/>
      <c r="Y522" s="102"/>
      <c r="Z522" s="102"/>
      <c r="AA522" s="102"/>
      <c r="AB522" s="102"/>
      <c r="AC522" s="102"/>
      <c r="AD522" s="102"/>
      <c r="AE522" s="102"/>
      <c r="AF522" s="102"/>
      <c r="AG522" s="102"/>
      <c r="AH522" s="102"/>
      <c r="AI522" s="102"/>
      <c r="AJ522" s="102"/>
      <c r="AK522" s="102"/>
      <c r="AL522" s="102"/>
    </row>
    <row r="523" spans="2:38" s="110" customFormat="1" x14ac:dyDescent="0.2">
      <c r="B523" s="102">
        <f t="shared" si="156"/>
        <v>3.4299999999999482</v>
      </c>
      <c r="C523" s="102">
        <f t="shared" si="157"/>
        <v>2691.5348039265955</v>
      </c>
      <c r="D523" s="102">
        <f t="shared" si="148"/>
        <v>2.6915348039265954</v>
      </c>
      <c r="E523" s="102">
        <f t="shared" si="149"/>
        <v>22.059320733091262</v>
      </c>
      <c r="F523" s="102">
        <f t="shared" si="150"/>
        <v>-89.052467997178525</v>
      </c>
      <c r="G523" s="102">
        <f t="shared" si="151"/>
        <v>-2.7931472556743748</v>
      </c>
      <c r="H523" s="102">
        <f t="shared" si="152"/>
        <v>136.90980747252837</v>
      </c>
      <c r="I523" s="102">
        <f t="shared" si="153"/>
        <v>19.266173477416888</v>
      </c>
      <c r="J523" s="102">
        <f t="shared" si="154"/>
        <v>47.857339475349846</v>
      </c>
      <c r="K523" s="102" t="str">
        <f t="shared" si="140"/>
        <v>1+0.019870909022208i</v>
      </c>
      <c r="L523" s="102" t="str">
        <f t="shared" si="141"/>
        <v>1-0.00161527482779723i</v>
      </c>
      <c r="M523" s="102" t="str">
        <f t="shared" si="158"/>
        <v>1.00003209697915+0.0182556341944108i</v>
      </c>
      <c r="N523" s="102" t="str">
        <f t="shared" si="142"/>
        <v>1+26.3297043000492i</v>
      </c>
      <c r="O523" s="102" t="str">
        <f t="shared" si="143"/>
        <v>0.999818453900752+0.0396907663759638i</v>
      </c>
      <c r="P523" s="102" t="str">
        <f t="shared" si="159"/>
        <v>-0.0452276882207103+26.3646150113151i</v>
      </c>
      <c r="Q523" s="102" t="str">
        <f t="shared" si="144"/>
        <v>0.209612653273594-12.6737940695964i</v>
      </c>
      <c r="R523" s="102" t="str">
        <f t="shared" si="145"/>
        <v>1400-1258.1206009277i</v>
      </c>
      <c r="S523" s="102" t="str">
        <f t="shared" si="146"/>
        <v>-68757.75377163i</v>
      </c>
      <c r="T523" s="102" t="str">
        <f t="shared" si="155"/>
        <v>1349.59903381784-1262.49919654782i</v>
      </c>
      <c r="U523" s="102" t="str">
        <f t="shared" si="147"/>
        <v>-0.529458082497767+0.49528814633799i</v>
      </c>
      <c r="V523" s="102"/>
      <c r="W523" s="102"/>
      <c r="X523" s="102"/>
      <c r="Y523" s="102"/>
      <c r="Z523" s="102"/>
      <c r="AA523" s="102"/>
      <c r="AB523" s="102"/>
      <c r="AC523" s="102"/>
      <c r="AD523" s="102"/>
      <c r="AE523" s="102"/>
      <c r="AF523" s="102"/>
      <c r="AG523" s="102"/>
      <c r="AH523" s="102"/>
      <c r="AI523" s="102"/>
      <c r="AJ523" s="102"/>
      <c r="AK523" s="102"/>
      <c r="AL523" s="102"/>
    </row>
    <row r="524" spans="2:38" s="110" customFormat="1" x14ac:dyDescent="0.2">
      <c r="B524" s="102">
        <f t="shared" si="156"/>
        <v>3.4349999999999481</v>
      </c>
      <c r="C524" s="102">
        <f t="shared" si="157"/>
        <v>2722.7013080775887</v>
      </c>
      <c r="D524" s="102">
        <f t="shared" si="148"/>
        <v>2.7227013080775886</v>
      </c>
      <c r="E524" s="102">
        <f t="shared" si="149"/>
        <v>21.959380831353691</v>
      </c>
      <c r="F524" s="102">
        <f t="shared" si="150"/>
        <v>-89.091541068422444</v>
      </c>
      <c r="G524" s="102">
        <f t="shared" si="151"/>
        <v>-2.8375809421111446</v>
      </c>
      <c r="H524" s="102">
        <f t="shared" si="152"/>
        <v>137.22428579480345</v>
      </c>
      <c r="I524" s="102">
        <f t="shared" si="153"/>
        <v>19.121799889242546</v>
      </c>
      <c r="J524" s="102">
        <f t="shared" si="154"/>
        <v>48.132744726381006</v>
      </c>
      <c r="K524" s="102" t="str">
        <f t="shared" si="140"/>
        <v>1+0.0201010033043333i</v>
      </c>
      <c r="L524" s="102" t="str">
        <f t="shared" si="141"/>
        <v>1-0.00163397882878287i</v>
      </c>
      <c r="M524" s="102" t="str">
        <f t="shared" si="158"/>
        <v>1.00003284461384+0.0184670244755504i</v>
      </c>
      <c r="N524" s="102" t="str">
        <f t="shared" si="142"/>
        <v>1+26.6345879066682i</v>
      </c>
      <c r="O524" s="102" t="str">
        <f t="shared" si="143"/>
        <v>0.999814225148863+0.0401503637897546i</v>
      </c>
      <c r="P524" s="102" t="str">
        <f t="shared" si="159"/>
        <v>-0.0695741686940637+26.6697902338545i</v>
      </c>
      <c r="Q524" s="102" t="str">
        <f t="shared" si="144"/>
        <v>0.198670557800936-12.528943433381i</v>
      </c>
      <c r="R524" s="102" t="str">
        <f t="shared" si="145"/>
        <v>1400-1243.71901349872i</v>
      </c>
      <c r="S524" s="102" t="str">
        <f t="shared" si="146"/>
        <v>-67970.6902726047i</v>
      </c>
      <c r="T524" s="102" t="str">
        <f t="shared" si="155"/>
        <v>1349.58647017933-1248.66861976202i</v>
      </c>
      <c r="U524" s="102" t="str">
        <f t="shared" si="147"/>
        <v>-0.529453153685736+0.489862304675868i</v>
      </c>
      <c r="V524" s="102"/>
      <c r="W524" s="102"/>
      <c r="X524" s="102"/>
      <c r="Y524" s="102"/>
      <c r="Z524" s="102"/>
      <c r="AA524" s="102"/>
      <c r="AB524" s="102"/>
      <c r="AC524" s="102"/>
      <c r="AD524" s="102"/>
      <c r="AE524" s="102"/>
      <c r="AF524" s="102"/>
      <c r="AG524" s="102"/>
      <c r="AH524" s="102"/>
      <c r="AI524" s="102"/>
      <c r="AJ524" s="102"/>
      <c r="AK524" s="102"/>
      <c r="AL524" s="102"/>
    </row>
    <row r="525" spans="2:38" s="110" customFormat="1" x14ac:dyDescent="0.2">
      <c r="B525" s="102">
        <f t="shared" si="156"/>
        <v>3.439999999999948</v>
      </c>
      <c r="C525" s="102">
        <f t="shared" si="157"/>
        <v>2754.2287033378389</v>
      </c>
      <c r="D525" s="102">
        <f t="shared" si="148"/>
        <v>2.754228703337839</v>
      </c>
      <c r="E525" s="102">
        <f t="shared" si="149"/>
        <v>21.85943577885876</v>
      </c>
      <c r="F525" s="102">
        <f t="shared" si="150"/>
        <v>-89.130494102093067</v>
      </c>
      <c r="G525" s="102">
        <f t="shared" si="151"/>
        <v>-2.8814479260034558</v>
      </c>
      <c r="H525" s="102">
        <f t="shared" si="152"/>
        <v>137.53816645846277</v>
      </c>
      <c r="I525" s="102">
        <f t="shared" si="153"/>
        <v>18.977987852855303</v>
      </c>
      <c r="J525" s="102">
        <f t="shared" si="154"/>
        <v>48.407672356369702</v>
      </c>
      <c r="K525" s="102" t="str">
        <f t="shared" si="140"/>
        <v>1+0.0203337619526739i</v>
      </c>
      <c r="L525" s="102" t="str">
        <f t="shared" si="141"/>
        <v>1-0.00165289941189241i</v>
      </c>
      <c r="M525" s="102" t="str">
        <f t="shared" si="158"/>
        <v>1.00003360966317+0.0186808625407815i</v>
      </c>
      <c r="N525" s="102" t="str">
        <f t="shared" si="142"/>
        <v>1+26.9430018990647i</v>
      </c>
      <c r="O525" s="102" t="str">
        <f t="shared" si="143"/>
        <v>0.99980989789669+0.0406152830907764i</v>
      </c>
      <c r="P525" s="102" t="str">
        <f t="shared" si="159"/>
        <v>-0.094487751549149+26.978495260825i</v>
      </c>
      <c r="Q525" s="102" t="str">
        <f t="shared" si="144"/>
        <v>0.187977131781133-12.3857348160121i</v>
      </c>
      <c r="R525" s="102" t="str">
        <f t="shared" si="145"/>
        <v>1400-1229.48227967784i</v>
      </c>
      <c r="S525" s="102" t="str">
        <f t="shared" si="146"/>
        <v>-67192.6362149514i</v>
      </c>
      <c r="T525" s="102" t="str">
        <f t="shared" si="155"/>
        <v>1349.57361413823-1235.00354081478i</v>
      </c>
      <c r="U525" s="102" t="str">
        <f t="shared" si="147"/>
        <v>-0.52944811016192+0.484501389088874i</v>
      </c>
      <c r="V525" s="102"/>
      <c r="W525" s="102"/>
      <c r="X525" s="102"/>
      <c r="Y525" s="102"/>
      <c r="Z525" s="102"/>
      <c r="AA525" s="102"/>
      <c r="AB525" s="102"/>
      <c r="AC525" s="102"/>
      <c r="AD525" s="102"/>
      <c r="AE525" s="102"/>
      <c r="AF525" s="102"/>
      <c r="AG525" s="102"/>
      <c r="AH525" s="102"/>
      <c r="AI525" s="102"/>
      <c r="AJ525" s="102"/>
      <c r="AK525" s="102"/>
      <c r="AL525" s="102"/>
    </row>
    <row r="526" spans="2:38" s="110" customFormat="1" x14ac:dyDescent="0.2">
      <c r="B526" s="102">
        <f t="shared" si="156"/>
        <v>3.4449999999999479</v>
      </c>
      <c r="C526" s="102">
        <f t="shared" si="157"/>
        <v>2786.1211686294387</v>
      </c>
      <c r="D526" s="102">
        <f t="shared" si="148"/>
        <v>2.7861211686294385</v>
      </c>
      <c r="E526" s="102">
        <f t="shared" si="149"/>
        <v>21.759485604644819</v>
      </c>
      <c r="F526" s="102">
        <f t="shared" si="150"/>
        <v>-89.169332200872134</v>
      </c>
      <c r="G526" s="102">
        <f t="shared" si="151"/>
        <v>-2.9247498409062018</v>
      </c>
      <c r="H526" s="102">
        <f t="shared" si="152"/>
        <v>137.85140563545016</v>
      </c>
      <c r="I526" s="102">
        <f t="shared" si="153"/>
        <v>18.834735763738617</v>
      </c>
      <c r="J526" s="102">
        <f t="shared" si="154"/>
        <v>48.682073434578029</v>
      </c>
      <c r="K526" s="102" t="str">
        <f t="shared" si="140"/>
        <v>1+0.0205692158191365i</v>
      </c>
      <c r="L526" s="102" t="str">
        <f t="shared" si="141"/>
        <v>1-0.00167203908502863i</v>
      </c>
      <c r="M526" s="102" t="str">
        <f t="shared" si="158"/>
        <v>1.0000343925328+0.0188971767341079i</v>
      </c>
      <c r="N526" s="102" t="str">
        <f t="shared" si="142"/>
        <v>1+27.2549871571793i</v>
      </c>
      <c r="O526" s="102" t="str">
        <f t="shared" si="143"/>
        <v>0.999805469849865+0.0410855859035788i</v>
      </c>
      <c r="P526" s="102" t="str">
        <f t="shared" si="159"/>
        <v>-0.119981646297362+27.2907708263393i</v>
      </c>
      <c r="Q526" s="102" t="str">
        <f t="shared" si="144"/>
        <v>0.177526752706552-12.2441498684474i</v>
      </c>
      <c r="R526" s="102" t="str">
        <f t="shared" si="145"/>
        <v>1400-1215.4085124014i</v>
      </c>
      <c r="S526" s="102" t="str">
        <f t="shared" si="146"/>
        <v>-66423.4884684483i</v>
      </c>
      <c r="T526" s="102" t="str">
        <f t="shared" si="155"/>
        <v>1349.56045889502-1221.50214799915i</v>
      </c>
      <c r="U526" s="102" t="str">
        <f t="shared" si="147"/>
        <v>-0.529442949258814+0.479204688830435i</v>
      </c>
      <c r="V526" s="102"/>
      <c r="W526" s="102"/>
      <c r="X526" s="102"/>
      <c r="Y526" s="102"/>
      <c r="Z526" s="102"/>
      <c r="AA526" s="102"/>
      <c r="AB526" s="102"/>
      <c r="AC526" s="102"/>
      <c r="AD526" s="102"/>
      <c r="AE526" s="102"/>
      <c r="AF526" s="102"/>
      <c r="AG526" s="102"/>
      <c r="AH526" s="102"/>
      <c r="AI526" s="102"/>
      <c r="AJ526" s="102"/>
      <c r="AK526" s="102"/>
      <c r="AL526" s="102"/>
    </row>
    <row r="527" spans="2:38" s="110" customFormat="1" x14ac:dyDescent="0.2">
      <c r="B527" s="102">
        <f t="shared" si="156"/>
        <v>3.4499999999999478</v>
      </c>
      <c r="C527" s="102">
        <f t="shared" si="157"/>
        <v>2818.3829312641183</v>
      </c>
      <c r="D527" s="102">
        <f t="shared" si="148"/>
        <v>2.8183829312641184</v>
      </c>
      <c r="E527" s="102">
        <f t="shared" si="149"/>
        <v>21.659530335058026</v>
      </c>
      <c r="F527" s="102">
        <f t="shared" si="150"/>
        <v>-89.208060452583723</v>
      </c>
      <c r="G527" s="102">
        <f t="shared" si="151"/>
        <v>-2.9674884634068235</v>
      </c>
      <c r="H527" s="102">
        <f t="shared" si="152"/>
        <v>138.16395979311011</v>
      </c>
      <c r="I527" s="102">
        <f t="shared" si="153"/>
        <v>18.692041871651202</v>
      </c>
      <c r="J527" s="102">
        <f t="shared" si="154"/>
        <v>48.955899340526386</v>
      </c>
      <c r="K527" s="102" t="str">
        <f t="shared" si="140"/>
        <v>1+0.0208073961128762i</v>
      </c>
      <c r="L527" s="102" t="str">
        <f t="shared" si="141"/>
        <v>1-0.00169140038513448i</v>
      </c>
      <c r="M527" s="102" t="str">
        <f t="shared" si="158"/>
        <v>1.0000351936378+0.0191159957277417i</v>
      </c>
      <c r="N527" s="102" t="str">
        <f t="shared" si="142"/>
        <v>1+27.57058503432i</v>
      </c>
      <c r="O527" s="102" t="str">
        <f t="shared" si="143"/>
        <v>0.999800938660579+0.0415613345662905i</v>
      </c>
      <c r="P527" s="102" t="str">
        <f t="shared" si="159"/>
        <v>-0.146069370139156+27.6066581313007i</v>
      </c>
      <c r="Q527" s="102" t="str">
        <f t="shared" si="144"/>
        <v>0.167313924811357-12.1041704354879i</v>
      </c>
      <c r="R527" s="102" t="str">
        <f t="shared" si="145"/>
        <v>1400-1201.49584620679i</v>
      </c>
      <c r="S527" s="102" t="str">
        <f t="shared" si="146"/>
        <v>-65663.1450833942i</v>
      </c>
      <c r="T527" s="102" t="str">
        <f t="shared" si="155"/>
        <v>1349.54699749233-1208.16265129001i</v>
      </c>
      <c r="U527" s="102" t="str">
        <f t="shared" si="147"/>
        <v>-0.52943766824699+0.473971501659926i</v>
      </c>
      <c r="V527" s="102"/>
      <c r="W527" s="102"/>
      <c r="X527" s="102"/>
      <c r="Y527" s="102"/>
      <c r="Z527" s="102"/>
      <c r="AA527" s="102"/>
      <c r="AB527" s="102"/>
      <c r="AC527" s="102"/>
      <c r="AD527" s="102"/>
      <c r="AE527" s="102"/>
      <c r="AF527" s="102"/>
      <c r="AG527" s="102"/>
      <c r="AH527" s="102"/>
      <c r="AI527" s="102"/>
      <c r="AJ527" s="102"/>
      <c r="AK527" s="102"/>
      <c r="AL527" s="102"/>
    </row>
    <row r="528" spans="2:38" s="110" customFormat="1" x14ac:dyDescent="0.2">
      <c r="B528" s="102">
        <f t="shared" si="156"/>
        <v>3.4549999999999477</v>
      </c>
      <c r="C528" s="102">
        <f t="shared" si="157"/>
        <v>2851.0182675035671</v>
      </c>
      <c r="D528" s="102">
        <f t="shared" si="148"/>
        <v>2.8510182675035671</v>
      </c>
      <c r="E528" s="102">
        <f t="shared" si="149"/>
        <v>21.55956999376658</v>
      </c>
      <c r="F528" s="102">
        <f t="shared" si="150"/>
        <v>-89.246683930797431</v>
      </c>
      <c r="G528" s="102">
        <f t="shared" si="151"/>
        <v>-3.0096657113283398</v>
      </c>
      <c r="H528" s="102">
        <f t="shared" si="152"/>
        <v>138.4757857197815</v>
      </c>
      <c r="I528" s="102">
        <f t="shared" si="153"/>
        <v>18.549904282438241</v>
      </c>
      <c r="J528" s="102">
        <f t="shared" si="154"/>
        <v>49.229101788984067</v>
      </c>
      <c r="K528" s="102" t="str">
        <f t="shared" si="140"/>
        <v>1+0.0210483344044328i</v>
      </c>
      <c r="L528" s="102" t="str">
        <f t="shared" si="141"/>
        <v>1-0.00171098587852932i</v>
      </c>
      <c r="M528" s="102" t="str">
        <f t="shared" si="158"/>
        <v>1.00003601340293+0.0193373485259035i</v>
      </c>
      <c r="N528" s="102" t="str">
        <f t="shared" si="142"/>
        <v>1+27.8898373626435i</v>
      </c>
      <c r="O528" s="102" t="str">
        <f t="shared" si="143"/>
        <v>0.999796301926337+0.0420425921388811i</v>
      </c>
      <c r="P528" s="102" t="str">
        <f t="shared" si="159"/>
        <v>-0.172764755131011+27.9261988486368i</v>
      </c>
      <c r="Q528" s="102" t="str">
        <f t="shared" si="144"/>
        <v>0.15733327625274-11.9657785540931i</v>
      </c>
      <c r="R528" s="102" t="str">
        <f t="shared" si="145"/>
        <v>1400-1187.74243698518i</v>
      </c>
      <c r="S528" s="102" t="str">
        <f t="shared" si="146"/>
        <v>-64911.5052770971i</v>
      </c>
      <c r="T528" s="102" t="str">
        <f t="shared" si="155"/>
        <v>1349.53322281129-1194.9832821063i</v>
      </c>
      <c r="U528" s="102" t="str">
        <f t="shared" si="147"/>
        <v>-0.529432264333659+0.468801133749394i</v>
      </c>
      <c r="V528" s="102"/>
      <c r="W528" s="102"/>
      <c r="X528" s="102"/>
      <c r="Y528" s="102"/>
      <c r="Z528" s="102"/>
      <c r="AA528" s="102"/>
      <c r="AB528" s="102"/>
      <c r="AC528" s="102"/>
      <c r="AD528" s="102"/>
      <c r="AE528" s="102"/>
      <c r="AF528" s="102"/>
      <c r="AG528" s="102"/>
      <c r="AH528" s="102"/>
      <c r="AI528" s="102"/>
      <c r="AJ528" s="102"/>
      <c r="AK528" s="102"/>
      <c r="AL528" s="102"/>
    </row>
    <row r="529" spans="2:38" s="110" customFormat="1" x14ac:dyDescent="0.2">
      <c r="B529" s="102">
        <f t="shared" si="156"/>
        <v>3.4599999999999476</v>
      </c>
      <c r="C529" s="102">
        <f t="shared" si="157"/>
        <v>2884.0315031262594</v>
      </c>
      <c r="D529" s="102">
        <f t="shared" si="148"/>
        <v>2.8840315031262596</v>
      </c>
      <c r="E529" s="102">
        <f t="shared" si="149"/>
        <v>21.459604601773307</v>
      </c>
      <c r="F529" s="102">
        <f t="shared" si="150"/>
        <v>-89.285207695430231</v>
      </c>
      <c r="G529" s="102">
        <f t="shared" si="151"/>
        <v>-3.051283641797041</v>
      </c>
      <c r="H529" s="102">
        <f t="shared" si="152"/>
        <v>138.78684054985621</v>
      </c>
      <c r="I529" s="102">
        <f t="shared" si="153"/>
        <v>18.408320959976265</v>
      </c>
      <c r="J529" s="102">
        <f t="shared" si="154"/>
        <v>49.501632854425978</v>
      </c>
      <c r="K529" s="102" t="str">
        <f t="shared" si="140"/>
        <v>1+0.021292062629916i</v>
      </c>
      <c r="L529" s="102" t="str">
        <f t="shared" si="141"/>
        <v>1-0.00173079816124908i</v>
      </c>
      <c r="M529" s="102" t="str">
        <f t="shared" si="158"/>
        <v>1.00003685226285+0.0195612644686669i</v>
      </c>
      <c r="N529" s="102" t="str">
        <f t="shared" si="142"/>
        <v>1+28.2127864587003i</v>
      </c>
      <c r="O529" s="102" t="str">
        <f t="shared" si="143"/>
        <v>0.999791557188679+0.0425294224115209i</v>
      </c>
      <c r="P529" s="102" t="str">
        <f t="shared" si="159"/>
        <v>-0.200081955519423+28.2494351285872i</v>
      </c>
      <c r="Q529" s="102" t="str">
        <f t="shared" si="144"/>
        <v>0.147579556353565-11.828956451697i</v>
      </c>
      <c r="R529" s="102" t="str">
        <f t="shared" si="145"/>
        <v>1400-1174.14646173707i</v>
      </c>
      <c r="S529" s="102" t="str">
        <f t="shared" si="146"/>
        <v>-64168.4694205145i</v>
      </c>
      <c r="T529" s="102" t="str">
        <f t="shared" si="155"/>
        <v>1349.5191275678-1181.96229307608i</v>
      </c>
      <c r="U529" s="102" t="str">
        <f t="shared" si="147"/>
        <v>-0.529426734661213+0.463692899591384i</v>
      </c>
      <c r="V529" s="102"/>
      <c r="W529" s="102"/>
      <c r="X529" s="102"/>
      <c r="Y529" s="102"/>
      <c r="Z529" s="102"/>
      <c r="AA529" s="102"/>
      <c r="AB529" s="102"/>
      <c r="AC529" s="102"/>
      <c r="AD529" s="102"/>
      <c r="AE529" s="102"/>
      <c r="AF529" s="102"/>
      <c r="AG529" s="102"/>
      <c r="AH529" s="102"/>
      <c r="AI529" s="102"/>
      <c r="AJ529" s="102"/>
      <c r="AK529" s="102"/>
      <c r="AL529" s="102"/>
    </row>
    <row r="530" spans="2:38" s="110" customFormat="1" x14ac:dyDescent="0.2">
      <c r="B530" s="102">
        <f t="shared" si="156"/>
        <v>3.4649999999999475</v>
      </c>
      <c r="C530" s="102">
        <f t="shared" si="157"/>
        <v>2917.4270140008161</v>
      </c>
      <c r="D530" s="102">
        <f t="shared" si="148"/>
        <v>2.9174270140008161</v>
      </c>
      <c r="E530" s="102">
        <f t="shared" si="149"/>
        <v>21.359634177426319</v>
      </c>
      <c r="F530" s="102">
        <f t="shared" si="150"/>
        <v>-89.323636793346324</v>
      </c>
      <c r="G530" s="102">
        <f t="shared" si="151"/>
        <v>-3.0923444491792029</v>
      </c>
      <c r="H530" s="102">
        <f t="shared" si="152"/>
        <v>139.09708178826611</v>
      </c>
      <c r="I530" s="102">
        <f t="shared" si="153"/>
        <v>18.267289728247114</v>
      </c>
      <c r="J530" s="102">
        <f t="shared" si="154"/>
        <v>49.773444994919785</v>
      </c>
      <c r="K530" s="102" t="str">
        <f t="shared" si="140"/>
        <v>1+0.021538613095238i</v>
      </c>
      <c r="L530" s="102" t="str">
        <f t="shared" si="141"/>
        <v>1-0.00175083985939038i</v>
      </c>
      <c r="M530" s="102" t="str">
        <f t="shared" si="158"/>
        <v>1.00003771066232+0.0197877732358476i</v>
      </c>
      <c r="N530" s="102" t="str">
        <f t="shared" si="142"/>
        <v>1+28.5394751290431i</v>
      </c>
      <c r="O530" s="102" t="str">
        <f t="shared" si="143"/>
        <v>0.999786701931884+0.043021889913035i</v>
      </c>
      <c r="P530" s="102" t="str">
        <f t="shared" si="159"/>
        <v>-0.228035455245609+28.5764096040461i</v>
      </c>
      <c r="Q530" s="102" t="str">
        <f t="shared" si="144"/>
        <v>0.138047632905227-11.6936865445254i</v>
      </c>
      <c r="R530" s="102" t="str">
        <f t="shared" si="145"/>
        <v>1400-1160.70611833068i</v>
      </c>
      <c r="S530" s="102" t="str">
        <f t="shared" si="146"/>
        <v>-63433.9390250487i</v>
      </c>
      <c r="T530" s="102" t="str">
        <f t="shared" si="155"/>
        <v>1349.50470430871-1169.09795780435i</v>
      </c>
      <c r="U530" s="102" t="str">
        <f t="shared" si="147"/>
        <v>-0.529421076305723+0.458646121907859i</v>
      </c>
      <c r="V530" s="102"/>
      <c r="W530" s="102"/>
      <c r="X530" s="102"/>
      <c r="Y530" s="102"/>
      <c r="Z530" s="102"/>
      <c r="AA530" s="102"/>
      <c r="AB530" s="102"/>
      <c r="AC530" s="102"/>
      <c r="AD530" s="102"/>
      <c r="AE530" s="102"/>
      <c r="AF530" s="102"/>
      <c r="AG530" s="102"/>
      <c r="AH530" s="102"/>
      <c r="AI530" s="102"/>
      <c r="AJ530" s="102"/>
      <c r="AK530" s="102"/>
      <c r="AL530" s="102"/>
    </row>
    <row r="531" spans="2:38" s="110" customFormat="1" x14ac:dyDescent="0.2">
      <c r="B531" s="102">
        <f t="shared" si="156"/>
        <v>3.4699999999999473</v>
      </c>
      <c r="C531" s="102">
        <f t="shared" si="157"/>
        <v>2951.2092266660311</v>
      </c>
      <c r="D531" s="102">
        <f t="shared" si="148"/>
        <v>2.9512092266660312</v>
      </c>
      <c r="E531" s="102">
        <f t="shared" si="149"/>
        <v>21.259658736429422</v>
      </c>
      <c r="F531" s="102">
        <f t="shared" si="150"/>
        <v>-89.361976258955963</v>
      </c>
      <c r="G531" s="102">
        <f t="shared" si="151"/>
        <v>-3.1328504628911293</v>
      </c>
      <c r="H531" s="102">
        <f t="shared" si="152"/>
        <v>139.40646733436455</v>
      </c>
      <c r="I531" s="102">
        <f t="shared" si="153"/>
        <v>18.126808273538295</v>
      </c>
      <c r="J531" s="102">
        <f t="shared" si="154"/>
        <v>50.044491075408587</v>
      </c>
      <c r="K531" s="102" t="str">
        <f t="shared" si="140"/>
        <v>1+0.021788018480396i</v>
      </c>
      <c r="L531" s="102" t="str">
        <f t="shared" si="141"/>
        <v>1-0.0017711136294586i</v>
      </c>
      <c r="M531" s="102" t="str">
        <f t="shared" si="158"/>
        <v>1.00003858905649+0.0200169048509374i</v>
      </c>
      <c r="N531" s="102" t="str">
        <f t="shared" si="142"/>
        <v>1+28.8699466759013i</v>
      </c>
      <c r="O531" s="102" t="str">
        <f t="shared" si="143"/>
        <v>0.99978173358163+0.0435200599194574i</v>
      </c>
      <c r="P531" s="102" t="str">
        <f t="shared" si="159"/>
        <v>-0.256640075625134+28.9071653959613i</v>
      </c>
      <c r="Q531" s="102" t="str">
        <f t="shared" si="144"/>
        <v>0.128732489529389-11.559951435917i</v>
      </c>
      <c r="R531" s="102" t="str">
        <f t="shared" si="145"/>
        <v>1400-1147.41962526303i</v>
      </c>
      <c r="S531" s="102" t="str">
        <f t="shared" si="146"/>
        <v>-62707.8167294914i</v>
      </c>
      <c r="T531" s="102" t="str">
        <f t="shared" si="155"/>
        <v>1349.48994540791-1156.38857064365i</v>
      </c>
      <c r="U531" s="102" t="str">
        <f t="shared" si="147"/>
        <v>-0.52941528627541+0.4536601315602i</v>
      </c>
      <c r="V531" s="102"/>
      <c r="W531" s="102"/>
      <c r="X531" s="102"/>
      <c r="Y531" s="102"/>
      <c r="Z531" s="102"/>
      <c r="AA531" s="102"/>
      <c r="AB531" s="102"/>
      <c r="AC531" s="102"/>
      <c r="AD531" s="102"/>
      <c r="AE531" s="102"/>
      <c r="AF531" s="102"/>
      <c r="AG531" s="102"/>
      <c r="AH531" s="102"/>
      <c r="AI531" s="102"/>
      <c r="AJ531" s="102"/>
      <c r="AK531" s="102"/>
      <c r="AL531" s="102"/>
    </row>
    <row r="532" spans="2:38" s="110" customFormat="1" x14ac:dyDescent="0.2">
      <c r="B532" s="102">
        <f t="shared" si="156"/>
        <v>3.4749999999999472</v>
      </c>
      <c r="C532" s="102">
        <f t="shared" si="157"/>
        <v>2985.3826189176007</v>
      </c>
      <c r="D532" s="102">
        <f t="shared" si="148"/>
        <v>2.9853826189176007</v>
      </c>
      <c r="E532" s="102">
        <f t="shared" si="149"/>
        <v>21.159678291849477</v>
      </c>
      <c r="F532" s="102">
        <f t="shared" si="150"/>
        <v>-89.400231114812399</v>
      </c>
      <c r="G532" s="102">
        <f t="shared" si="151"/>
        <v>-3.1728041450871518</v>
      </c>
      <c r="H532" s="102">
        <f t="shared" si="152"/>
        <v>139.7149555051671</v>
      </c>
      <c r="I532" s="102">
        <f t="shared" si="153"/>
        <v>17.986874146762325</v>
      </c>
      <c r="J532" s="102">
        <f t="shared" si="154"/>
        <v>50.314724390354698</v>
      </c>
      <c r="K532" s="102" t="str">
        <f t="shared" si="140"/>
        <v>1+0.0220403118438036i</v>
      </c>
      <c r="L532" s="102" t="str">
        <f t="shared" si="141"/>
        <v>1-0.00179162215872i</v>
      </c>
      <c r="M532" s="102" t="str">
        <f t="shared" si="158"/>
        <v>1.00003948791108+0.0202486896850836i</v>
      </c>
      <c r="N532" s="102" t="str">
        <f t="shared" si="142"/>
        <v>1+29.2042449029206i</v>
      </c>
      <c r="O532" s="102" t="str">
        <f t="shared" si="143"/>
        <v>0.999776649503632+0.0440239984626827i</v>
      </c>
      <c r="P532" s="102" t="str">
        <f t="shared" si="159"/>
        <v>-0.285910983206354+29.2417461187882i</v>
      </c>
      <c r="Q532" s="102" t="str">
        <f t="shared" si="144"/>
        <v>0.119629223097444-11.4277339146453i</v>
      </c>
      <c r="R532" s="102" t="str">
        <f t="shared" si="145"/>
        <v>1400-1134.28522142388i</v>
      </c>
      <c r="S532" s="102" t="str">
        <f t="shared" si="146"/>
        <v>-61990.006287119i</v>
      </c>
      <c r="T532" s="102" t="str">
        <f t="shared" si="155"/>
        <v>1349.47484306234-1143.83244646743i</v>
      </c>
      <c r="U532" s="102" t="str">
        <f t="shared" si="147"/>
        <v>-0.529409361509071+0.448734267460298i</v>
      </c>
      <c r="V532" s="102"/>
      <c r="W532" s="102"/>
      <c r="X532" s="102"/>
      <c r="Y532" s="102"/>
      <c r="Z532" s="102"/>
      <c r="AA532" s="102"/>
      <c r="AB532" s="102"/>
      <c r="AC532" s="102"/>
      <c r="AD532" s="102"/>
      <c r="AE532" s="102"/>
      <c r="AF532" s="102"/>
      <c r="AG532" s="102"/>
      <c r="AH532" s="102"/>
      <c r="AI532" s="102"/>
      <c r="AJ532" s="102"/>
      <c r="AK532" s="102"/>
      <c r="AL532" s="102"/>
    </row>
    <row r="533" spans="2:38" s="110" customFormat="1" x14ac:dyDescent="0.2">
      <c r="B533" s="102">
        <f t="shared" si="156"/>
        <v>3.4799999999999471</v>
      </c>
      <c r="C533" s="102">
        <f t="shared" si="157"/>
        <v>3019.9517204016529</v>
      </c>
      <c r="D533" s="102">
        <f t="shared" si="148"/>
        <v>3.0199517204016528</v>
      </c>
      <c r="E533" s="102">
        <f t="shared" si="149"/>
        <v>21.059692854124613</v>
      </c>
      <c r="F533" s="102">
        <f t="shared" si="150"/>
        <v>-89.438406372207425</v>
      </c>
      <c r="G533" s="102">
        <f t="shared" si="151"/>
        <v>-3.2122080882309123</v>
      </c>
      <c r="H533" s="102">
        <f t="shared" si="152"/>
        <v>140.02250505792583</v>
      </c>
      <c r="I533" s="102">
        <f t="shared" si="153"/>
        <v>17.8474847658937</v>
      </c>
      <c r="J533" s="102">
        <f t="shared" si="154"/>
        <v>50.584098685718402</v>
      </c>
      <c r="K533" s="102" t="str">
        <f t="shared" si="140"/>
        <v>1+0.0222955266266728i</v>
      </c>
      <c r="L533" s="102" t="str">
        <f t="shared" si="141"/>
        <v>1-0.00181236816555791i</v>
      </c>
      <c r="M533" s="102" t="str">
        <f t="shared" si="158"/>
        <v>1.00004040770269+0.0204831584611149i</v>
      </c>
      <c r="N533" s="102" t="str">
        <f t="shared" si="142"/>
        <v>1+29.5424141209689i</v>
      </c>
      <c r="O533" s="102" t="str">
        <f t="shared" si="143"/>
        <v>0.999771447002244+0.0445337723392192i</v>
      </c>
      <c r="P533" s="102" t="str">
        <f t="shared" si="159"/>
        <v>-0.315863697811919+29.5801958859998i</v>
      </c>
      <c r="Q533" s="102" t="str">
        <f t="shared" si="144"/>
        <v>0.110733041206459-11.2970169532469i</v>
      </c>
      <c r="R533" s="102" t="str">
        <f t="shared" si="145"/>
        <v>1400-1121.3011658622i</v>
      </c>
      <c r="S533" s="102" t="str">
        <f t="shared" si="146"/>
        <v>-61280.4125529343i</v>
      </c>
      <c r="T533" s="102" t="str">
        <f t="shared" si="155"/>
        <v>1349.45938928787-1131.427920446i</v>
      </c>
      <c r="U533" s="102" t="str">
        <f t="shared" si="147"/>
        <v>-0.529403298874471+0.443867876482661i</v>
      </c>
      <c r="V533" s="102"/>
      <c r="W533" s="102"/>
      <c r="X533" s="102"/>
      <c r="Y533" s="102"/>
      <c r="Z533" s="102"/>
      <c r="AA533" s="102"/>
      <c r="AB533" s="102"/>
      <c r="AC533" s="102"/>
      <c r="AD533" s="102"/>
      <c r="AE533" s="102"/>
      <c r="AF533" s="102"/>
      <c r="AG533" s="102"/>
      <c r="AH533" s="102"/>
      <c r="AI533" s="102"/>
      <c r="AJ533" s="102"/>
      <c r="AK533" s="102"/>
      <c r="AL533" s="102"/>
    </row>
    <row r="534" spans="2:38" s="110" customFormat="1" x14ac:dyDescent="0.2">
      <c r="B534" s="102">
        <f t="shared" si="156"/>
        <v>3.484999999999947</v>
      </c>
      <c r="C534" s="102">
        <f t="shared" si="157"/>
        <v>3054.9211132151454</v>
      </c>
      <c r="D534" s="102">
        <f t="shared" si="148"/>
        <v>3.0549211132151455</v>
      </c>
      <c r="E534" s="102">
        <f t="shared" si="149"/>
        <v>20.959702431068806</v>
      </c>
      <c r="F534" s="102">
        <f t="shared" si="150"/>
        <v>-89.476507031765365</v>
      </c>
      <c r="G534" s="102">
        <f t="shared" si="151"/>
        <v>-3.25106501255397</v>
      </c>
      <c r="H534" s="102">
        <f t="shared" si="152"/>
        <v>140.32907521200065</v>
      </c>
      <c r="I534" s="102">
        <f t="shared" si="153"/>
        <v>17.708637418514837</v>
      </c>
      <c r="J534" s="102">
        <f t="shared" si="154"/>
        <v>50.852568180235281</v>
      </c>
      <c r="K534" s="102" t="str">
        <f t="shared" si="140"/>
        <v>1+0.0225536966574467i</v>
      </c>
      <c r="L534" s="102" t="str">
        <f t="shared" si="141"/>
        <v>1-0.00183335439983309i</v>
      </c>
      <c r="M534" s="102" t="str">
        <f t="shared" si="158"/>
        <v>1.000041348919+0.0207203422576136i</v>
      </c>
      <c r="N534" s="102" t="str">
        <f t="shared" si="142"/>
        <v>1+29.8844991540096i</v>
      </c>
      <c r="O534" s="102" t="str">
        <f t="shared" si="143"/>
        <v>0.999766123319032+0.0450494491190419i</v>
      </c>
      <c r="P534" s="102" t="str">
        <f t="shared" si="159"/>
        <v>-0.346514100767574+29.9225593156541i</v>
      </c>
      <c r="Q534" s="102" t="str">
        <f t="shared" si="144"/>
        <v>0.102039259710454-11.1677837063508i</v>
      </c>
      <c r="R534" s="102" t="str">
        <f t="shared" si="145"/>
        <v>1400-1108.46573755552i</v>
      </c>
      <c r="S534" s="102" t="str">
        <f t="shared" si="146"/>
        <v>-60578.9414710571i</v>
      </c>
      <c r="T534" s="102" t="str">
        <f t="shared" si="155"/>
        <v>1349.44357591515-1119.17334782536i</v>
      </c>
      <c r="U534" s="102" t="str">
        <f t="shared" si="147"/>
        <v>-0.529397095166712+0.43906031337764i</v>
      </c>
      <c r="V534" s="102"/>
      <c r="W534" s="102"/>
      <c r="X534" s="102"/>
      <c r="Y534" s="102"/>
      <c r="Z534" s="102"/>
      <c r="AA534" s="102"/>
      <c r="AB534" s="102"/>
      <c r="AC534" s="102"/>
      <c r="AD534" s="102"/>
      <c r="AE534" s="102"/>
      <c r="AF534" s="102"/>
      <c r="AG534" s="102"/>
      <c r="AH534" s="102"/>
      <c r="AI534" s="102"/>
      <c r="AJ534" s="102"/>
      <c r="AK534" s="102"/>
      <c r="AL534" s="102"/>
    </row>
    <row r="535" spans="2:38" s="110" customFormat="1" x14ac:dyDescent="0.2">
      <c r="B535" s="102">
        <f t="shared" si="156"/>
        <v>3.4899999999999469</v>
      </c>
      <c r="C535" s="102">
        <f t="shared" si="157"/>
        <v>3090.2954325132132</v>
      </c>
      <c r="D535" s="102">
        <f t="shared" si="148"/>
        <v>3.090295432513213</v>
      </c>
      <c r="E535" s="102">
        <f t="shared" si="149"/>
        <v>20.859707027877086</v>
      </c>
      <c r="F535" s="102">
        <f t="shared" si="150"/>
        <v>-89.514538084035465</v>
      </c>
      <c r="G535" s="102">
        <f t="shared" si="151"/>
        <v>-3.2893777634086585</v>
      </c>
      <c r="H535" s="102">
        <f t="shared" si="152"/>
        <v>140.63462567001039</v>
      </c>
      <c r="I535" s="102">
        <f t="shared" si="153"/>
        <v>17.570329264468427</v>
      </c>
      <c r="J535" s="102">
        <f t="shared" si="154"/>
        <v>51.120087585974929</v>
      </c>
      <c r="K535" s="102" t="str">
        <f t="shared" si="140"/>
        <v>1+0.0228148561562832i</v>
      </c>
      <c r="L535" s="102" t="str">
        <f t="shared" si="141"/>
        <v>1-0.00185458364324814i</v>
      </c>
      <c r="M535" s="102" t="str">
        <f t="shared" si="158"/>
        <v>1.00004231205905+0.0209602725130351i</v>
      </c>
      <c r="N535" s="102" t="str">
        <f t="shared" si="142"/>
        <v>1+30.2305453450434i</v>
      </c>
      <c r="O535" s="102" t="str">
        <f t="shared" si="143"/>
        <v>0.999760675631307+0.0455710971545494i</v>
      </c>
      <c r="P535" s="102" t="str">
        <f t="shared" si="159"/>
        <v>-0.377878443322677+30.268881536018i</v>
      </c>
      <c r="Q535" s="102" t="str">
        <f t="shared" si="144"/>
        <v>0.0935433003058081-11.0400175090146i</v>
      </c>
      <c r="R535" s="102" t="str">
        <f t="shared" si="145"/>
        <v>1400-1095.77723518169i</v>
      </c>
      <c r="S535" s="102" t="str">
        <f t="shared" si="146"/>
        <v>-59885.5000622555i</v>
      </c>
      <c r="T535" s="102" t="str">
        <f t="shared" si="155"/>
        <v>1349.42739458533-1107.06710370837i</v>
      </c>
      <c r="U535" s="102" t="str">
        <f t="shared" si="147"/>
        <v>-0.529390747106551+0.43431094068559i</v>
      </c>
      <c r="V535" s="102"/>
      <c r="W535" s="102"/>
      <c r="X535" s="102"/>
      <c r="Y535" s="102"/>
      <c r="Z535" s="102"/>
      <c r="AA535" s="102"/>
      <c r="AB535" s="102"/>
      <c r="AC535" s="102"/>
      <c r="AD535" s="102"/>
      <c r="AE535" s="102"/>
      <c r="AF535" s="102"/>
      <c r="AG535" s="102"/>
      <c r="AH535" s="102"/>
      <c r="AI535" s="102"/>
      <c r="AJ535" s="102"/>
      <c r="AK535" s="102"/>
      <c r="AL535" s="102"/>
    </row>
    <row r="536" spans="2:38" s="110" customFormat="1" x14ac:dyDescent="0.2">
      <c r="B536" s="102">
        <f t="shared" si="156"/>
        <v>3.4949999999999468</v>
      </c>
      <c r="C536" s="102">
        <f t="shared" si="157"/>
        <v>3126.0793671235729</v>
      </c>
      <c r="D536" s="102">
        <f t="shared" si="148"/>
        <v>3.1260793671235727</v>
      </c>
      <c r="E536" s="102">
        <f t="shared" si="149"/>
        <v>20.759706647128091</v>
      </c>
      <c r="F536" s="102">
        <f t="shared" si="150"/>
        <v>-89.552504510082855</v>
      </c>
      <c r="G536" s="102">
        <f t="shared" si="151"/>
        <v>-3.3271493085189063</v>
      </c>
      <c r="H536" s="102">
        <f t="shared" si="152"/>
        <v>140.9391166382251</v>
      </c>
      <c r="I536" s="102">
        <f t="shared" si="153"/>
        <v>17.432557338609186</v>
      </c>
      <c r="J536" s="102">
        <f t="shared" si="154"/>
        <v>51.386612128142247</v>
      </c>
      <c r="K536" s="102" t="str">
        <f t="shared" si="140"/>
        <v>1+0.023079039739591i</v>
      </c>
      <c r="L536" s="102" t="str">
        <f t="shared" si="141"/>
        <v>1-0.00187605870971628i</v>
      </c>
      <c r="M536" s="102" t="str">
        <f t="shared" si="158"/>
        <v>1.00004329763352+0.0212029810298747i</v>
      </c>
      <c r="N536" s="102" t="str">
        <f t="shared" si="142"/>
        <v>1+30.5805985621181i</v>
      </c>
      <c r="O536" s="102" t="str">
        <f t="shared" si="143"/>
        <v>0.999755101050635+0.0460987855896239i</v>
      </c>
      <c r="P536" s="102" t="str">
        <f t="shared" si="159"/>
        <v>-0.409973355266808+30.6192081912489i</v>
      </c>
      <c r="Q536" s="102" t="str">
        <f t="shared" si="144"/>
        <v>0.0852406881697058-10.913701875064i</v>
      </c>
      <c r="R536" s="102" t="str">
        <f t="shared" si="145"/>
        <v>1400-1083.23397689349i</v>
      </c>
      <c r="S536" s="102" t="str">
        <f t="shared" si="146"/>
        <v>-59199.9964116207i</v>
      </c>
      <c r="T536" s="102" t="str">
        <f t="shared" si="155"/>
        <v>1349.41083674563-1095.10758283886i</v>
      </c>
      <c r="U536" s="102" t="str">
        <f t="shared" si="147"/>
        <v>-0.529384251338669+0.429619128652167i</v>
      </c>
      <c r="V536" s="102"/>
      <c r="W536" s="102"/>
      <c r="X536" s="102"/>
      <c r="Y536" s="102"/>
      <c r="Z536" s="102"/>
      <c r="AA536" s="102"/>
      <c r="AB536" s="102"/>
      <c r="AC536" s="102"/>
      <c r="AD536" s="102"/>
      <c r="AE536" s="102"/>
      <c r="AF536" s="102"/>
      <c r="AG536" s="102"/>
      <c r="AH536" s="102"/>
      <c r="AI536" s="102"/>
      <c r="AJ536" s="102"/>
      <c r="AK536" s="102"/>
      <c r="AL536" s="102"/>
    </row>
    <row r="537" spans="2:38" s="110" customFormat="1" x14ac:dyDescent="0.2">
      <c r="B537" s="102">
        <f t="shared" si="156"/>
        <v>3.4999999999999467</v>
      </c>
      <c r="C537" s="102">
        <f t="shared" si="157"/>
        <v>3162.2776601679925</v>
      </c>
      <c r="D537" s="102">
        <f t="shared" si="148"/>
        <v>3.1622776601679927</v>
      </c>
      <c r="E537" s="102">
        <f t="shared" si="149"/>
        <v>20.659701288785456</v>
      </c>
      <c r="F537" s="102">
        <f t="shared" si="150"/>
        <v>-89.590411282077753</v>
      </c>
      <c r="G537" s="102">
        <f t="shared" si="151"/>
        <v>-3.3643827351357434</v>
      </c>
      <c r="H537" s="102">
        <f t="shared" si="152"/>
        <v>141.24250884619133</v>
      </c>
      <c r="I537" s="102">
        <f t="shared" si="153"/>
        <v>17.295318553649714</v>
      </c>
      <c r="J537" s="102">
        <f t="shared" si="154"/>
        <v>51.652097564113575</v>
      </c>
      <c r="K537" s="102" t="str">
        <f t="shared" si="140"/>
        <v>1+0.023346282424618i</v>
      </c>
      <c r="L537" s="102" t="str">
        <f t="shared" si="141"/>
        <v>1-0.00189778244573433i</v>
      </c>
      <c r="M537" s="102" t="str">
        <f t="shared" si="158"/>
        <v>1.00004430616496+0.0214484999788837i</v>
      </c>
      <c r="N537" s="102" t="str">
        <f t="shared" si="142"/>
        <v>1+30.9347052044085i</v>
      </c>
      <c r="O537" s="102" t="str">
        <f t="shared" si="143"/>
        <v>0.999749396621297+0.0466325843687958i</v>
      </c>
      <c r="P537" s="102" t="str">
        <f t="shared" si="159"/>
        <v>-0.442815853747109+30.9735854471339i</v>
      </c>
      <c r="Q537" s="102" t="str">
        <f t="shared" si="144"/>
        <v>0.0771270496504963-10.7888204954377i</v>
      </c>
      <c r="R537" s="102" t="str">
        <f t="shared" si="145"/>
        <v>1400-1070.8343000956i</v>
      </c>
      <c r="S537" s="102" t="str">
        <f t="shared" si="146"/>
        <v>-58522.3396563874i</v>
      </c>
      <c r="T537" s="102" t="str">
        <f t="shared" si="155"/>
        <v>1349.39389364495-1083.29319938806i</v>
      </c>
      <c r="U537" s="102" t="str">
        <f t="shared" si="147"/>
        <v>-0.529377604429941+0.424984255144546i</v>
      </c>
      <c r="V537" s="102"/>
      <c r="W537" s="102"/>
      <c r="X537" s="102"/>
      <c r="Y537" s="102"/>
      <c r="Z537" s="102"/>
      <c r="AA537" s="102"/>
      <c r="AB537" s="102"/>
      <c r="AC537" s="102"/>
      <c r="AD537" s="102"/>
      <c r="AE537" s="102"/>
      <c r="AF537" s="102"/>
      <c r="AG537" s="102"/>
      <c r="AH537" s="102"/>
      <c r="AI537" s="102"/>
      <c r="AJ537" s="102"/>
      <c r="AK537" s="102"/>
      <c r="AL537" s="102"/>
    </row>
    <row r="538" spans="2:38" s="110" customFormat="1" x14ac:dyDescent="0.2">
      <c r="B538" s="102">
        <f t="shared" si="156"/>
        <v>3.5049999999999466</v>
      </c>
      <c r="C538" s="102">
        <f t="shared" si="157"/>
        <v>3198.8951096910068</v>
      </c>
      <c r="D538" s="102">
        <f t="shared" si="148"/>
        <v>3.1988951096910068</v>
      </c>
      <c r="E538" s="102">
        <f t="shared" si="149"/>
        <v>20.55969095019897</v>
      </c>
      <c r="F538" s="102">
        <f t="shared" si="150"/>
        <v>-89.628263363883363</v>
      </c>
      <c r="G538" s="102">
        <f t="shared" si="151"/>
        <v>-3.4010812471031544</v>
      </c>
      <c r="H538" s="102">
        <f t="shared" si="152"/>
        <v>141.54476356555625</v>
      </c>
      <c r="I538" s="102">
        <f t="shared" si="153"/>
        <v>17.158609703095816</v>
      </c>
      <c r="J538" s="102">
        <f t="shared" si="154"/>
        <v>51.916500201672889</v>
      </c>
      <c r="K538" s="102" t="str">
        <f t="shared" si="140"/>
        <v>1+0.0236166196340925i</v>
      </c>
      <c r="L538" s="102" t="str">
        <f t="shared" si="141"/>
        <v>1-0.00191975773075995i</v>
      </c>
      <c r="M538" s="102" t="str">
        <f t="shared" si="158"/>
        <v>1.00004533818812+0.0216968619033325i</v>
      </c>
      <c r="N538" s="102" t="str">
        <f t="shared" si="142"/>
        <v>1+31.2929122083664i</v>
      </c>
      <c r="O538" s="102" t="str">
        <f t="shared" si="143"/>
        <v>0.999743559318732+0.0471725642465152i</v>
      </c>
      <c r="P538" s="102" t="str">
        <f t="shared" si="159"/>
        <v>-0.476423352290992+31.3320599968873i</v>
      </c>
      <c r="Q538" s="102" t="str">
        <f t="shared" si="144"/>
        <v>0.069198110008842-10.6653572365395i</v>
      </c>
      <c r="R538" s="102" t="str">
        <f t="shared" si="145"/>
        <v>1400-1058.5765612243i</v>
      </c>
      <c r="S538" s="102" t="str">
        <f t="shared" si="146"/>
        <v>-57852.4399738862i</v>
      </c>
      <c r="T538" s="102" t="str">
        <f t="shared" si="155"/>
        <v>1349.37655632919-1071.6223867437i</v>
      </c>
      <c r="U538" s="102" t="str">
        <f t="shared" si="147"/>
        <v>-0.529370802867604+0.420405705568681i</v>
      </c>
      <c r="V538" s="102"/>
      <c r="W538" s="102"/>
      <c r="X538" s="102"/>
      <c r="Y538" s="102"/>
      <c r="Z538" s="102"/>
      <c r="AA538" s="102"/>
      <c r="AB538" s="102"/>
      <c r="AC538" s="102"/>
      <c r="AD538" s="102"/>
      <c r="AE538" s="102"/>
      <c r="AF538" s="102"/>
      <c r="AG538" s="102"/>
      <c r="AH538" s="102"/>
      <c r="AI538" s="102"/>
      <c r="AJ538" s="102"/>
      <c r="AK538" s="102"/>
      <c r="AL538" s="102"/>
    </row>
    <row r="539" spans="2:38" s="110" customFormat="1" x14ac:dyDescent="0.2">
      <c r="B539" s="102">
        <f t="shared" si="156"/>
        <v>3.5099999999999465</v>
      </c>
      <c r="C539" s="102">
        <f t="shared" si="157"/>
        <v>3235.9365692958868</v>
      </c>
      <c r="D539" s="102">
        <f t="shared" si="148"/>
        <v>3.2359365692958866</v>
      </c>
      <c r="E539" s="102">
        <f t="shared" si="149"/>
        <v>20.45967562610279</v>
      </c>
      <c r="F539" s="102">
        <f t="shared" si="150"/>
        <v>-89.666065711641977</v>
      </c>
      <c r="G539" s="102">
        <f t="shared" si="151"/>
        <v>-3.4372481618389514</v>
      </c>
      <c r="H539" s="102">
        <f t="shared" si="152"/>
        <v>141.84584262808005</v>
      </c>
      <c r="I539" s="102">
        <f t="shared" si="153"/>
        <v>17.022427464263838</v>
      </c>
      <c r="J539" s="102">
        <f t="shared" si="154"/>
        <v>52.179776916438072</v>
      </c>
      <c r="K539" s="102" t="str">
        <f t="shared" si="140"/>
        <v>1+0.0238900872009189i</v>
      </c>
      <c r="L539" s="102" t="str">
        <f t="shared" si="141"/>
        <v>1-0.00194198747759337i</v>
      </c>
      <c r="M539" s="102" t="str">
        <f t="shared" si="158"/>
        <v>1.00004639425018+0.0219480997233255i</v>
      </c>
      <c r="N539" s="102" t="str">
        <f t="shared" si="142"/>
        <v>1+31.6552670539422i</v>
      </c>
      <c r="O539" s="102" t="str">
        <f t="shared" si="143"/>
        <v>0.999737586047923+0.0477187967965298i</v>
      </c>
      <c r="P539" s="102" t="str">
        <f t="shared" si="159"/>
        <v>-0.51081367003903+31.6946790670071i</v>
      </c>
      <c r="Q539" s="102" t="str">
        <f t="shared" si="144"/>
        <v>0.0614496912086475-10.5432961385943i</v>
      </c>
      <c r="R539" s="102" t="str">
        <f t="shared" si="145"/>
        <v>1400-1046.45913552958i</v>
      </c>
      <c r="S539" s="102" t="str">
        <f t="shared" si="146"/>
        <v>-57190.2085696402i</v>
      </c>
      <c r="T539" s="102" t="str">
        <f t="shared" si="155"/>
        <v>1349.35881563667-1060.09359730164i</v>
      </c>
      <c r="U539" s="102" t="str">
        <f t="shared" si="147"/>
        <v>-0.529363843057462+0.415882872787566i</v>
      </c>
      <c r="V539" s="102"/>
      <c r="W539" s="102"/>
      <c r="X539" s="102"/>
      <c r="Y539" s="102"/>
      <c r="Z539" s="102"/>
      <c r="AA539" s="102"/>
      <c r="AB539" s="102"/>
      <c r="AC539" s="102"/>
      <c r="AD539" s="102"/>
      <c r="AE539" s="102"/>
      <c r="AF539" s="102"/>
      <c r="AG539" s="102"/>
      <c r="AH539" s="102"/>
      <c r="AI539" s="102"/>
      <c r="AJ539" s="102"/>
      <c r="AK539" s="102"/>
      <c r="AL539" s="102"/>
    </row>
    <row r="540" spans="2:38" s="110" customFormat="1" x14ac:dyDescent="0.2">
      <c r="B540" s="102">
        <f t="shared" si="156"/>
        <v>3.5149999999999464</v>
      </c>
      <c r="C540" s="102">
        <f t="shared" si="157"/>
        <v>3273.406948787981</v>
      </c>
      <c r="D540" s="102">
        <f t="shared" si="148"/>
        <v>3.2734069487879811</v>
      </c>
      <c r="E540" s="102">
        <f t="shared" si="149"/>
        <v>20.359655308613725</v>
      </c>
      <c r="F540" s="102">
        <f t="shared" si="150"/>
        <v>-89.703823274359721</v>
      </c>
      <c r="G540" s="102">
        <f t="shared" si="151"/>
        <v>-3.4728869072387134</v>
      </c>
      <c r="H540" s="102">
        <f t="shared" si="152"/>
        <v>142.14570844281417</v>
      </c>
      <c r="I540" s="102">
        <f t="shared" si="153"/>
        <v>16.886768401375011</v>
      </c>
      <c r="J540" s="102">
        <f t="shared" si="154"/>
        <v>52.441885168454448</v>
      </c>
      <c r="K540" s="102" t="str">
        <f t="shared" si="140"/>
        <v>1+0.0241667213729269i</v>
      </c>
      <c r="L540" s="102" t="str">
        <f t="shared" si="141"/>
        <v>1-0.00196447463276346i</v>
      </c>
      <c r="M540" s="102" t="str">
        <f t="shared" si="158"/>
        <v>1.00004747491109+0.0222022467401634i</v>
      </c>
      <c r="N540" s="102" t="str">
        <f t="shared" si="142"/>
        <v>1+32.0218177708782i</v>
      </c>
      <c r="O540" s="102" t="str">
        <f t="shared" si="143"/>
        <v>0.999731473641763+0.0482713544213726i</v>
      </c>
      <c r="P540" s="102" t="str">
        <f t="shared" si="159"/>
        <v>-0.546005041192906+32.0614904231894i</v>
      </c>
      <c r="Q540" s="102" t="str">
        <f t="shared" si="144"/>
        <v>0.0538777097566349-10.4226214140124i</v>
      </c>
      <c r="R540" s="102" t="str">
        <f t="shared" si="145"/>
        <v>1400-1034.4804168598i</v>
      </c>
      <c r="S540" s="102" t="str">
        <f t="shared" si="146"/>
        <v>-56535.5576655936i</v>
      </c>
      <c r="T540" s="102" t="str">
        <f t="shared" si="155"/>
        <v>1349.34066219323-1048.70530225993i</v>
      </c>
      <c r="U540" s="102" t="str">
        <f t="shared" si="147"/>
        <v>-0.529356721321958+0.411415157040433i</v>
      </c>
      <c r="V540" s="102"/>
      <c r="W540" s="102"/>
      <c r="X540" s="102"/>
      <c r="Y540" s="102"/>
      <c r="Z540" s="102"/>
      <c r="AA540" s="102"/>
      <c r="AB540" s="102"/>
      <c r="AC540" s="102"/>
      <c r="AD540" s="102"/>
      <c r="AE540" s="102"/>
      <c r="AF540" s="102"/>
      <c r="AG540" s="102"/>
      <c r="AH540" s="102"/>
      <c r="AI540" s="102"/>
      <c r="AJ540" s="102"/>
      <c r="AK540" s="102"/>
      <c r="AL540" s="102"/>
    </row>
    <row r="541" spans="2:38" s="110" customFormat="1" x14ac:dyDescent="0.2">
      <c r="B541" s="102">
        <f t="shared" si="156"/>
        <v>3.5199999999999463</v>
      </c>
      <c r="C541" s="102">
        <f t="shared" si="157"/>
        <v>3311.3112148255054</v>
      </c>
      <c r="D541" s="102">
        <f t="shared" si="148"/>
        <v>3.3113112148255053</v>
      </c>
      <c r="E541" s="102">
        <f t="shared" si="149"/>
        <v>20.259629987227012</v>
      </c>
      <c r="F541" s="102">
        <f t="shared" si="150"/>
        <v>-89.741540994489469</v>
      </c>
      <c r="G541" s="102">
        <f t="shared" si="151"/>
        <v>-3.508001018506302</v>
      </c>
      <c r="H541" s="102">
        <f t="shared" si="152"/>
        <v>142.44432401243515</v>
      </c>
      <c r="I541" s="102">
        <f t="shared" si="153"/>
        <v>16.751628968720709</v>
      </c>
      <c r="J541" s="102">
        <f t="shared" si="154"/>
        <v>52.702783017945677</v>
      </c>
      <c r="K541" s="102" t="str">
        <f t="shared" si="140"/>
        <v>1+0.0244465588176765i</v>
      </c>
      <c r="L541" s="102" t="str">
        <f t="shared" si="141"/>
        <v>1-0.00198722217691827i</v>
      </c>
      <c r="M541" s="102" t="str">
        <f t="shared" si="158"/>
        <v>1.00004858074383+0.0224593366407582i</v>
      </c>
      <c r="N541" s="102" t="str">
        <f t="shared" si="142"/>
        <v>1+32.3926129450748i</v>
      </c>
      <c r="O541" s="102" t="str">
        <f t="shared" si="143"/>
        <v>0.999725218859373+0.0488303103619583i</v>
      </c>
      <c r="P541" s="102" t="str">
        <f t="shared" si="159"/>
        <v>-0.582016124683418+32.4325423763038i</v>
      </c>
      <c r="Q541" s="102" t="str">
        <f t="shared" si="144"/>
        <v>0.0464781745896254-10.303317445759i</v>
      </c>
      <c r="R541" s="102" t="str">
        <f t="shared" si="145"/>
        <v>1400-1022.63881744875i</v>
      </c>
      <c r="S541" s="102" t="str">
        <f t="shared" si="146"/>
        <v>-55888.4004884783i</v>
      </c>
      <c r="T541" s="102" t="str">
        <f t="shared" si="155"/>
        <v>1349.32208640742-1037.45599141537i</v>
      </c>
      <c r="U541" s="102" t="str">
        <f t="shared" si="147"/>
        <v>-0.529349433898294+0.407001965862952i</v>
      </c>
      <c r="V541" s="102"/>
      <c r="W541" s="102"/>
      <c r="X541" s="102"/>
      <c r="Y541" s="102"/>
      <c r="Z541" s="102"/>
      <c r="AA541" s="102"/>
      <c r="AB541" s="102"/>
      <c r="AC541" s="102"/>
      <c r="AD541" s="102"/>
      <c r="AE541" s="102"/>
      <c r="AF541" s="102"/>
      <c r="AG541" s="102"/>
      <c r="AH541" s="102"/>
      <c r="AI541" s="102"/>
      <c r="AJ541" s="102"/>
      <c r="AK541" s="102"/>
      <c r="AL541" s="102"/>
    </row>
    <row r="542" spans="2:38" s="110" customFormat="1" x14ac:dyDescent="0.2">
      <c r="B542" s="102">
        <f t="shared" si="156"/>
        <v>3.5249999999999462</v>
      </c>
      <c r="C542" s="102">
        <f t="shared" si="157"/>
        <v>3349.6543915778661</v>
      </c>
      <c r="D542" s="102">
        <f t="shared" si="148"/>
        <v>3.3496543915778663</v>
      </c>
      <c r="E542" s="102">
        <f t="shared" si="149"/>
        <v>20.159599648811415</v>
      </c>
      <c r="F542" s="102">
        <f t="shared" si="150"/>
        <v>-89.779223808512484</v>
      </c>
      <c r="G542" s="102">
        <f t="shared" si="151"/>
        <v>-3.5425941349189509</v>
      </c>
      <c r="H542" s="102">
        <f t="shared" si="152"/>
        <v>142.74165294871455</v>
      </c>
      <c r="I542" s="102">
        <f t="shared" si="153"/>
        <v>16.617005513892465</v>
      </c>
      <c r="J542" s="102">
        <f t="shared" si="154"/>
        <v>52.962429140202062</v>
      </c>
      <c r="K542" s="102" t="str">
        <f t="shared" si="140"/>
        <v>1+0.0247296366273177i</v>
      </c>
      <c r="L542" s="102" t="str">
        <f t="shared" si="141"/>
        <v>1-0.00201023312522015i</v>
      </c>
      <c r="M542" s="102" t="str">
        <f t="shared" si="158"/>
        <v>1.00004971233472+0.0227194035020976i</v>
      </c>
      <c r="N542" s="102" t="str">
        <f t="shared" si="142"/>
        <v>1+32.7677017250309i</v>
      </c>
      <c r="O542" s="102" t="str">
        <f t="shared" si="143"/>
        <v>0.999718818384385+0.0493957387072912i</v>
      </c>
      <c r="P542" s="102" t="str">
        <f t="shared" si="159"/>
        <v>-0.618866014063697+32.8078837884272i</v>
      </c>
      <c r="Q542" s="102" t="str">
        <f t="shared" si="144"/>
        <v>0.0392471850084415-10.1853687857317i</v>
      </c>
      <c r="R542" s="102" t="str">
        <f t="shared" si="145"/>
        <v>1400-1010.93276770528i</v>
      </c>
      <c r="S542" s="102" t="str">
        <f t="shared" si="146"/>
        <v>-55248.6512583116i</v>
      </c>
      <c r="T542" s="102" t="str">
        <f t="shared" si="155"/>
        <v>1349.30307846542-1026.34417296257i</v>
      </c>
      <c r="U542" s="102" t="str">
        <f t="shared" si="147"/>
        <v>-0.529341976936433+0.402642714008392i</v>
      </c>
      <c r="V542" s="102"/>
      <c r="W542" s="102"/>
      <c r="X542" s="102"/>
      <c r="Y542" s="102"/>
      <c r="Z542" s="102"/>
      <c r="AA542" s="102"/>
      <c r="AB542" s="102"/>
      <c r="AC542" s="102"/>
      <c r="AD542" s="102"/>
      <c r="AE542" s="102"/>
      <c r="AF542" s="102"/>
      <c r="AG542" s="102"/>
      <c r="AH542" s="102"/>
      <c r="AI542" s="102"/>
      <c r="AJ542" s="102"/>
      <c r="AK542" s="102"/>
      <c r="AL542" s="102"/>
    </row>
    <row r="543" spans="2:38" s="110" customFormat="1" x14ac:dyDescent="0.2">
      <c r="B543" s="102">
        <f t="shared" si="156"/>
        <v>3.5299999999999461</v>
      </c>
      <c r="C543" s="102">
        <f t="shared" si="157"/>
        <v>3388.4415613916103</v>
      </c>
      <c r="D543" s="102">
        <f t="shared" si="148"/>
        <v>3.3884415613916103</v>
      </c>
      <c r="E543" s="102">
        <f t="shared" si="149"/>
        <v>20.059564277603414</v>
      </c>
      <c r="F543" s="102">
        <f t="shared" si="150"/>
        <v>-89.816876647518143</v>
      </c>
      <c r="G543" s="102">
        <f t="shared" si="151"/>
        <v>-3.576669996532245</v>
      </c>
      <c r="H543" s="102">
        <f t="shared" si="152"/>
        <v>143.03765948712518</v>
      </c>
      <c r="I543" s="102">
        <f t="shared" si="153"/>
        <v>16.482894281071168</v>
      </c>
      <c r="J543" s="102">
        <f t="shared" si="154"/>
        <v>53.22078283960704</v>
      </c>
      <c r="K543" s="102" t="str">
        <f t="shared" si="140"/>
        <v>1+0.0250159923235076i</v>
      </c>
      <c r="L543" s="102" t="str">
        <f t="shared" si="141"/>
        <v>1-0.00203351052774537i</v>
      </c>
      <c r="M543" s="102" t="str">
        <f t="shared" si="158"/>
        <v>1.00005087028375+0.0229824817957622i</v>
      </c>
      <c r="N543" s="102" t="str">
        <f t="shared" si="142"/>
        <v>1+33.1471338283579i</v>
      </c>
      <c r="O543" s="102" t="str">
        <f t="shared" si="143"/>
        <v>0.999712268823183+0.0499677144042862i</v>
      </c>
      <c r="P543" s="102" t="str">
        <f t="shared" si="159"/>
        <v>-0.656574247632858+33.1875640789376i</v>
      </c>
      <c r="Q543" s="102" t="str">
        <f t="shared" si="144"/>
        <v>0.0321809286574798-10.0687601531458i</v>
      </c>
      <c r="R543" s="102" t="str">
        <f t="shared" si="145"/>
        <v>1400-999.360716005158i</v>
      </c>
      <c r="S543" s="102" t="str">
        <f t="shared" si="146"/>
        <v>-54616.2251770258i</v>
      </c>
      <c r="T543" s="102" t="str">
        <f t="shared" si="155"/>
        <v>1349.28362832596-1015.36837329522i</v>
      </c>
      <c r="U543" s="102" t="str">
        <f t="shared" si="147"/>
        <v>-0.529334346497106+0.398336823369662i</v>
      </c>
      <c r="V543" s="102"/>
      <c r="W543" s="102"/>
      <c r="X543" s="102"/>
      <c r="Y543" s="102"/>
      <c r="Z543" s="102"/>
      <c r="AA543" s="102"/>
      <c r="AB543" s="102"/>
      <c r="AC543" s="102"/>
      <c r="AD543" s="102"/>
      <c r="AE543" s="102"/>
      <c r="AF543" s="102"/>
      <c r="AG543" s="102"/>
      <c r="AH543" s="102"/>
      <c r="AI543" s="102"/>
      <c r="AJ543" s="102"/>
      <c r="AK543" s="102"/>
      <c r="AL543" s="102"/>
    </row>
    <row r="544" spans="2:38" s="110" customFormat="1" x14ac:dyDescent="0.2">
      <c r="B544" s="102">
        <f t="shared" si="156"/>
        <v>3.534999999999946</v>
      </c>
      <c r="C544" s="102">
        <f t="shared" si="157"/>
        <v>3427.6778654640775</v>
      </c>
      <c r="D544" s="102">
        <f t="shared" si="148"/>
        <v>3.4276778654640774</v>
      </c>
      <c r="E544" s="102">
        <f t="shared" si="149"/>
        <v>19.959523855198718</v>
      </c>
      <c r="F544" s="102">
        <f t="shared" si="150"/>
        <v>-89.854504437782339</v>
      </c>
      <c r="G544" s="102">
        <f t="shared" si="151"/>
        <v>-3.6102324408304942</v>
      </c>
      <c r="H544" s="102">
        <f t="shared" si="152"/>
        <v>143.33230850055807</v>
      </c>
      <c r="I544" s="102">
        <f t="shared" si="153"/>
        <v>16.349291414368224</v>
      </c>
      <c r="J544" s="102">
        <f t="shared" si="154"/>
        <v>53.477804062775732</v>
      </c>
      <c r="K544" s="102" t="str">
        <f t="shared" si="140"/>
        <v>1+0.0253056638623836i</v>
      </c>
      <c r="L544" s="102" t="str">
        <f t="shared" si="141"/>
        <v>1-0.00205705746988842i</v>
      </c>
      <c r="M544" s="102" t="str">
        <f t="shared" si="158"/>
        <v>1.00005205520488+0.0232486063924952i</v>
      </c>
      <c r="N544" s="102" t="str">
        <f t="shared" si="142"/>
        <v>1+33.5309595483701i</v>
      </c>
      <c r="O544" s="102" t="str">
        <f t="shared" si="143"/>
        <v>0.999705566703103+0.0505463132677022i</v>
      </c>
      <c r="P544" s="102" t="str">
        <f t="shared" si="159"/>
        <v>-0.695160818795463+33.5716332306699i</v>
      </c>
      <c r="Q544" s="102" t="str">
        <f t="shared" si="144"/>
        <v>0.0252756795489848-9.95347643292575i</v>
      </c>
      <c r="R544" s="102" t="str">
        <f t="shared" si="145"/>
        <v>1400-987.921128485475i</v>
      </c>
      <c r="S544" s="102" t="str">
        <f t="shared" si="146"/>
        <v>-53991.0384172292i</v>
      </c>
      <c r="T544" s="102" t="str">
        <f t="shared" si="155"/>
        <v>1349.26372571503-1004.52713681006i</v>
      </c>
      <c r="U544" s="102" t="str">
        <f t="shared" si="147"/>
        <v>-0.529326538549741+0.394083722902407i</v>
      </c>
      <c r="V544" s="102"/>
      <c r="W544" s="102"/>
      <c r="X544" s="102"/>
      <c r="Y544" s="102"/>
      <c r="Z544" s="102"/>
      <c r="AA544" s="102"/>
      <c r="AB544" s="102"/>
      <c r="AC544" s="102"/>
      <c r="AD544" s="102"/>
      <c r="AE544" s="102"/>
      <c r="AF544" s="102"/>
      <c r="AG544" s="102"/>
      <c r="AH544" s="102"/>
      <c r="AI544" s="102"/>
      <c r="AJ544" s="102"/>
      <c r="AK544" s="102"/>
      <c r="AL544" s="102"/>
    </row>
    <row r="545" spans="2:38" s="110" customFormat="1" x14ac:dyDescent="0.2">
      <c r="B545" s="102">
        <f t="shared" si="156"/>
        <v>3.5399999999999459</v>
      </c>
      <c r="C545" s="102">
        <f t="shared" si="157"/>
        <v>3467.3685045248849</v>
      </c>
      <c r="D545" s="102">
        <f t="shared" si="148"/>
        <v>3.467368504524885</v>
      </c>
      <c r="E545" s="102">
        <f t="shared" si="149"/>
        <v>19.859478360543953</v>
      </c>
      <c r="F545" s="102">
        <f t="shared" si="150"/>
        <v>-89.892112101344054</v>
      </c>
      <c r="G545" s="102">
        <f t="shared" si="151"/>
        <v>-3.6432853993300802</v>
      </c>
      <c r="H545" s="102">
        <f t="shared" si="152"/>
        <v>143.62556551216434</v>
      </c>
      <c r="I545" s="102">
        <f t="shared" si="153"/>
        <v>16.216192961213874</v>
      </c>
      <c r="J545" s="102">
        <f t="shared" si="154"/>
        <v>53.733453410820289</v>
      </c>
      <c r="K545" s="102" t="str">
        <f t="shared" si="140"/>
        <v>1+0.0255986896395944i</v>
      </c>
      <c r="L545" s="102" t="str">
        <f t="shared" si="141"/>
        <v>1-0.00208087707277097i</v>
      </c>
      <c r="M545" s="102" t="str">
        <f t="shared" si="158"/>
        <v>1.00005326772636+0.0235178125668234i</v>
      </c>
      <c r="N545" s="102" t="str">
        <f t="shared" si="142"/>
        <v>1+33.9192297607509i</v>
      </c>
      <c r="O545" s="102" t="str">
        <f t="shared" si="143"/>
        <v>0.999698708470591+0.051131611990192i</v>
      </c>
      <c r="P545" s="102" t="str">
        <f t="shared" si="159"/>
        <v>-0.734646186662297+33.9601417961301i</v>
      </c>
      <c r="Q545" s="102" t="str">
        <f t="shared" si="144"/>
        <v>0.018527796131034-9.83950267410629i</v>
      </c>
      <c r="R545" s="102" t="str">
        <f t="shared" si="145"/>
        <v>1400-976.612488841285i</v>
      </c>
      <c r="S545" s="102" t="str">
        <f t="shared" si="146"/>
        <v>-53373.0081110936i</v>
      </c>
      <c r="T545" s="102" t="str">
        <f t="shared" si="155"/>
        <v>1349.24336012055-993.819025712843i</v>
      </c>
      <c r="U545" s="102" t="str">
        <f t="shared" si="147"/>
        <v>-0.529318548970368+0.389882848548884i</v>
      </c>
      <c r="V545" s="102"/>
      <c r="W545" s="102"/>
      <c r="X545" s="102"/>
      <c r="Y545" s="102"/>
      <c r="Z545" s="102"/>
      <c r="AA545" s="102"/>
      <c r="AB545" s="102"/>
      <c r="AC545" s="102"/>
      <c r="AD545" s="102"/>
      <c r="AE545" s="102"/>
      <c r="AF545" s="102"/>
      <c r="AG545" s="102"/>
      <c r="AH545" s="102"/>
      <c r="AI545" s="102"/>
      <c r="AJ545" s="102"/>
      <c r="AK545" s="102"/>
      <c r="AL545" s="102"/>
    </row>
    <row r="546" spans="2:38" s="110" customFormat="1" x14ac:dyDescent="0.2">
      <c r="B546" s="102">
        <f t="shared" si="156"/>
        <v>3.5449999999999458</v>
      </c>
      <c r="C546" s="102">
        <f t="shared" si="157"/>
        <v>3507.5187395252433</v>
      </c>
      <c r="D546" s="102">
        <f t="shared" si="148"/>
        <v>3.5075187395252434</v>
      </c>
      <c r="E546" s="102">
        <f t="shared" si="149"/>
        <v>19.759427769925878</v>
      </c>
      <c r="F546" s="102">
        <f t="shared" si="150"/>
        <v>-89.929704556580532</v>
      </c>
      <c r="G546" s="102">
        <f t="shared" si="151"/>
        <v>-3.6758328941400586</v>
      </c>
      <c r="H546" s="102">
        <f t="shared" si="152"/>
        <v>143.9173967072966</v>
      </c>
      <c r="I546" s="102">
        <f t="shared" si="153"/>
        <v>16.08359487578582</v>
      </c>
      <c r="J546" s="102">
        <f t="shared" si="154"/>
        <v>53.987692150716072</v>
      </c>
      <c r="K546" s="102" t="str">
        <f t="shared" si="140"/>
        <v>1+0.0258951084953894i</v>
      </c>
      <c r="L546" s="102" t="str">
        <f t="shared" si="141"/>
        <v>1-0.0021049724936556i</v>
      </c>
      <c r="M546" s="102" t="str">
        <f t="shared" si="158"/>
        <v>1.0000545084911+0.0237901360017338i</v>
      </c>
      <c r="N546" s="102" t="str">
        <f t="shared" si="142"/>
        <v>1+34.3119959302965i</v>
      </c>
      <c r="O546" s="102" t="str">
        <f t="shared" si="143"/>
        <v>0.999691690489322+0.0517236881524673i</v>
      </c>
      <c r="P546" s="102" t="str">
        <f t="shared" si="159"/>
        <v>-0.775051286898061+34.3531409037733i</v>
      </c>
      <c r="Q546" s="102" t="str">
        <f t="shared" si="144"/>
        <v>0.0119337193983512-9.72682408824053i</v>
      </c>
      <c r="R546" s="102" t="str">
        <f t="shared" si="145"/>
        <v>1400-965.433298124668i</v>
      </c>
      <c r="S546" s="102" t="str">
        <f t="shared" si="146"/>
        <v>-52762.0523393715i</v>
      </c>
      <c r="T546" s="102" t="str">
        <f t="shared" si="155"/>
        <v>1349.22252078686-983.242619826965i</v>
      </c>
      <c r="U546" s="102" t="str">
        <f t="shared" si="147"/>
        <v>-0.529310373539459+0.385733643162885i</v>
      </c>
      <c r="V546" s="102"/>
      <c r="W546" s="102"/>
      <c r="X546" s="102"/>
      <c r="Y546" s="102"/>
      <c r="Z546" s="102"/>
      <c r="AA546" s="102"/>
      <c r="AB546" s="102"/>
      <c r="AC546" s="102"/>
      <c r="AD546" s="102"/>
      <c r="AE546" s="102"/>
      <c r="AF546" s="102"/>
      <c r="AG546" s="102"/>
      <c r="AH546" s="102"/>
      <c r="AI546" s="102"/>
      <c r="AJ546" s="102"/>
      <c r="AK546" s="102"/>
      <c r="AL546" s="102"/>
    </row>
    <row r="547" spans="2:38" s="110" customFormat="1" x14ac:dyDescent="0.2">
      <c r="B547" s="102">
        <f t="shared" si="156"/>
        <v>3.5499999999999456</v>
      </c>
      <c r="C547" s="102">
        <f t="shared" si="157"/>
        <v>3548.1338923353128</v>
      </c>
      <c r="D547" s="102">
        <f t="shared" si="148"/>
        <v>3.5481338923353127</v>
      </c>
      <c r="E547" s="102">
        <f t="shared" si="149"/>
        <v>19.659372056959864</v>
      </c>
      <c r="F547" s="102">
        <f t="shared" si="150"/>
        <v>-89.9672867187805</v>
      </c>
      <c r="G547" s="102">
        <f t="shared" si="151"/>
        <v>-3.7078790344876218</v>
      </c>
      <c r="H547" s="102">
        <f t="shared" si="152"/>
        <v>144.20776894456407</v>
      </c>
      <c r="I547" s="102">
        <f t="shared" si="153"/>
        <v>15.951493022472242</v>
      </c>
      <c r="J547" s="102">
        <f t="shared" si="154"/>
        <v>54.240482225783566</v>
      </c>
      <c r="K547" s="102" t="str">
        <f t="shared" si="140"/>
        <v>1+0.0261949597197669i</v>
      </c>
      <c r="L547" s="102" t="str">
        <f t="shared" si="141"/>
        <v>1-0.00212934692636423i</v>
      </c>
      <c r="M547" s="102" t="str">
        <f t="shared" si="158"/>
        <v>1.00005577815697+0.0240656127934027i</v>
      </c>
      <c r="N547" s="102" t="str">
        <f t="shared" si="142"/>
        <v>1+34.7093101177372i</v>
      </c>
      <c r="O547" s="102" t="str">
        <f t="shared" si="143"/>
        <v>0.99968450903827+0.0523226202335821i</v>
      </c>
      <c r="P547" s="102" t="str">
        <f t="shared" si="159"/>
        <v>-0.816397542821722+34.7506822643408i</v>
      </c>
      <c r="Q547" s="102" t="str">
        <f t="shared" si="144"/>
        <v>0.00548997104500478-9.61542604781714i</v>
      </c>
      <c r="R547" s="102" t="str">
        <f t="shared" si="145"/>
        <v>1400-954.382074545995i</v>
      </c>
      <c r="S547" s="102" t="str">
        <f t="shared" si="146"/>
        <v>-52158.090120537i</v>
      </c>
      <c r="T547" s="102" t="str">
        <f t="shared" si="155"/>
        <v>1349.20119670912-972.796516404128i</v>
      </c>
      <c r="U547" s="102" t="str">
        <f t="shared" si="147"/>
        <v>-0.52930200793973+0.381635556435465i</v>
      </c>
      <c r="V547" s="102"/>
      <c r="W547" s="102"/>
      <c r="X547" s="102"/>
      <c r="Y547" s="102"/>
      <c r="Z547" s="102"/>
      <c r="AA547" s="102"/>
      <c r="AB547" s="102"/>
      <c r="AC547" s="102"/>
      <c r="AD547" s="102"/>
      <c r="AE547" s="102"/>
      <c r="AF547" s="102"/>
      <c r="AG547" s="102"/>
      <c r="AH547" s="102"/>
      <c r="AI547" s="102"/>
      <c r="AJ547" s="102"/>
      <c r="AK547" s="102"/>
      <c r="AL547" s="102"/>
    </row>
    <row r="548" spans="2:38" s="110" customFormat="1" x14ac:dyDescent="0.2">
      <c r="B548" s="102">
        <f t="shared" si="156"/>
        <v>3.5549999999999455</v>
      </c>
      <c r="C548" s="102">
        <f t="shared" si="157"/>
        <v>3589.2193464496049</v>
      </c>
      <c r="D548" s="102">
        <f t="shared" si="148"/>
        <v>3.5892193464496049</v>
      </c>
      <c r="E548" s="102">
        <f t="shared" si="149"/>
        <v>19.55931119257653</v>
      </c>
      <c r="F548" s="102">
        <f t="shared" si="150"/>
        <v>-90.004863500716056</v>
      </c>
      <c r="G548" s="102">
        <f t="shared" si="151"/>
        <v>-3.7394280132133071</v>
      </c>
      <c r="H548" s="102">
        <f t="shared" si="152"/>
        <v>144.49664976599021</v>
      </c>
      <c r="I548" s="102">
        <f t="shared" si="153"/>
        <v>15.819883179363224</v>
      </c>
      <c r="J548" s="102">
        <f t="shared" si="154"/>
        <v>54.491786265274158</v>
      </c>
      <c r="K548" s="102" t="str">
        <f t="shared" si="140"/>
        <v>1+0.0264982830576818i</v>
      </c>
      <c r="L548" s="102" t="str">
        <f t="shared" si="141"/>
        <v>1-0.00215400360170151i</v>
      </c>
      <c r="M548" s="102" t="str">
        <f t="shared" si="158"/>
        <v>1.00005707739715+0.0243442794559803i</v>
      </c>
      <c r="N548" s="102" t="str">
        <f t="shared" si="142"/>
        <v>1+35.1112249866382i</v>
      </c>
      <c r="O548" s="102" t="str">
        <f t="shared" si="143"/>
        <v>0.999677160309734+0.0529284876213349i</v>
      </c>
      <c r="P548" s="102" t="str">
        <f t="shared" si="159"/>
        <v>-0.858706876765451+35.15281817726i</v>
      </c>
      <c r="Q548" s="102" t="str">
        <f t="shared" si="144"/>
        <v>-0.000806848341903571-9.50529408468574i</v>
      </c>
      <c r="R548" s="102" t="str">
        <f t="shared" si="145"/>
        <v>1400-943.457353277559i</v>
      </c>
      <c r="S548" s="102" t="str">
        <f t="shared" si="146"/>
        <v>-51561.0414000525i</v>
      </c>
      <c r="T548" s="102" t="str">
        <f t="shared" si="155"/>
        <v>1349.17937662757-962.47932993745i</v>
      </c>
      <c r="U548" s="102" t="str">
        <f t="shared" si="147"/>
        <v>-0.529293447753892+0.377588044821614i</v>
      </c>
      <c r="V548" s="102"/>
      <c r="W548" s="102"/>
      <c r="X548" s="102"/>
      <c r="Y548" s="102"/>
      <c r="Z548" s="102"/>
      <c r="AA548" s="102"/>
      <c r="AB548" s="102"/>
      <c r="AC548" s="102"/>
      <c r="AD548" s="102"/>
      <c r="AE548" s="102"/>
      <c r="AF548" s="102"/>
      <c r="AG548" s="102"/>
      <c r="AH548" s="102"/>
      <c r="AI548" s="102"/>
      <c r="AJ548" s="102"/>
      <c r="AK548" s="102"/>
      <c r="AL548" s="102"/>
    </row>
    <row r="549" spans="2:38" s="110" customFormat="1" x14ac:dyDescent="0.2">
      <c r="B549" s="102">
        <f t="shared" si="156"/>
        <v>3.5599999999999454</v>
      </c>
      <c r="C549" s="102">
        <f t="shared" si="157"/>
        <v>3630.7805477005609</v>
      </c>
      <c r="D549" s="102">
        <f t="shared" si="148"/>
        <v>3.630780547700561</v>
      </c>
      <c r="E549" s="102">
        <f t="shared" si="149"/>
        <v>19.459245145007845</v>
      </c>
      <c r="F549" s="102">
        <f t="shared" si="150"/>
        <v>-90.04243981321271</v>
      </c>
      <c r="G549" s="102">
        <f t="shared" si="151"/>
        <v>-3.7704841032425556</v>
      </c>
      <c r="H549" s="102">
        <f t="shared" si="152"/>
        <v>144.78400740627811</v>
      </c>
      <c r="I549" s="102">
        <f t="shared" si="153"/>
        <v>15.688761041765289</v>
      </c>
      <c r="J549" s="102">
        <f t="shared" si="154"/>
        <v>54.741567593065398</v>
      </c>
      <c r="K549" s="102" t="str">
        <f t="shared" ref="K549:K612" si="160">COMPLEX(1,2*PI()*C549*esr*Cout*10^-6)</f>
        <v>1+0.0268051187143141i</v>
      </c>
      <c r="L549" s="102" t="str">
        <f t="shared" ref="L549:L612" si="161">COMPLEX(1,-2*PI()*C549*(1-Dmax)^2*Lout*10^-6/Req)</f>
        <v>1-0.00217894578788307i</v>
      </c>
      <c r="M549" s="102" t="str">
        <f t="shared" si="158"/>
        <v>1.00005840690052+0.024626172926431i</v>
      </c>
      <c r="N549" s="102" t="str">
        <f t="shared" ref="N549:N612" si="162">COMPLEX(1,2*PI()*C549*(Rd+Rs+esr)*Req*Cout*10^-6/(Req+Rd+Rs))</f>
        <v>1+35.51779381038i</v>
      </c>
      <c r="O549" s="102" t="str">
        <f t="shared" ref="O549:O612" si="163">IMSUM(COMPLEX(1,2*PI()*C549/(Qd*ws)),IMPRODUCT(COMPLEX(0,2*PI()*C549/ws),COMPLEX(0,2*PI()*C549/ws)))</f>
        <v>0.99966964040732+0.0535413706227917i</v>
      </c>
      <c r="P549" s="102" t="str">
        <f t="shared" si="159"/>
        <v>-0.902001721698132+35.5596015371067i</v>
      </c>
      <c r="Q549" s="102" t="str">
        <f t="shared" ref="Q549:Q612" si="164">IMPRODUCT(Ap,IMDIV(M549,P549))</f>
        <v>-0.00696006104843196-9.39641388849202i</v>
      </c>
      <c r="R549" s="102" t="str">
        <f t="shared" ref="R549:R612" si="165">IMSUM(Rz*10^3,IMDIV(1,COMPLEX(0,(2*PI()*C549*Cz*10^-9))))</f>
        <v>1400-932.657686259376i</v>
      </c>
      <c r="S549" s="102" t="str">
        <f t="shared" ref="S549:S612" si="166">IMDIV(1,COMPLEX(0,(2*PI()*C549*Cp*10^-12)))</f>
        <v>-50970.8270397565i</v>
      </c>
      <c r="T549" s="102" t="str">
        <f t="shared" si="155"/>
        <v>1349.15704902165-952.289691976726i</v>
      </c>
      <c r="U549" s="102" t="str">
        <f t="shared" ref="U549:U612" si="167">IMPRODUCT(-Rs*g/(Rs+Rd),T549)</f>
        <v>-0.529284688462338+0.373590571467792i</v>
      </c>
      <c r="V549" s="102"/>
      <c r="W549" s="102"/>
      <c r="X549" s="102"/>
      <c r="Y549" s="102"/>
      <c r="Z549" s="102"/>
      <c r="AA549" s="102"/>
      <c r="AB549" s="102"/>
      <c r="AC549" s="102"/>
      <c r="AD549" s="102"/>
      <c r="AE549" s="102"/>
      <c r="AF549" s="102"/>
      <c r="AG549" s="102"/>
      <c r="AH549" s="102"/>
      <c r="AI549" s="102"/>
      <c r="AJ549" s="102"/>
      <c r="AK549" s="102"/>
      <c r="AL549" s="102"/>
    </row>
    <row r="550" spans="2:38" s="110" customFormat="1" x14ac:dyDescent="0.2">
      <c r="B550" s="102">
        <f t="shared" si="156"/>
        <v>3.5649999999999453</v>
      </c>
      <c r="C550" s="102">
        <f t="shared" si="157"/>
        <v>3672.8230049803888</v>
      </c>
      <c r="D550" s="102">
        <f t="shared" ref="D550:D613" si="168">C550/1000</f>
        <v>3.6728230049803887</v>
      </c>
      <c r="E550" s="102">
        <f t="shared" ref="E550:E613" si="169">20*LOG(IMABS(Q550))</f>
        <v>19.359173879770811</v>
      </c>
      <c r="F550" s="102">
        <f t="shared" ref="F550:F613" si="170">IF(180/PI()*IMARGUMENT(Q550)&gt;0,180/PI()*IMARGUMENT(Q550)-360,180/PI()*IMARGUMENT(Q550))</f>
        <v>-90.08002056571776</v>
      </c>
      <c r="G550" s="102">
        <f t="shared" ref="G550:G613" si="171">20*LOG(IMABS(U550))</f>
        <v>-3.8010516540389716</v>
      </c>
      <c r="H550" s="102">
        <f t="shared" ref="H550:H613" si="172">180/PI()*IMARGUMENT(U550)</f>
        <v>145.06981080118558</v>
      </c>
      <c r="I550" s="102">
        <f t="shared" ref="I550:I613" si="173">E550+G550</f>
        <v>15.558122225731839</v>
      </c>
      <c r="J550" s="102">
        <f t="shared" ref="J550:J613" si="174">F550+H550</f>
        <v>54.989790235467822</v>
      </c>
      <c r="K550" s="102" t="str">
        <f t="shared" si="160"/>
        <v>1+0.0271155073603976i</v>
      </c>
      <c r="L550" s="102" t="str">
        <f t="shared" si="161"/>
        <v>1-0.00220417679096867i</v>
      </c>
      <c r="M550" s="102" t="str">
        <f t="shared" si="158"/>
        <v>1.000059767372+0.0249113305694289i</v>
      </c>
      <c r="N550" s="102" t="str">
        <f t="shared" si="162"/>
        <v>1+35.9290704792198i</v>
      </c>
      <c r="O550" s="102" t="str">
        <f t="shared" si="163"/>
        <v>0.999661945343878+0.0541613504749306i</v>
      </c>
      <c r="P550" s="102" t="str">
        <f t="shared" si="159"/>
        <v>-0.946305033119629+35.9710858401291i</v>
      </c>
      <c r="Q550" s="102" t="str">
        <f t="shared" si="164"/>
        <v>-0.0129729139607377-9.28877130512089i</v>
      </c>
      <c r="R550" s="102" t="str">
        <f t="shared" si="165"/>
        <v>1400-921.98164200728i</v>
      </c>
      <c r="S550" s="102" t="str">
        <f t="shared" si="166"/>
        <v>-50387.3688073748i</v>
      </c>
      <c r="T550" s="102" t="str">
        <f t="shared" ref="T550:T613" si="175">IMDIV(IMPRODUCT(R550,S550),IMSUM(R550,S550))</f>
        <v>1349.13420210397-942.226250945992i</v>
      </c>
      <c r="U550" s="102" t="str">
        <f t="shared" si="167"/>
        <v>-0.529275725440787+0.36964260614035i</v>
      </c>
      <c r="V550" s="102"/>
      <c r="W550" s="102"/>
      <c r="X550" s="102"/>
      <c r="Y550" s="102"/>
      <c r="Z550" s="102"/>
      <c r="AA550" s="102"/>
      <c r="AB550" s="102"/>
      <c r="AC550" s="102"/>
      <c r="AD550" s="102"/>
      <c r="AE550" s="102"/>
      <c r="AF550" s="102"/>
      <c r="AG550" s="102"/>
      <c r="AH550" s="102"/>
      <c r="AI550" s="102"/>
      <c r="AJ550" s="102"/>
      <c r="AK550" s="102"/>
      <c r="AL550" s="102"/>
    </row>
    <row r="551" spans="2:38" s="110" customFormat="1" x14ac:dyDescent="0.2">
      <c r="B551" s="102">
        <f t="shared" ref="B551:B614" si="176">B550+0.005</f>
        <v>3.5699999999999452</v>
      </c>
      <c r="C551" s="102">
        <f t="shared" ref="C551:C614" si="177">10^B551</f>
        <v>3715.3522909712619</v>
      </c>
      <c r="D551" s="102">
        <f t="shared" si="168"/>
        <v>3.715352290971262</v>
      </c>
      <c r="E551" s="102">
        <f t="shared" si="169"/>
        <v>19.259097359650667</v>
      </c>
      <c r="F551" s="102">
        <f t="shared" si="170"/>
        <v>-90.11761066686698</v>
      </c>
      <c r="G551" s="102">
        <f t="shared" si="171"/>
        <v>-3.8311350880449706</v>
      </c>
      <c r="H551" s="102">
        <f t="shared" si="172"/>
        <v>145.3540295950169</v>
      </c>
      <c r="I551" s="102">
        <f t="shared" si="173"/>
        <v>15.427962271605697</v>
      </c>
      <c r="J551" s="102">
        <f t="shared" si="174"/>
        <v>55.236418928149916</v>
      </c>
      <c r="K551" s="102" t="str">
        <f t="shared" si="160"/>
        <v>1+0.0274294901376113i</v>
      </c>
      <c r="L551" s="102" t="str">
        <f t="shared" si="161"/>
        <v>1-0.00222969995530042i</v>
      </c>
      <c r="M551" s="102" t="str">
        <f t="shared" ref="M551:M614" si="178">IMPRODUCT(K551,L551)</f>
        <v>1.00006115953293+0.0251997901823109i</v>
      </c>
      <c r="N551" s="102" t="str">
        <f t="shared" si="162"/>
        <v>1+36.3451095074346i</v>
      </c>
      <c r="O551" s="102" t="str">
        <f t="shared" si="163"/>
        <v>0.999654071039383+0.0547885093554094i</v>
      </c>
      <c r="P551" s="102" t="str">
        <f t="shared" ref="P551:P614" si="179">IMPRODUCT(N551,O551)</f>
        <v>-0.991640301232077+36.3873251908346i</v>
      </c>
      <c r="Q551" s="102" t="str">
        <f t="shared" si="164"/>
        <v>-0.0188485802535929-9.18235233514983i</v>
      </c>
      <c r="R551" s="102" t="str">
        <f t="shared" si="165"/>
        <v>1400-911.427805423188i</v>
      </c>
      <c r="S551" s="102" t="str">
        <f t="shared" si="166"/>
        <v>-49810.5893661509i</v>
      </c>
      <c r="T551" s="102" t="str">
        <f t="shared" si="175"/>
        <v>1349.11082381425-932.287671963243i</v>
      </c>
      <c r="U551" s="102" t="str">
        <f t="shared" si="167"/>
        <v>-0.529266553957897+0.36574362515481i</v>
      </c>
      <c r="V551" s="102"/>
      <c r="W551" s="102"/>
      <c r="X551" s="102"/>
      <c r="Y551" s="102"/>
      <c r="Z551" s="102"/>
      <c r="AA551" s="102"/>
      <c r="AB551" s="102"/>
      <c r="AC551" s="102"/>
      <c r="AD551" s="102"/>
      <c r="AE551" s="102"/>
      <c r="AF551" s="102"/>
      <c r="AG551" s="102"/>
      <c r="AH551" s="102"/>
      <c r="AI551" s="102"/>
      <c r="AJ551" s="102"/>
      <c r="AK551" s="102"/>
      <c r="AL551" s="102"/>
    </row>
    <row r="552" spans="2:38" s="110" customFormat="1" x14ac:dyDescent="0.2">
      <c r="B552" s="102">
        <f t="shared" si="176"/>
        <v>3.5749999999999451</v>
      </c>
      <c r="C552" s="102">
        <f t="shared" si="177"/>
        <v>3758.3740428839728</v>
      </c>
      <c r="D552" s="102">
        <f t="shared" si="168"/>
        <v>3.7583740428839727</v>
      </c>
      <c r="E552" s="102">
        <f t="shared" si="169"/>
        <v>19.159015544682227</v>
      </c>
      <c r="F552" s="102">
        <f t="shared" si="170"/>
        <v>-90.155215025049571</v>
      </c>
      <c r="G552" s="102">
        <f t="shared" si="171"/>
        <v>-3.8607388971165362</v>
      </c>
      <c r="H552" s="102">
        <f t="shared" si="172"/>
        <v>145.63663414723445</v>
      </c>
      <c r="I552" s="102">
        <f t="shared" si="173"/>
        <v>15.29827664756569</v>
      </c>
      <c r="J552" s="102">
        <f t="shared" si="174"/>
        <v>55.481419122184874</v>
      </c>
      <c r="K552" s="102" t="str">
        <f t="shared" si="160"/>
        <v>1+0.0277471086640321i</v>
      </c>
      <c r="L552" s="102" t="str">
        <f t="shared" si="161"/>
        <v>1-0.00225551866394611i</v>
      </c>
      <c r="M552" s="102" t="str">
        <f t="shared" si="178"/>
        <v>1.00006258412146+0.025491590000086i</v>
      </c>
      <c r="N552" s="102" t="str">
        <f t="shared" si="162"/>
        <v>1+36.7659660405469i</v>
      </c>
      <c r="O552" s="102" t="str">
        <f t="shared" si="163"/>
        <v>0.999646013318773+0.0554229303934584i</v>
      </c>
      <c r="P552" s="102" t="str">
        <f t="shared" si="179"/>
        <v>-1.03803156339471+36.8083743086396i</v>
      </c>
      <c r="Q552" s="102" t="str">
        <f t="shared" si="164"/>
        <v>-0.0245901610413324-9.07714313231122i</v>
      </c>
      <c r="R552" s="102" t="str">
        <f t="shared" si="165"/>
        <v>1400-900.994777607477i</v>
      </c>
      <c r="S552" s="102" t="str">
        <f t="shared" si="166"/>
        <v>-49240.4122645944i</v>
      </c>
      <c r="T552" s="102" t="str">
        <f t="shared" si="175"/>
        <v>1349.08690181293-922.472636662284i</v>
      </c>
      <c r="U552" s="102" t="str">
        <f t="shared" si="167"/>
        <v>-0.529257169172764+0.361893111305972i</v>
      </c>
      <c r="V552" s="102"/>
      <c r="W552" s="102"/>
      <c r="X552" s="102"/>
      <c r="Y552" s="102"/>
      <c r="Z552" s="102"/>
      <c r="AA552" s="102"/>
      <c r="AB552" s="102"/>
      <c r="AC552" s="102"/>
      <c r="AD552" s="102"/>
      <c r="AE552" s="102"/>
      <c r="AF552" s="102"/>
      <c r="AG552" s="102"/>
      <c r="AH552" s="102"/>
      <c r="AI552" s="102"/>
      <c r="AJ552" s="102"/>
      <c r="AK552" s="102"/>
      <c r="AL552" s="102"/>
    </row>
    <row r="553" spans="2:38" s="110" customFormat="1" x14ac:dyDescent="0.2">
      <c r="B553" s="102">
        <f t="shared" si="176"/>
        <v>3.579999999999945</v>
      </c>
      <c r="C553" s="102">
        <f t="shared" si="177"/>
        <v>3801.8939632051306</v>
      </c>
      <c r="D553" s="102">
        <f t="shared" si="168"/>
        <v>3.8018939632051305</v>
      </c>
      <c r="E553" s="102">
        <f t="shared" si="169"/>
        <v>19.058928392129953</v>
      </c>
      <c r="F553" s="102">
        <f t="shared" si="170"/>
        <v>-90.192838548971366</v>
      </c>
      <c r="G553" s="102">
        <f t="shared" si="171"/>
        <v>-3.8898676389556686</v>
      </c>
      <c r="H553" s="102">
        <f t="shared" si="172"/>
        <v>145.917595538201</v>
      </c>
      <c r="I553" s="102">
        <f t="shared" si="173"/>
        <v>15.169060753174286</v>
      </c>
      <c r="J553" s="102">
        <f t="shared" si="174"/>
        <v>55.724756989229633</v>
      </c>
      <c r="K553" s="102" t="str">
        <f t="shared" si="160"/>
        <v>1+0.0280684050396517i</v>
      </c>
      <c r="L553" s="102" t="str">
        <f t="shared" si="161"/>
        <v>1-0.00228163633914762i</v>
      </c>
      <c r="M553" s="102" t="str">
        <f t="shared" si="178"/>
        <v>1.00006404189292+0.0257867687005041i</v>
      </c>
      <c r="N553" s="102" t="str">
        <f t="shared" si="162"/>
        <v>1+37.1916958626343i</v>
      </c>
      <c r="O553" s="102" t="str">
        <f t="shared" si="163"/>
        <v>0.99963776790974+0.0560646976808989i</v>
      </c>
      <c r="P553" s="102" t="str">
        <f t="shared" si="179"/>
        <v>-1.08550341686879+37.2342885345826i</v>
      </c>
      <c r="Q553" s="102" t="str">
        <f t="shared" si="164"/>
        <v>-0.0302006869919978-8.97313000196444i</v>
      </c>
      <c r="R553" s="102" t="str">
        <f t="shared" si="165"/>
        <v>1400-890.681175673607i</v>
      </c>
      <c r="S553" s="102" t="str">
        <f t="shared" si="166"/>
        <v>-48676.7619263484i</v>
      </c>
      <c r="T553" s="102" t="str">
        <f t="shared" si="175"/>
        <v>1349.06242347482-912.779843016825i</v>
      </c>
      <c r="U553" s="102" t="str">
        <f t="shared" si="167"/>
        <v>-0.529247566132428+0.358090553798907i</v>
      </c>
      <c r="V553" s="102"/>
      <c r="W553" s="102"/>
      <c r="X553" s="102"/>
      <c r="Y553" s="102"/>
      <c r="Z553" s="102"/>
      <c r="AA553" s="102"/>
      <c r="AB553" s="102"/>
      <c r="AC553" s="102"/>
      <c r="AD553" s="102"/>
      <c r="AE553" s="102"/>
      <c r="AF553" s="102"/>
      <c r="AG553" s="102"/>
      <c r="AH553" s="102"/>
      <c r="AI553" s="102"/>
      <c r="AJ553" s="102"/>
      <c r="AK553" s="102"/>
      <c r="AL553" s="102"/>
    </row>
    <row r="554" spans="2:38" s="110" customFormat="1" x14ac:dyDescent="0.2">
      <c r="B554" s="102">
        <f t="shared" si="176"/>
        <v>3.5849999999999449</v>
      </c>
      <c r="C554" s="102">
        <f t="shared" si="177"/>
        <v>3845.9178204530485</v>
      </c>
      <c r="D554" s="102">
        <f t="shared" si="168"/>
        <v>3.8459178204530486</v>
      </c>
      <c r="E554" s="102">
        <f t="shared" si="169"/>
        <v>18.958835856466571</v>
      </c>
      <c r="F554" s="102">
        <f t="shared" si="170"/>
        <v>-90.230486148216187</v>
      </c>
      <c r="G554" s="102">
        <f t="shared" si="171"/>
        <v>-3.9185259335473779</v>
      </c>
      <c r="H554" s="102">
        <f t="shared" si="172"/>
        <v>146.19688557406161</v>
      </c>
      <c r="I554" s="102">
        <f t="shared" si="173"/>
        <v>15.040309922919192</v>
      </c>
      <c r="J554" s="102">
        <f t="shared" si="174"/>
        <v>55.966399425845424</v>
      </c>
      <c r="K554" s="102" t="str">
        <f t="shared" si="160"/>
        <v>1+0.0283934218519566i</v>
      </c>
      <c r="L554" s="102" t="str">
        <f t="shared" si="161"/>
        <v>1-0.0023080564427745i</v>
      </c>
      <c r="M554" s="102" t="str">
        <f t="shared" si="178"/>
        <v>1.00006553362024+0.0260853654091821i</v>
      </c>
      <c r="N554" s="102" t="str">
        <f t="shared" si="162"/>
        <v>1+37.6223554037238i</v>
      </c>
      <c r="O554" s="102" t="str">
        <f t="shared" si="163"/>
        <v>0.999629330440458+0.0567138962832899i</v>
      </c>
      <c r="P554" s="102" t="str">
        <f t="shared" si="179"/>
        <v>-1.1340810318594+37.6651238381007i</v>
      </c>
      <c r="Q554" s="102" t="str">
        <f t="shared" si="164"/>
        <v>-0.0356831199055186-8.87029939957771i</v>
      </c>
      <c r="R554" s="102" t="str">
        <f t="shared" si="165"/>
        <v>1400-880.485632564831i</v>
      </c>
      <c r="S554" s="102" t="str">
        <f t="shared" si="166"/>
        <v>-48119.5636401708i</v>
      </c>
      <c r="T554" s="102" t="str">
        <f t="shared" si="175"/>
        <v>1349.03737588253-903.208005166647i</v>
      </c>
      <c r="U554" s="102" t="str">
        <f t="shared" si="167"/>
        <v>-0.529237739769299+0.354335448180761i</v>
      </c>
      <c r="V554" s="102"/>
      <c r="W554" s="102"/>
      <c r="X554" s="102"/>
      <c r="Y554" s="102"/>
      <c r="Z554" s="102"/>
      <c r="AA554" s="102"/>
      <c r="AB554" s="102"/>
      <c r="AC554" s="102"/>
      <c r="AD554" s="102"/>
      <c r="AE554" s="102"/>
      <c r="AF554" s="102"/>
      <c r="AG554" s="102"/>
      <c r="AH554" s="102"/>
      <c r="AI554" s="102"/>
      <c r="AJ554" s="102"/>
      <c r="AK554" s="102"/>
      <c r="AL554" s="102"/>
    </row>
    <row r="555" spans="2:38" s="110" customFormat="1" x14ac:dyDescent="0.2">
      <c r="B555" s="102">
        <f t="shared" si="176"/>
        <v>3.5899999999999448</v>
      </c>
      <c r="C555" s="102">
        <f t="shared" si="177"/>
        <v>3890.451449942313</v>
      </c>
      <c r="D555" s="102">
        <f t="shared" si="168"/>
        <v>3.8904514499423128</v>
      </c>
      <c r="E555" s="102">
        <f t="shared" si="169"/>
        <v>18.858737889350586</v>
      </c>
      <c r="F555" s="102">
        <f t="shared" si="170"/>
        <v>-90.268162733805511</v>
      </c>
      <c r="G555" s="102">
        <f t="shared" si="171"/>
        <v>-3.9467184596064921</v>
      </c>
      <c r="H555" s="102">
        <f t="shared" si="172"/>
        <v>146.47447679077658</v>
      </c>
      <c r="I555" s="102">
        <f t="shared" si="173"/>
        <v>14.912019429744094</v>
      </c>
      <c r="J555" s="102">
        <f t="shared" si="174"/>
        <v>56.206314056971067</v>
      </c>
      <c r="K555" s="102" t="str">
        <f t="shared" si="160"/>
        <v>1+0.0287222021815733i</v>
      </c>
      <c r="L555" s="102" t="str">
        <f t="shared" si="161"/>
        <v>1-0.00233478247678288i</v>
      </c>
      <c r="M555" s="102" t="str">
        <f t="shared" si="178"/>
        <v>1.00006706009435+0.0263874197047904i</v>
      </c>
      <c r="N555" s="102" t="str">
        <f t="shared" si="162"/>
        <v>1+38.0580017472708i</v>
      </c>
      <c r="O555" s="102" t="str">
        <f t="shared" si="163"/>
        <v>0.999620696437269+0.0573706122512029i</v>
      </c>
      <c r="P555" s="102" t="str">
        <f t="shared" si="179"/>
        <v>-1.18379016486101+38.1009368238688i</v>
      </c>
      <c r="Q555" s="102" t="str">
        <f t="shared" si="164"/>
        <v>-0.0410403542566717-8.76863792922018i</v>
      </c>
      <c r="R555" s="102" t="str">
        <f t="shared" si="165"/>
        <v>1400-870.406796872935i</v>
      </c>
      <c r="S555" s="102" t="str">
        <f t="shared" si="166"/>
        <v>-47568.7435500324i</v>
      </c>
      <c r="T555" s="102" t="str">
        <f t="shared" si="175"/>
        <v>1349.01174581969-893.75585324583i</v>
      </c>
      <c r="U555" s="102" t="str">
        <f t="shared" si="167"/>
        <v>-0.529227684898493+0.350627296273363i</v>
      </c>
      <c r="V555" s="102"/>
      <c r="W555" s="102"/>
      <c r="X555" s="102"/>
      <c r="Y555" s="102"/>
      <c r="Z555" s="102"/>
      <c r="AA555" s="102"/>
      <c r="AB555" s="102"/>
      <c r="AC555" s="102"/>
      <c r="AD555" s="102"/>
      <c r="AE555" s="102"/>
      <c r="AF555" s="102"/>
      <c r="AG555" s="102"/>
      <c r="AH555" s="102"/>
      <c r="AI555" s="102"/>
      <c r="AJ555" s="102"/>
      <c r="AK555" s="102"/>
      <c r="AL555" s="102"/>
    </row>
    <row r="556" spans="2:38" s="110" customFormat="1" x14ac:dyDescent="0.2">
      <c r="B556" s="102">
        <f t="shared" si="176"/>
        <v>3.5949999999999447</v>
      </c>
      <c r="C556" s="102">
        <f t="shared" si="177"/>
        <v>3935.5007545572757</v>
      </c>
      <c r="D556" s="102">
        <f t="shared" si="168"/>
        <v>3.9355007545572755</v>
      </c>
      <c r="E556" s="102">
        <f t="shared" si="169"/>
        <v>18.758634439601909</v>
      </c>
      <c r="F556" s="102">
        <f t="shared" si="170"/>
        <v>-90.305873218756147</v>
      </c>
      <c r="G556" s="102">
        <f t="shared" si="171"/>
        <v>-3.9744499510378741</v>
      </c>
      <c r="H556" s="102">
        <f t="shared" si="172"/>
        <v>146.750342457318</v>
      </c>
      <c r="I556" s="102">
        <f t="shared" si="173"/>
        <v>14.784184488564035</v>
      </c>
      <c r="J556" s="102">
        <f t="shared" si="174"/>
        <v>56.444469238561851</v>
      </c>
      <c r="K556" s="102" t="str">
        <f t="shared" si="160"/>
        <v>1+0.0290547896079784i</v>
      </c>
      <c r="L556" s="102" t="str">
        <f t="shared" si="161"/>
        <v>1-0.0023618179836796i</v>
      </c>
      <c r="M556" s="102" t="str">
        <f t="shared" si="178"/>
        <v>1.00006862212461+0.0266929716242988i</v>
      </c>
      <c r="N556" s="102" t="str">
        <f t="shared" si="162"/>
        <v>1+38.4986926377265i</v>
      </c>
      <c r="O556" s="102" t="str">
        <f t="shared" si="163"/>
        <v>0.99961186132231+0.0580349326316281i</v>
      </c>
      <c r="P556" s="102" t="str">
        <f t="shared" si="179"/>
        <v>-1.2346571723139+38.5417847387049i</v>
      </c>
      <c r="Q556" s="102" t="str">
        <f t="shared" si="164"/>
        <v>-0.0462752187035875-8.6681323420636i</v>
      </c>
      <c r="R556" s="102" t="str">
        <f t="shared" si="165"/>
        <v>1400-860.443332659169i</v>
      </c>
      <c r="S556" s="102" t="str">
        <f t="shared" si="166"/>
        <v>-47024.2286453267i</v>
      </c>
      <c r="T556" s="102" t="str">
        <f t="shared" si="175"/>
        <v>1348.98551976415-884.422133213135i</v>
      </c>
      <c r="U556" s="102" t="str">
        <f t="shared" si="167"/>
        <v>-0.529217396215165+0.346965606106691i</v>
      </c>
      <c r="V556" s="102"/>
      <c r="W556" s="102"/>
      <c r="X556" s="102"/>
      <c r="Y556" s="102"/>
      <c r="Z556" s="102"/>
      <c r="AA556" s="102"/>
      <c r="AB556" s="102"/>
      <c r="AC556" s="102"/>
      <c r="AD556" s="102"/>
      <c r="AE556" s="102"/>
      <c r="AF556" s="102"/>
      <c r="AG556" s="102"/>
      <c r="AH556" s="102"/>
      <c r="AI556" s="102"/>
      <c r="AJ556" s="102"/>
      <c r="AK556" s="102"/>
      <c r="AL556" s="102"/>
    </row>
    <row r="557" spans="2:38" s="110" customFormat="1" x14ac:dyDescent="0.2">
      <c r="B557" s="102">
        <f t="shared" si="176"/>
        <v>3.5999999999999446</v>
      </c>
      <c r="C557" s="102">
        <f t="shared" si="177"/>
        <v>3981.071705534468</v>
      </c>
      <c r="D557" s="102">
        <f t="shared" si="168"/>
        <v>3.9810717055344682</v>
      </c>
      <c r="E557" s="102">
        <f t="shared" si="169"/>
        <v>18.658525453176587</v>
      </c>
      <c r="F557" s="102">
        <f t="shared" si="170"/>
        <v>-90.343622518636252</v>
      </c>
      <c r="G557" s="102">
        <f t="shared" si="171"/>
        <v>-4.0017251934166751</v>
      </c>
      <c r="H557" s="102">
        <f t="shared" si="172"/>
        <v>147.02445657804438</v>
      </c>
      <c r="I557" s="102">
        <f t="shared" si="173"/>
        <v>14.656800259759912</v>
      </c>
      <c r="J557" s="102">
        <f t="shared" si="174"/>
        <v>56.680834059408127</v>
      </c>
      <c r="K557" s="102" t="str">
        <f t="shared" si="160"/>
        <v>1+0.029391228215275i</v>
      </c>
      <c r="L557" s="102" t="str">
        <f t="shared" si="161"/>
        <v>1-0.00238916654699182i</v>
      </c>
      <c r="M557" s="102" t="str">
        <f t="shared" si="178"/>
        <v>1.00007022053923+0.0270020616682832i</v>
      </c>
      <c r="N557" s="102" t="str">
        <f t="shared" si="162"/>
        <v>1+38.9444864881909i</v>
      </c>
      <c r="O557" s="102" t="str">
        <f t="shared" si="163"/>
        <v>0.999602820411087+0.0587069454795123i</v>
      </c>
      <c r="P557" s="102" t="str">
        <f t="shared" si="179"/>
        <v>-1.28670902457874+38.9877254785366i</v>
      </c>
      <c r="Q557" s="102" t="str">
        <f t="shared" si="164"/>
        <v>-0.0513904775625778-8.56876953489477i</v>
      </c>
      <c r="R557" s="102" t="str">
        <f t="shared" si="165"/>
        <v>1400-850.593919277153i</v>
      </c>
      <c r="S557" s="102" t="str">
        <f t="shared" si="166"/>
        <v>-46485.9467511932i</v>
      </c>
      <c r="T557" s="102" t="str">
        <f t="shared" si="175"/>
        <v>1348.9586838809-875.205606684399i</v>
      </c>
      <c r="U557" s="102" t="str">
        <f t="shared" si="167"/>
        <v>-0.529206868291736+0.34334989185311i</v>
      </c>
      <c r="V557" s="102"/>
      <c r="W557" s="102"/>
      <c r="X557" s="102"/>
      <c r="Y557" s="102"/>
      <c r="Z557" s="102"/>
      <c r="AA557" s="102"/>
      <c r="AB557" s="102"/>
      <c r="AC557" s="102"/>
      <c r="AD557" s="102"/>
      <c r="AE557" s="102"/>
      <c r="AF557" s="102"/>
      <c r="AG557" s="102"/>
      <c r="AH557" s="102"/>
      <c r="AI557" s="102"/>
      <c r="AJ557" s="102"/>
      <c r="AK557" s="102"/>
      <c r="AL557" s="102"/>
    </row>
    <row r="558" spans="2:38" s="110" customFormat="1" x14ac:dyDescent="0.2">
      <c r="B558" s="102">
        <f t="shared" si="176"/>
        <v>3.6049999999999445</v>
      </c>
      <c r="C558" s="102">
        <f t="shared" si="177"/>
        <v>4027.1703432540803</v>
      </c>
      <c r="D558" s="102">
        <f t="shared" si="168"/>
        <v>4.0271703432540802</v>
      </c>
      <c r="E558" s="102">
        <f t="shared" si="169"/>
        <v>18.558410873139636</v>
      </c>
      <c r="F558" s="102">
        <f t="shared" si="170"/>
        <v>-90.381415552119222</v>
      </c>
      <c r="G558" s="102">
        <f t="shared" si="171"/>
        <v>-4.0285490204923473</v>
      </c>
      <c r="H558" s="102">
        <f t="shared" si="172"/>
        <v>147.29679389426977</v>
      </c>
      <c r="I558" s="102">
        <f t="shared" si="173"/>
        <v>14.529861852647288</v>
      </c>
      <c r="J558" s="102">
        <f t="shared" si="174"/>
        <v>56.915378342150547</v>
      </c>
      <c r="K558" s="102" t="str">
        <f t="shared" si="160"/>
        <v>1+0.029731562598036i</v>
      </c>
      <c r="L558" s="102" t="str">
        <f t="shared" si="161"/>
        <v>1-0.00241683179174199i</v>
      </c>
      <c r="M558" s="102" t="str">
        <f t="shared" si="178"/>
        <v>1.00007185618571+0.027314730806294i</v>
      </c>
      <c r="N558" s="102" t="str">
        <f t="shared" si="162"/>
        <v>1+39.3954423881562i</v>
      </c>
      <c r="O558" s="102" t="str">
        <f t="shared" si="163"/>
        <v>0.999593568909988+0.0593867398694307i</v>
      </c>
      <c r="P558" s="102" t="str">
        <f t="shared" si="179"/>
        <v>-1.33997332023659+39.4388175954343i</v>
      </c>
      <c r="Q558" s="102" t="str">
        <f t="shared" si="164"/>
        <v>-0.0563888322499533-8.47053654863781i</v>
      </c>
      <c r="R558" s="102" t="str">
        <f t="shared" si="165"/>
        <v>1400-840.857251197804i</v>
      </c>
      <c r="S558" s="102" t="str">
        <f t="shared" si="166"/>
        <v>-45953.8265189498i</v>
      </c>
      <c r="T558" s="102" t="str">
        <f t="shared" si="175"/>
        <v>1348.93122401491-866.105050766923i</v>
      </c>
      <c r="U558" s="102" t="str">
        <f t="shared" si="167"/>
        <v>-0.529196095575079+0.339779673762407i</v>
      </c>
      <c r="V558" s="102"/>
      <c r="W558" s="102"/>
      <c r="X558" s="102"/>
      <c r="Y558" s="102"/>
      <c r="Z558" s="102"/>
      <c r="AA558" s="102"/>
      <c r="AB558" s="102"/>
      <c r="AC558" s="102"/>
      <c r="AD558" s="102"/>
      <c r="AE558" s="102"/>
      <c r="AF558" s="102"/>
      <c r="AG558" s="102"/>
      <c r="AH558" s="102"/>
      <c r="AI558" s="102"/>
      <c r="AJ558" s="102"/>
      <c r="AK558" s="102"/>
      <c r="AL558" s="102"/>
    </row>
    <row r="559" spans="2:38" s="110" customFormat="1" x14ac:dyDescent="0.2">
      <c r="B559" s="102">
        <f t="shared" si="176"/>
        <v>3.6099999999999444</v>
      </c>
      <c r="C559" s="102">
        <f t="shared" si="177"/>
        <v>4073.8027780406105</v>
      </c>
      <c r="D559" s="102">
        <f t="shared" si="168"/>
        <v>4.0738027780406103</v>
      </c>
      <c r="E559" s="102">
        <f t="shared" si="169"/>
        <v>18.458290639636694</v>
      </c>
      <c r="F559" s="102">
        <f t="shared" si="170"/>
        <v>-90.419257241535604</v>
      </c>
      <c r="G559" s="102">
        <f t="shared" si="171"/>
        <v>-4.0549263107210569</v>
      </c>
      <c r="H559" s="102">
        <f t="shared" si="172"/>
        <v>147.56732988504172</v>
      </c>
      <c r="I559" s="102">
        <f t="shared" si="173"/>
        <v>14.403364328915636</v>
      </c>
      <c r="J559" s="102">
        <f t="shared" si="174"/>
        <v>57.148072643506111</v>
      </c>
      <c r="K559" s="102" t="str">
        <f t="shared" si="160"/>
        <v>1+0.0300758378672153i</v>
      </c>
      <c r="L559" s="102" t="str">
        <f t="shared" si="161"/>
        <v>1-0.00244481738492834i</v>
      </c>
      <c r="M559" s="102" t="str">
        <f t="shared" si="178"/>
        <v>1.00007352993128+0.027631020482287i</v>
      </c>
      <c r="N559" s="102" t="str">
        <f t="shared" si="162"/>
        <v>1+39.8516201113383i</v>
      </c>
      <c r="O559" s="102" t="str">
        <f t="shared" si="163"/>
        <v>0.999584101913746+0.0600744059073932i</v>
      </c>
      <c r="P559" s="102" t="str">
        <f t="shared" si="179"/>
        <v>-1.39447830072203+39.8951203047073i</v>
      </c>
      <c r="Q559" s="102" t="str">
        <f t="shared" si="164"/>
        <v>-0.061272922691595-8.37342056688716i</v>
      </c>
      <c r="R559" s="102" t="str">
        <f t="shared" si="165"/>
        <v>1400-831.232037836317i</v>
      </c>
      <c r="S559" s="102" t="str">
        <f t="shared" si="166"/>
        <v>-45427.797416636i</v>
      </c>
      <c r="T559" s="102" t="str">
        <f t="shared" si="175"/>
        <v>1348.90312568379-857.119257895924i</v>
      </c>
      <c r="U559" s="102" t="str">
        <f t="shared" si="167"/>
        <v>-0.52918507238364+0.336254478097631i</v>
      </c>
      <c r="V559" s="102"/>
      <c r="W559" s="102"/>
      <c r="X559" s="102"/>
      <c r="Y559" s="102"/>
      <c r="Z559" s="102"/>
      <c r="AA559" s="102"/>
      <c r="AB559" s="102"/>
      <c r="AC559" s="102"/>
      <c r="AD559" s="102"/>
      <c r="AE559" s="102"/>
      <c r="AF559" s="102"/>
      <c r="AG559" s="102"/>
      <c r="AH559" s="102"/>
      <c r="AI559" s="102"/>
      <c r="AJ559" s="102"/>
      <c r="AK559" s="102"/>
      <c r="AL559" s="102"/>
    </row>
    <row r="560" spans="2:38" s="110" customFormat="1" x14ac:dyDescent="0.2">
      <c r="B560" s="102">
        <f t="shared" si="176"/>
        <v>3.6149999999999443</v>
      </c>
      <c r="C560" s="102">
        <f t="shared" si="177"/>
        <v>4120.9751909727793</v>
      </c>
      <c r="D560" s="102">
        <f t="shared" si="168"/>
        <v>4.1209751909727794</v>
      </c>
      <c r="E560" s="102">
        <f t="shared" si="169"/>
        <v>18.358164689864438</v>
      </c>
      <c r="F560" s="102">
        <f t="shared" si="170"/>
        <v>-90.457152513423424</v>
      </c>
      <c r="G560" s="102">
        <f t="shared" si="171"/>
        <v>-4.0808619838314684</v>
      </c>
      <c r="H560" s="102">
        <f t="shared" si="172"/>
        <v>147.83604076714724</v>
      </c>
      <c r="I560" s="102">
        <f t="shared" si="173"/>
        <v>14.27730270603297</v>
      </c>
      <c r="J560" s="102">
        <f t="shared" si="174"/>
        <v>57.378888253723815</v>
      </c>
      <c r="K560" s="102" t="str">
        <f t="shared" si="160"/>
        <v>1+0.0304240996561268i</v>
      </c>
      <c r="L560" s="102" t="str">
        <f t="shared" si="161"/>
        <v>1-0.00247312703601092i</v>
      </c>
      <c r="M560" s="102" t="str">
        <f t="shared" si="178"/>
        <v>1.00007524266341+0.0279509726201159i</v>
      </c>
      <c r="N560" s="102" t="str">
        <f t="shared" si="162"/>
        <v>1+40.3130801236004i</v>
      </c>
      <c r="O560" s="102" t="str">
        <f t="shared" si="163"/>
        <v>0.999574414402833+0.0607700347427885i</v>
      </c>
      <c r="P560" s="102" t="str">
        <f t="shared" si="179"/>
        <v>-1.45025286529718+40.3566934920651i</v>
      </c>
      <c r="Q560" s="102" t="str">
        <f t="shared" si="164"/>
        <v>-0.066045328700995-8.27740891445129i</v>
      </c>
      <c r="R560" s="102" t="str">
        <f t="shared" si="165"/>
        <v>1400-821.717003381086i</v>
      </c>
      <c r="S560" s="102" t="str">
        <f t="shared" si="166"/>
        <v>-44907.7897196639i</v>
      </c>
      <c r="T560" s="102" t="str">
        <f t="shared" si="175"/>
        <v>1348.87437407022-848.247035672936i</v>
      </c>
      <c r="U560" s="102" t="str">
        <f t="shared" si="167"/>
        <v>-0.52917379290447+0.33277383707169i</v>
      </c>
      <c r="V560" s="102"/>
      <c r="W560" s="102"/>
      <c r="X560" s="102"/>
      <c r="Y560" s="102"/>
      <c r="Z560" s="102"/>
      <c r="AA560" s="102"/>
      <c r="AB560" s="102"/>
      <c r="AC560" s="102"/>
      <c r="AD560" s="102"/>
      <c r="AE560" s="102"/>
      <c r="AF560" s="102"/>
      <c r="AG560" s="102"/>
      <c r="AH560" s="102"/>
      <c r="AI560" s="102"/>
      <c r="AJ560" s="102"/>
      <c r="AK560" s="102"/>
      <c r="AL560" s="102"/>
    </row>
    <row r="561" spans="2:38" s="110" customFormat="1" x14ac:dyDescent="0.2">
      <c r="B561" s="102">
        <f t="shared" si="176"/>
        <v>3.6199999999999442</v>
      </c>
      <c r="C561" s="102">
        <f t="shared" si="177"/>
        <v>4168.6938347028245</v>
      </c>
      <c r="D561" s="102">
        <f t="shared" si="168"/>
        <v>4.1686938347028244</v>
      </c>
      <c r="E561" s="102">
        <f t="shared" si="169"/>
        <v>18.258032958038527</v>
      </c>
      <c r="F561" s="102">
        <f t="shared" si="170"/>
        <v>-90.4951062990759</v>
      </c>
      <c r="G561" s="102">
        <f t="shared" si="171"/>
        <v>-4.1063609974268864</v>
      </c>
      <c r="H561" s="102">
        <f t="shared" si="172"/>
        <v>148.10290349436812</v>
      </c>
      <c r="I561" s="102">
        <f t="shared" si="173"/>
        <v>14.15167196061164</v>
      </c>
      <c r="J561" s="102">
        <f t="shared" si="174"/>
        <v>57.607797195292221</v>
      </c>
      <c r="K561" s="102" t="str">
        <f t="shared" si="160"/>
        <v>1+0.0307763941264935i</v>
      </c>
      <c r="L561" s="102" t="str">
        <f t="shared" si="161"/>
        <v>1-0.00250176449740332i</v>
      </c>
      <c r="M561" s="102" t="str">
        <f t="shared" si="178"/>
        <v>1.00007699529018+0.0282746296290902i</v>
      </c>
      <c r="N561" s="102" t="str">
        <f t="shared" si="162"/>
        <v>1+40.7798835909672i</v>
      </c>
      <c r="O561" s="102" t="str">
        <f t="shared" si="163"/>
        <v>0.999564501240803+0.061473718580465i</v>
      </c>
      <c r="P561" s="102" t="str">
        <f t="shared" si="179"/>
        <v>-1.50732658637444+40.8235977208436i</v>
      </c>
      <c r="Q561" s="102" t="str">
        <f t="shared" si="164"/>
        <v>-0.0707085713263451-8.18248905590609i</v>
      </c>
      <c r="R561" s="102" t="str">
        <f t="shared" si="165"/>
        <v>1400-812.310886624598i</v>
      </c>
      <c r="S561" s="102" t="str">
        <f t="shared" si="166"/>
        <v>-44393.7345015769i</v>
      </c>
      <c r="T561" s="102" t="str">
        <f t="shared" si="175"/>
        <v>1348.84495401435-839.487206706156i</v>
      </c>
      <c r="U561" s="102" t="str">
        <f t="shared" si="167"/>
        <v>-0.529162251190244+0.329337288784722i</v>
      </c>
      <c r="V561" s="102"/>
      <c r="W561" s="102"/>
      <c r="X561" s="102"/>
      <c r="Y561" s="102"/>
      <c r="Z561" s="102"/>
      <c r="AA561" s="102"/>
      <c r="AB561" s="102"/>
      <c r="AC561" s="102"/>
      <c r="AD561" s="102"/>
      <c r="AE561" s="102"/>
      <c r="AF561" s="102"/>
      <c r="AG561" s="102"/>
      <c r="AH561" s="102"/>
      <c r="AI561" s="102"/>
      <c r="AJ561" s="102"/>
      <c r="AK561" s="102"/>
      <c r="AL561" s="102"/>
    </row>
    <row r="562" spans="2:38" s="110" customFormat="1" x14ac:dyDescent="0.2">
      <c r="B562" s="102">
        <f t="shared" si="176"/>
        <v>3.624999999999944</v>
      </c>
      <c r="C562" s="102">
        <f t="shared" si="177"/>
        <v>4216.9650342852792</v>
      </c>
      <c r="D562" s="102">
        <f t="shared" si="168"/>
        <v>4.2169650342852796</v>
      </c>
      <c r="E562" s="102">
        <f t="shared" si="169"/>
        <v>18.157895375361853</v>
      </c>
      <c r="F562" s="102">
        <f t="shared" si="170"/>
        <v>-90.533123535087526</v>
      </c>
      <c r="G562" s="102">
        <f t="shared" si="171"/>
        <v>-4.1314283436292714</v>
      </c>
      <c r="H562" s="102">
        <f t="shared" si="172"/>
        <v>148.36789575599789</v>
      </c>
      <c r="I562" s="102">
        <f t="shared" si="173"/>
        <v>14.026467031732583</v>
      </c>
      <c r="J562" s="102">
        <f t="shared" si="174"/>
        <v>57.834772220910367</v>
      </c>
      <c r="K562" s="102" t="str">
        <f t="shared" si="160"/>
        <v>1+0.0311327679745658i</v>
      </c>
      <c r="L562" s="102" t="str">
        <f t="shared" si="161"/>
        <v>1-0.00253073356497004i</v>
      </c>
      <c r="M562" s="102" t="str">
        <f t="shared" si="178"/>
        <v>1.00007878874088+0.0286020344095958i</v>
      </c>
      <c r="N562" s="102" t="str">
        <f t="shared" si="162"/>
        <v>1+41.2520923877327i</v>
      </c>
      <c r="O562" s="102" t="str">
        <f t="shared" si="163"/>
        <v>0.999554357171567+0.0621855506929533i</v>
      </c>
      <c r="P562" s="102" t="str">
        <f t="shared" si="179"/>
        <v>-1.56572972519618+41.2958942392952i</v>
      </c>
      <c r="Q562" s="102" t="str">
        <f t="shared" si="164"/>
        <v>-0.0752651141675171-8.08864859416069i</v>
      </c>
      <c r="R562" s="102" t="str">
        <f t="shared" si="165"/>
        <v>1400-803.01244079627i</v>
      </c>
      <c r="S562" s="102" t="str">
        <f t="shared" si="166"/>
        <v>-43885.5636249124i</v>
      </c>
      <c r="T562" s="102" t="str">
        <f t="shared" si="175"/>
        <v>1348.81485000584-830.838608452768i</v>
      </c>
      <c r="U562" s="102" t="str">
        <f t="shared" si="167"/>
        <v>-0.529150441156136+0.325944377162239i</v>
      </c>
      <c r="V562" s="102"/>
      <c r="W562" s="102"/>
      <c r="X562" s="102"/>
      <c r="Y562" s="102"/>
      <c r="Z562" s="102"/>
      <c r="AA562" s="102"/>
      <c r="AB562" s="102"/>
      <c r="AC562" s="102"/>
      <c r="AD562" s="102"/>
      <c r="AE562" s="102"/>
      <c r="AF562" s="102"/>
      <c r="AG562" s="102"/>
      <c r="AH562" s="102"/>
      <c r="AI562" s="102"/>
      <c r="AJ562" s="102"/>
      <c r="AK562" s="102"/>
      <c r="AL562" s="102"/>
    </row>
    <row r="563" spans="2:38" s="110" customFormat="1" x14ac:dyDescent="0.2">
      <c r="B563" s="102">
        <f t="shared" si="176"/>
        <v>3.6299999999999439</v>
      </c>
      <c r="C563" s="102">
        <f t="shared" si="177"/>
        <v>4265.7951880153769</v>
      </c>
      <c r="D563" s="102">
        <f t="shared" si="168"/>
        <v>4.2657951880153773</v>
      </c>
      <c r="E563" s="102">
        <f t="shared" si="169"/>
        <v>18.057751869989403</v>
      </c>
      <c r="F563" s="102">
        <f t="shared" si="170"/>
        <v>-90.571209163897805</v>
      </c>
      <c r="G563" s="102">
        <f t="shared" si="171"/>
        <v>-4.1560690457672687</v>
      </c>
      <c r="H563" s="102">
        <f t="shared" si="172"/>
        <v>148.63099597465219</v>
      </c>
      <c r="I563" s="102">
        <f t="shared" si="173"/>
        <v>13.901682824222135</v>
      </c>
      <c r="J563" s="102">
        <f t="shared" si="174"/>
        <v>58.059786810754389</v>
      </c>
      <c r="K563" s="102" t="str">
        <f t="shared" si="160"/>
        <v>1+0.0314932684373113i</v>
      </c>
      <c r="L563" s="102" t="str">
        <f t="shared" si="161"/>
        <v>1-0.0025600380785296i</v>
      </c>
      <c r="M563" s="102" t="str">
        <f t="shared" si="178"/>
        <v>1.00008062396642+0.0289332303587817i</v>
      </c>
      <c r="N563" s="102" t="str">
        <f t="shared" si="162"/>
        <v>1+41.7297691046616i</v>
      </c>
      <c r="O563" s="102" t="str">
        <f t="shared" si="163"/>
        <v>0.999543976816605+0.0629056254328289i</v>
      </c>
      <c r="P563" s="102" t="str">
        <f t="shared" si="179"/>
        <v>-1.62549324787967+41.773644987945i</v>
      </c>
      <c r="Q563" s="102" t="str">
        <f t="shared" si="164"/>
        <v>-0.0797173646634129-7.99587526903222i</v>
      </c>
      <c r="R563" s="102" t="str">
        <f t="shared" si="165"/>
        <v>1400-793.820433397175i</v>
      </c>
      <c r="S563" s="102" t="str">
        <f t="shared" si="166"/>
        <v>-43383.2097321711i</v>
      </c>
      <c r="T563" s="102" t="str">
        <f t="shared" si="175"/>
        <v>1348.78404617593-822.300093063116i</v>
      </c>
      <c r="U563" s="102" t="str">
        <f t="shared" si="167"/>
        <v>-0.52913835657671+0.322594651893991i</v>
      </c>
      <c r="V563" s="102"/>
      <c r="W563" s="102"/>
      <c r="X563" s="102"/>
      <c r="Y563" s="102"/>
      <c r="Z563" s="102"/>
      <c r="AA563" s="102"/>
      <c r="AB563" s="102"/>
      <c r="AC563" s="102"/>
      <c r="AD563" s="102"/>
      <c r="AE563" s="102"/>
      <c r="AF563" s="102"/>
      <c r="AG563" s="102"/>
      <c r="AH563" s="102"/>
      <c r="AI563" s="102"/>
      <c r="AJ563" s="102"/>
      <c r="AK563" s="102"/>
      <c r="AL563" s="102"/>
    </row>
    <row r="564" spans="2:38" s="110" customFormat="1" x14ac:dyDescent="0.2">
      <c r="B564" s="102">
        <f t="shared" si="176"/>
        <v>3.6349999999999438</v>
      </c>
      <c r="C564" s="102">
        <f t="shared" si="177"/>
        <v>4315.1907682770961</v>
      </c>
      <c r="D564" s="102">
        <f t="shared" si="168"/>
        <v>4.3151907682770965</v>
      </c>
      <c r="E564" s="102">
        <f t="shared" si="169"/>
        <v>17.957602366992749</v>
      </c>
      <c r="F564" s="102">
        <f t="shared" si="170"/>
        <v>-90.609368134332811</v>
      </c>
      <c r="G564" s="102">
        <f t="shared" si="171"/>
        <v>-4.1802881551134377</v>
      </c>
      <c r="H564" s="102">
        <f t="shared" si="172"/>
        <v>148.89218330338213</v>
      </c>
      <c r="I564" s="102">
        <f t="shared" si="173"/>
        <v>13.777314211879311</v>
      </c>
      <c r="J564" s="102">
        <f t="shared" si="174"/>
        <v>58.282815169049314</v>
      </c>
      <c r="K564" s="102" t="str">
        <f t="shared" si="160"/>
        <v>1+0.0318579432986759i</v>
      </c>
      <c r="L564" s="102" t="str">
        <f t="shared" si="161"/>
        <v>1-0.00258968192236353i</v>
      </c>
      <c r="M564" s="102" t="str">
        <f t="shared" si="178"/>
        <v>1.00008250193984+0.0292682613763124i</v>
      </c>
      <c r="N564" s="102" t="str">
        <f t="shared" si="162"/>
        <v>1+42.2129770572852i</v>
      </c>
      <c r="O564" s="102" t="str">
        <f t="shared" si="163"/>
        <v>0.999533354672114+0.0636340382452187i</v>
      </c>
      <c r="P564" s="102" t="str">
        <f t="shared" si="179"/>
        <v>-1.68664884183571+42.2569126070105i</v>
      </c>
      <c r="Q564" s="102" t="str">
        <f t="shared" si="164"/>
        <v>-0.0840676753504465-7.90415695583252i</v>
      </c>
      <c r="R564" s="102" t="str">
        <f t="shared" si="165"/>
        <v>1400-784.733646036685i</v>
      </c>
      <c r="S564" s="102" t="str">
        <f t="shared" si="166"/>
        <v>-42886.6062368887i</v>
      </c>
      <c r="T564" s="102" t="str">
        <f t="shared" si="175"/>
        <v>1348.75252628912-813.870527226818i</v>
      </c>
      <c r="U564" s="102" t="str">
        <f t="shared" si="167"/>
        <v>-0.529125991082654+0.319287668373597i</v>
      </c>
      <c r="V564" s="102"/>
      <c r="W564" s="102"/>
      <c r="X564" s="102"/>
      <c r="Y564" s="102"/>
      <c r="Z564" s="102"/>
      <c r="AA564" s="102"/>
      <c r="AB564" s="102"/>
      <c r="AC564" s="102"/>
      <c r="AD564" s="102"/>
      <c r="AE564" s="102"/>
      <c r="AF564" s="102"/>
      <c r="AG564" s="102"/>
      <c r="AH564" s="102"/>
      <c r="AI564" s="102"/>
      <c r="AJ564" s="102"/>
      <c r="AK564" s="102"/>
      <c r="AL564" s="102"/>
    </row>
    <row r="565" spans="2:38" s="110" customFormat="1" x14ac:dyDescent="0.2">
      <c r="B565" s="102">
        <f t="shared" si="176"/>
        <v>3.6399999999999437</v>
      </c>
      <c r="C565" s="102">
        <f t="shared" si="177"/>
        <v>4365.1583224010965</v>
      </c>
      <c r="D565" s="102">
        <f t="shared" si="168"/>
        <v>4.3651583224010961</v>
      </c>
      <c r="E565" s="102">
        <f t="shared" si="169"/>
        <v>17.857446788323145</v>
      </c>
      <c r="F565" s="102">
        <f t="shared" si="170"/>
        <v>-90.647605402144677</v>
      </c>
      <c r="G565" s="102">
        <f t="shared" si="171"/>
        <v>-4.2040907476723168</v>
      </c>
      <c r="H565" s="102">
        <f t="shared" si="172"/>
        <v>149.15143762212219</v>
      </c>
      <c r="I565" s="102">
        <f t="shared" si="173"/>
        <v>13.653356040650827</v>
      </c>
      <c r="J565" s="102">
        <f t="shared" si="174"/>
        <v>58.503832219977511</v>
      </c>
      <c r="K565" s="102" t="str">
        <f t="shared" si="160"/>
        <v>1+0.0322268408959173i</v>
      </c>
      <c r="L565" s="102" t="str">
        <f t="shared" si="161"/>
        <v>1-0.00261966902573123i</v>
      </c>
      <c r="M565" s="102" t="str">
        <f t="shared" si="178"/>
        <v>1.00008442365689+0.0296071718701861i</v>
      </c>
      <c r="N565" s="102" t="str">
        <f t="shared" si="162"/>
        <v>1+42.7017802942941i</v>
      </c>
      <c r="O565" s="102" t="str">
        <f t="shared" si="163"/>
        <v>0.999522485106094+0.0643708856804518i</v>
      </c>
      <c r="P565" s="102" t="str">
        <f t="shared" si="179"/>
        <v>-1.74922893256968+42.7457604438877i</v>
      </c>
      <c r="Q565" s="102" t="str">
        <f t="shared" si="164"/>
        <v>-0.0883183450927554-7.8134816639659i</v>
      </c>
      <c r="R565" s="102" t="str">
        <f t="shared" si="165"/>
        <v>1400-775.750874270993i</v>
      </c>
      <c r="S565" s="102" t="str">
        <f t="shared" si="166"/>
        <v>-42395.6873148099i</v>
      </c>
      <c r="T565" s="102" t="str">
        <f t="shared" si="175"/>
        <v>1348.72027373486-805.548792020741i</v>
      </c>
      <c r="U565" s="102" t="str">
        <f t="shared" si="167"/>
        <v>-0.529113338157521+0.316022987638905i</v>
      </c>
      <c r="V565" s="102"/>
      <c r="W565" s="102"/>
      <c r="X565" s="102"/>
      <c r="Y565" s="102"/>
      <c r="Z565" s="102"/>
      <c r="AA565" s="102"/>
      <c r="AB565" s="102"/>
      <c r="AC565" s="102"/>
      <c r="AD565" s="102"/>
      <c r="AE565" s="102"/>
      <c r="AF565" s="102"/>
      <c r="AG565" s="102"/>
      <c r="AH565" s="102"/>
      <c r="AI565" s="102"/>
      <c r="AJ565" s="102"/>
      <c r="AK565" s="102"/>
      <c r="AL565" s="102"/>
    </row>
    <row r="566" spans="2:38" s="110" customFormat="1" x14ac:dyDescent="0.2">
      <c r="B566" s="102">
        <f t="shared" si="176"/>
        <v>3.6449999999999436</v>
      </c>
      <c r="C566" s="102">
        <f t="shared" si="177"/>
        <v>4415.7044735325553</v>
      </c>
      <c r="D566" s="102">
        <f t="shared" si="168"/>
        <v>4.4157044735325552</v>
      </c>
      <c r="E566" s="102">
        <f t="shared" si="169"/>
        <v>17.757285052772033</v>
      </c>
      <c r="F566" s="102">
        <f t="shared" si="170"/>
        <v>-90.68592593054845</v>
      </c>
      <c r="G566" s="102">
        <f t="shared" si="171"/>
        <v>-4.2274819210243688</v>
      </c>
      <c r="H566" s="102">
        <f t="shared" si="172"/>
        <v>149.40873953349058</v>
      </c>
      <c r="I566" s="102">
        <f t="shared" si="173"/>
        <v>13.529803131747665</v>
      </c>
      <c r="J566" s="102">
        <f t="shared" si="174"/>
        <v>58.722813602942125</v>
      </c>
      <c r="K566" s="102" t="str">
        <f t="shared" si="160"/>
        <v>1+0.0326000101260126i</v>
      </c>
      <c r="L566" s="102" t="str">
        <f t="shared" si="161"/>
        <v>1-0.00265000336339075i</v>
      </c>
      <c r="M566" s="102" t="str">
        <f t="shared" si="178"/>
        <v>1.00008639013648+0.0299500067626219i</v>
      </c>
      <c r="N566" s="102" t="str">
        <f t="shared" si="162"/>
        <v>1+43.1962436060281i</v>
      </c>
      <c r="O566" s="102" t="str">
        <f t="shared" si="163"/>
        <v>0.999511362355356+0.0651162654068577i</v>
      </c>
      <c r="P566" s="102" t="str">
        <f t="shared" si="179"/>
        <v>-1.81326670087405+43.2402525607018i</v>
      </c>
      <c r="Q566" s="102" t="str">
        <f t="shared" si="164"/>
        <v>-0.0924716202847201-7.72383753553683i</v>
      </c>
      <c r="R566" s="102" t="str">
        <f t="shared" si="165"/>
        <v>1400-766.870927443411i</v>
      </c>
      <c r="S566" s="102" t="str">
        <f t="shared" si="166"/>
        <v>-41910.3878951633i</v>
      </c>
      <c r="T566" s="102" t="str">
        <f t="shared" si="175"/>
        <v>1348.68727151888-797.333782758754i</v>
      </c>
      <c r="U566" s="102" t="str">
        <f t="shared" si="167"/>
        <v>-0.529100391134329+0.312800176313049i</v>
      </c>
      <c r="V566" s="102"/>
      <c r="W566" s="102"/>
      <c r="X566" s="102"/>
      <c r="Y566" s="102"/>
      <c r="Z566" s="102"/>
      <c r="AA566" s="102"/>
      <c r="AB566" s="102"/>
      <c r="AC566" s="102"/>
      <c r="AD566" s="102"/>
      <c r="AE566" s="102"/>
      <c r="AF566" s="102"/>
      <c r="AG566" s="102"/>
      <c r="AH566" s="102"/>
      <c r="AI566" s="102"/>
      <c r="AJ566" s="102"/>
      <c r="AK566" s="102"/>
      <c r="AL566" s="102"/>
    </row>
    <row r="567" spans="2:38" s="110" customFormat="1" x14ac:dyDescent="0.2">
      <c r="B567" s="102">
        <f t="shared" si="176"/>
        <v>3.6499999999999435</v>
      </c>
      <c r="C567" s="102">
        <f t="shared" si="177"/>
        <v>4466.835921509055</v>
      </c>
      <c r="D567" s="102">
        <f t="shared" si="168"/>
        <v>4.4668359215090554</v>
      </c>
      <c r="E567" s="102">
        <f t="shared" si="169"/>
        <v>17.657117075931083</v>
      </c>
      <c r="F567" s="102">
        <f t="shared" si="170"/>
        <v>-90.724334690756947</v>
      </c>
      <c r="G567" s="102">
        <f t="shared" si="171"/>
        <v>-4.2504667912269811</v>
      </c>
      <c r="H567" s="102">
        <f t="shared" si="172"/>
        <v>149.66407035796479</v>
      </c>
      <c r="I567" s="102">
        <f t="shared" si="173"/>
        <v>13.406650284704103</v>
      </c>
      <c r="J567" s="102">
        <f t="shared" si="174"/>
        <v>58.939735667207842</v>
      </c>
      <c r="K567" s="102" t="str">
        <f t="shared" si="160"/>
        <v>1+0.032977500452139i</v>
      </c>
      <c r="L567" s="102" t="str">
        <f t="shared" si="161"/>
        <v>1-0.00268068895612571i</v>
      </c>
      <c r="M567" s="102" t="str">
        <f t="shared" si="178"/>
        <v>1.00008840242126+0.0302968114960133i</v>
      </c>
      <c r="N567" s="102" t="str">
        <f t="shared" si="162"/>
        <v>1+43.6964325330636i</v>
      </c>
      <c r="O567" s="102" t="str">
        <f t="shared" si="163"/>
        <v>0.999499980522471+0.0658702762237119i</v>
      </c>
      <c r="P567" s="102" t="str">
        <f t="shared" si="179"/>
        <v>-1.87879610042122+43.7404537419223i</v>
      </c>
      <c r="Q567" s="102" t="str">
        <f t="shared" si="164"/>
        <v>-0.0965296960264577-7.63521284396972i</v>
      </c>
      <c r="R567" s="102" t="str">
        <f t="shared" si="165"/>
        <v>1400-758.092628526624i</v>
      </c>
      <c r="S567" s="102" t="str">
        <f t="shared" si="166"/>
        <v>-41430.6436520364i</v>
      </c>
      <c r="T567" s="102" t="str">
        <f t="shared" si="175"/>
        <v>1348.65350225444-789.224408843423i</v>
      </c>
      <c r="U567" s="102" t="str">
        <f t="shared" si="167"/>
        <v>-0.529087143192125+0.309618806546265i</v>
      </c>
      <c r="V567" s="102"/>
      <c r="W567" s="102"/>
      <c r="X567" s="102"/>
      <c r="Y567" s="102"/>
      <c r="Z567" s="102"/>
      <c r="AA567" s="102"/>
      <c r="AB567" s="102"/>
      <c r="AC567" s="102"/>
      <c r="AD567" s="102"/>
      <c r="AE567" s="102"/>
      <c r="AF567" s="102"/>
      <c r="AG567" s="102"/>
      <c r="AH567" s="102"/>
      <c r="AI567" s="102"/>
      <c r="AJ567" s="102"/>
      <c r="AK567" s="102"/>
      <c r="AL567" s="102"/>
    </row>
    <row r="568" spans="2:38" s="110" customFormat="1" x14ac:dyDescent="0.2">
      <c r="B568" s="102">
        <f t="shared" si="176"/>
        <v>3.6549999999999434</v>
      </c>
      <c r="C568" s="102">
        <f t="shared" si="177"/>
        <v>4518.5594437486407</v>
      </c>
      <c r="D568" s="102">
        <f t="shared" si="168"/>
        <v>4.5185594437486403</v>
      </c>
      <c r="E568" s="102">
        <f t="shared" si="169"/>
        <v>17.556942770150357</v>
      </c>
      <c r="F568" s="102">
        <f t="shared" si="170"/>
        <v>-90.762836662512896</v>
      </c>
      <c r="G568" s="102">
        <f t="shared" si="171"/>
        <v>-4.2730504897764146</v>
      </c>
      <c r="H568" s="102">
        <f t="shared" si="172"/>
        <v>149.91741212846105</v>
      </c>
      <c r="I568" s="102">
        <f t="shared" si="173"/>
        <v>13.283892280373943</v>
      </c>
      <c r="J568" s="102">
        <f t="shared" si="174"/>
        <v>59.154575465948156</v>
      </c>
      <c r="K568" s="102" t="str">
        <f t="shared" si="160"/>
        <v>1+0.0333593619102304i</v>
      </c>
      <c r="L568" s="102" t="str">
        <f t="shared" si="161"/>
        <v>1-0.00271172987127819i</v>
      </c>
      <c r="M568" s="102" t="str">
        <f t="shared" si="178"/>
        <v>1.00009046157818+0.0306476320389522i</v>
      </c>
      <c r="N568" s="102" t="str">
        <f t="shared" si="162"/>
        <v>1+44.2024133749009i</v>
      </c>
      <c r="O568" s="102" t="str">
        <f t="shared" si="163"/>
        <v>0.999488333572641+0.0666330180743312i</v>
      </c>
      <c r="P568" s="102" t="str">
        <f t="shared" si="179"/>
        <v>-1.94585187576619+44.246429502043i</v>
      </c>
      <c r="Q568" s="102" t="str">
        <f t="shared" si="164"/>
        <v>-0.100494717272836-7.5475959926394i</v>
      </c>
      <c r="R568" s="102" t="str">
        <f t="shared" si="165"/>
        <v>1400-749.414813966609i</v>
      </c>
      <c r="S568" s="102" t="str">
        <f t="shared" si="166"/>
        <v>-40956.3909958494i</v>
      </c>
      <c r="T568" s="102" t="str">
        <f t="shared" si="175"/>
        <v>1348.61894815335-781.219593619372i</v>
      </c>
      <c r="U568" s="102" t="str">
        <f t="shared" si="167"/>
        <v>-0.529073587352467+0.306478455958368i</v>
      </c>
      <c r="V568" s="102"/>
      <c r="W568" s="102"/>
      <c r="X568" s="102"/>
      <c r="Y568" s="102"/>
      <c r="Z568" s="102"/>
      <c r="AA568" s="102"/>
      <c r="AB568" s="102"/>
      <c r="AC568" s="102"/>
      <c r="AD568" s="102"/>
      <c r="AE568" s="102"/>
      <c r="AF568" s="102"/>
      <c r="AG568" s="102"/>
      <c r="AH568" s="102"/>
      <c r="AI568" s="102"/>
      <c r="AJ568" s="102"/>
      <c r="AK568" s="102"/>
      <c r="AL568" s="102"/>
    </row>
    <row r="569" spans="2:38" s="110" customFormat="1" x14ac:dyDescent="0.2">
      <c r="B569" s="102">
        <f t="shared" si="176"/>
        <v>3.6599999999999433</v>
      </c>
      <c r="C569" s="102">
        <f t="shared" si="177"/>
        <v>4570.8818961481602</v>
      </c>
      <c r="D569" s="102">
        <f t="shared" si="168"/>
        <v>4.5708818961481601</v>
      </c>
      <c r="E569" s="102">
        <f t="shared" si="169"/>
        <v>17.456762044494337</v>
      </c>
      <c r="F569" s="102">
        <f t="shared" si="170"/>
        <v>-90.801436834618684</v>
      </c>
      <c r="G569" s="102">
        <f t="shared" si="171"/>
        <v>-4.2952381606327741</v>
      </c>
      <c r="H569" s="102">
        <f t="shared" si="172"/>
        <v>150.16874758433525</v>
      </c>
      <c r="I569" s="102">
        <f t="shared" si="173"/>
        <v>13.161523883861562</v>
      </c>
      <c r="J569" s="102">
        <f t="shared" si="174"/>
        <v>59.367310749716566</v>
      </c>
      <c r="K569" s="102" t="str">
        <f t="shared" si="160"/>
        <v>1+0.0337456451156093i</v>
      </c>
      <c r="L569" s="102" t="str">
        <f t="shared" si="161"/>
        <v>1-0.00274313022328785i</v>
      </c>
      <c r="M569" s="102" t="str">
        <f t="shared" si="178"/>
        <v>1.00009256869902+0.0310025148923214i</v>
      </c>
      <c r="N569" s="102" t="str">
        <f t="shared" si="162"/>
        <v>1+44.7142531987527i</v>
      </c>
      <c r="O569" s="102" t="str">
        <f t="shared" si="163"/>
        <v>0.999476415330498+0.0674045920593219i</v>
      </c>
      <c r="P569" s="102" t="str">
        <f t="shared" si="179"/>
        <v>-2.01446958076866+44.7582460933289i</v>
      </c>
      <c r="Q569" s="102" t="str">
        <f t="shared" si="164"/>
        <v>-0.104368779956588-7.46097551351224i</v>
      </c>
      <c r="R569" s="102" t="str">
        <f t="shared" si="165"/>
        <v>1400-740.836333528444i</v>
      </c>
      <c r="S569" s="102" t="str">
        <f t="shared" si="166"/>
        <v>-40487.5670649266i</v>
      </c>
      <c r="T569" s="102" t="str">
        <f t="shared" si="175"/>
        <v>1348.58359101679-773.318274228526i</v>
      </c>
      <c r="U569" s="102" t="str">
        <f t="shared" si="167"/>
        <v>-0.529059716475816+0.30337870758196i</v>
      </c>
      <c r="V569" s="102"/>
      <c r="W569" s="102"/>
      <c r="X569" s="102"/>
      <c r="Y569" s="102"/>
      <c r="Z569" s="102"/>
      <c r="AA569" s="102"/>
      <c r="AB569" s="102"/>
      <c r="AC569" s="102"/>
      <c r="AD569" s="102"/>
      <c r="AE569" s="102"/>
      <c r="AF569" s="102"/>
      <c r="AG569" s="102"/>
      <c r="AH569" s="102"/>
      <c r="AI569" s="102"/>
      <c r="AJ569" s="102"/>
      <c r="AK569" s="102"/>
      <c r="AL569" s="102"/>
    </row>
    <row r="570" spans="2:38" s="110" customFormat="1" x14ac:dyDescent="0.2">
      <c r="B570" s="102">
        <f t="shared" si="176"/>
        <v>3.6649999999999432</v>
      </c>
      <c r="C570" s="102">
        <f t="shared" si="177"/>
        <v>4623.8102139920056</v>
      </c>
      <c r="D570" s="102">
        <f t="shared" si="168"/>
        <v>4.6238102139920052</v>
      </c>
      <c r="E570" s="102">
        <f t="shared" si="169"/>
        <v>17.356574804697299</v>
      </c>
      <c r="F570" s="102">
        <f t="shared" si="170"/>
        <v>-90.840140205463513</v>
      </c>
      <c r="G570" s="102">
        <f t="shared" si="171"/>
        <v>-4.3170349573105806</v>
      </c>
      <c r="H570" s="102">
        <f t="shared" si="172"/>
        <v>150.418060164834</v>
      </c>
      <c r="I570" s="102">
        <f t="shared" si="173"/>
        <v>13.039539847386719</v>
      </c>
      <c r="J570" s="102">
        <f t="shared" si="174"/>
        <v>59.57791995937049</v>
      </c>
      <c r="K570" s="102" t="str">
        <f t="shared" si="160"/>
        <v>1+0.0341364012696962i</v>
      </c>
      <c r="L570" s="102" t="str">
        <f t="shared" si="161"/>
        <v>1-0.00277489417423736i</v>
      </c>
      <c r="M570" s="102" t="str">
        <f t="shared" si="178"/>
        <v>1.00009472490101+0.0313615070954588i</v>
      </c>
      <c r="N570" s="102" t="str">
        <f t="shared" si="162"/>
        <v>1+45.2320198484332i</v>
      </c>
      <c r="O570" s="102" t="str">
        <f t="shared" si="163"/>
        <v>0.999464219476833+0.06818510044998i</v>
      </c>
      <c r="P570" s="102" t="str">
        <f t="shared" si="179"/>
        <v>-2.08468559744407+45.2759705136249i</v>
      </c>
      <c r="Q570" s="102" t="str">
        <f t="shared" si="164"/>
        <v>-0.108153932086123-7.37534006579925i</v>
      </c>
      <c r="R570" s="102" t="str">
        <f t="shared" si="165"/>
        <v>1400-732.356050143843i</v>
      </c>
      <c r="S570" s="102" t="str">
        <f t="shared" si="166"/>
        <v>-40024.1097171635i</v>
      </c>
      <c r="T570" s="102" t="str">
        <f t="shared" si="175"/>
        <v>1348.54741222588-765.519401467063i</v>
      </c>
      <c r="U570" s="102" t="str">
        <f t="shared" si="167"/>
        <v>-0.529045523257844+0.300319149806309i</v>
      </c>
      <c r="V570" s="102"/>
      <c r="W570" s="102"/>
      <c r="X570" s="102"/>
      <c r="Y570" s="102"/>
      <c r="Z570" s="102"/>
      <c r="AA570" s="102"/>
      <c r="AB570" s="102"/>
      <c r="AC570" s="102"/>
      <c r="AD570" s="102"/>
      <c r="AE570" s="102"/>
      <c r="AF570" s="102"/>
      <c r="AG570" s="102"/>
      <c r="AH570" s="102"/>
      <c r="AI570" s="102"/>
      <c r="AJ570" s="102"/>
      <c r="AK570" s="102"/>
      <c r="AL570" s="102"/>
    </row>
    <row r="571" spans="2:38" s="110" customFormat="1" x14ac:dyDescent="0.2">
      <c r="B571" s="102">
        <f t="shared" si="176"/>
        <v>3.6699999999999431</v>
      </c>
      <c r="C571" s="102">
        <f t="shared" si="177"/>
        <v>4677.3514128713696</v>
      </c>
      <c r="D571" s="102">
        <f t="shared" si="168"/>
        <v>4.6773514128713698</v>
      </c>
      <c r="E571" s="102">
        <f t="shared" si="169"/>
        <v>17.256380953116459</v>
      </c>
      <c r="F571" s="102">
        <f t="shared" si="170"/>
        <v>-90.878951783547805</v>
      </c>
      <c r="G571" s="102">
        <f t="shared" si="171"/>
        <v>-4.3384460400366205</v>
      </c>
      <c r="H571" s="102">
        <f t="shared" si="172"/>
        <v>150.66533400202002</v>
      </c>
      <c r="I571" s="102">
        <f t="shared" si="173"/>
        <v>12.917934913079838</v>
      </c>
      <c r="J571" s="102">
        <f t="shared" si="174"/>
        <v>59.786382218472212</v>
      </c>
      <c r="K571" s="102" t="str">
        <f t="shared" si="160"/>
        <v>1+0.0345316821667962i</v>
      </c>
      <c r="L571" s="102" t="str">
        <f t="shared" si="161"/>
        <v>1-0.002807025934404i</v>
      </c>
      <c r="M571" s="102" t="str">
        <f t="shared" si="178"/>
        <v>1.0000969313274+0.0317246562323922i</v>
      </c>
      <c r="N571" s="102" t="str">
        <f t="shared" si="162"/>
        <v>1+45.7557819533509i</v>
      </c>
      <c r="O571" s="102" t="str">
        <f t="shared" si="163"/>
        <v>0.999451739545243+0.068974646701847i</v>
      </c>
      <c r="P571" s="102" t="str">
        <f t="shared" si="179"/>
        <v>-2.15653715525388+45.7996705142312i</v>
      </c>
      <c r="Q571" s="102" t="str">
        <f t="shared" si="164"/>
        <v>-0.111852174818553-7.29067843461972i</v>
      </c>
      <c r="R571" s="102" t="str">
        <f t="shared" si="165"/>
        <v>1400-723.972839760428i</v>
      </c>
      <c r="S571" s="102" t="str">
        <f t="shared" si="166"/>
        <v>-39565.9575217909i</v>
      </c>
      <c r="T571" s="102" t="str">
        <f t="shared" si="175"/>
        <v>1348.51039273213-757.821939644096i</v>
      </c>
      <c r="U571" s="102" t="str">
        <f t="shared" si="167"/>
        <v>-0.529031000225681+0.297299376321914i</v>
      </c>
      <c r="V571" s="102"/>
      <c r="W571" s="102"/>
      <c r="X571" s="102"/>
      <c r="Y571" s="102"/>
      <c r="Z571" s="102"/>
      <c r="AA571" s="102"/>
      <c r="AB571" s="102"/>
      <c r="AC571" s="102"/>
      <c r="AD571" s="102"/>
      <c r="AE571" s="102"/>
      <c r="AF571" s="102"/>
      <c r="AG571" s="102"/>
      <c r="AH571" s="102"/>
      <c r="AI571" s="102"/>
      <c r="AJ571" s="102"/>
      <c r="AK571" s="102"/>
      <c r="AL571" s="102"/>
    </row>
    <row r="572" spans="2:38" s="110" customFormat="1" x14ac:dyDescent="0.2">
      <c r="B572" s="102">
        <f t="shared" si="176"/>
        <v>3.674999999999943</v>
      </c>
      <c r="C572" s="102">
        <f t="shared" si="177"/>
        <v>4731.5125896141844</v>
      </c>
      <c r="D572" s="102">
        <f t="shared" si="168"/>
        <v>4.7315125896141845</v>
      </c>
      <c r="E572" s="102">
        <f t="shared" si="169"/>
        <v>17.156180388683296</v>
      </c>
      <c r="F572" s="102">
        <f t="shared" si="170"/>
        <v>-90.917876588005058</v>
      </c>
      <c r="G572" s="102">
        <f t="shared" si="171"/>
        <v>-4.3594765729776404</v>
      </c>
      <c r="H572" s="102">
        <f t="shared" si="172"/>
        <v>150.91055391319409</v>
      </c>
      <c r="I572" s="102">
        <f t="shared" si="173"/>
        <v>12.796703815705655</v>
      </c>
      <c r="J572" s="102">
        <f t="shared" si="174"/>
        <v>59.992677325189035</v>
      </c>
      <c r="K572" s="102" t="str">
        <f t="shared" si="160"/>
        <v>1+0.0349315402009639i</v>
      </c>
      <c r="L572" s="102" t="str">
        <f t="shared" si="161"/>
        <v>1-0.00283952976281777i</v>
      </c>
      <c r="M572" s="102" t="str">
        <f t="shared" si="178"/>
        <v>1.00009918914806+0.0320920104381461i</v>
      </c>
      <c r="N572" s="102" t="str">
        <f t="shared" si="162"/>
        <v>1+46.2856089376056i</v>
      </c>
      <c r="O572" s="102" t="str">
        <f t="shared" si="163"/>
        <v>0.999438968918702+0.0697733354684237i</v>
      </c>
      <c r="P572" s="102" t="str">
        <f t="shared" si="179"/>
        <v>-2.23006235084512+46.3294146078432i</v>
      </c>
      <c r="Q572" s="102" t="str">
        <f t="shared" si="164"/>
        <v>-0.115465463508497-7.20697952967595i</v>
      </c>
      <c r="R572" s="102" t="str">
        <f t="shared" si="165"/>
        <v>1400-715.685591192743i</v>
      </c>
      <c r="S572" s="102" t="str">
        <f t="shared" si="166"/>
        <v>-39113.0497512314i</v>
      </c>
      <c r="T572" s="102" t="str">
        <f t="shared" si="175"/>
        <v>1348.47251304757-750.224866442098i</v>
      </c>
      <c r="U572" s="102" t="str">
        <f t="shared" si="167"/>
        <v>-0.529016139734045+0.294318986065745i</v>
      </c>
      <c r="V572" s="102"/>
      <c r="W572" s="102"/>
      <c r="X572" s="102"/>
      <c r="Y572" s="102"/>
      <c r="Z572" s="102"/>
      <c r="AA572" s="102"/>
      <c r="AB572" s="102"/>
      <c r="AC572" s="102"/>
      <c r="AD572" s="102"/>
      <c r="AE572" s="102"/>
      <c r="AF572" s="102"/>
      <c r="AG572" s="102"/>
      <c r="AH572" s="102"/>
      <c r="AI572" s="102"/>
      <c r="AJ572" s="102"/>
      <c r="AK572" s="102"/>
      <c r="AL572" s="102"/>
    </row>
    <row r="573" spans="2:38" s="110" customFormat="1" x14ac:dyDescent="0.2">
      <c r="B573" s="102">
        <f t="shared" si="176"/>
        <v>3.6799999999999429</v>
      </c>
      <c r="C573" s="102">
        <f t="shared" si="177"/>
        <v>4786.3009232257564</v>
      </c>
      <c r="D573" s="102">
        <f t="shared" si="168"/>
        <v>4.7863009232257561</v>
      </c>
      <c r="E573" s="102">
        <f t="shared" si="169"/>
        <v>17.055973006854035</v>
      </c>
      <c r="F573" s="102">
        <f t="shared" si="170"/>
        <v>-90.956919649120479</v>
      </c>
      <c r="G573" s="102">
        <f t="shared" si="171"/>
        <v>-4.3801317215388593</v>
      </c>
      <c r="H573" s="102">
        <f t="shared" si="172"/>
        <v>151.1537053928426</v>
      </c>
      <c r="I573" s="102">
        <f t="shared" si="173"/>
        <v>12.675841285315176</v>
      </c>
      <c r="J573" s="102">
        <f t="shared" si="174"/>
        <v>60.196785743722117</v>
      </c>
      <c r="K573" s="102" t="str">
        <f t="shared" si="160"/>
        <v>1+0.0353360283729488i</v>
      </c>
      <c r="L573" s="102" t="str">
        <f t="shared" si="161"/>
        <v>1-0.00287240996782594i</v>
      </c>
      <c r="M573" s="102" t="str">
        <f t="shared" si="178"/>
        <v>1.00010149956012+0.0324636184051229i</v>
      </c>
      <c r="N573" s="102" t="str">
        <f t="shared" si="162"/>
        <v>1+46.8215710291901i</v>
      </c>
      <c r="O573" s="102" t="str">
        <f t="shared" si="163"/>
        <v>0.999425900826056+0.0705812726150408i</v>
      </c>
      <c r="P573" s="102" t="str">
        <f t="shared" si="179"/>
        <v>-2.30530016824971+46.8652720765545i</v>
      </c>
      <c r="Q573" s="102" t="str">
        <f t="shared" si="164"/>
        <v>-0.11899570873318-7.12423238393981i</v>
      </c>
      <c r="R573" s="102" t="str">
        <f t="shared" si="165"/>
        <v>1400-707.49320597497i</v>
      </c>
      <c r="S573" s="102" t="str">
        <f t="shared" si="166"/>
        <v>-38665.3263730506i</v>
      </c>
      <c r="T573" s="102" t="str">
        <f t="shared" si="175"/>
        <v>1348.43375323475-742.727172778985i</v>
      </c>
      <c r="U573" s="102" t="str">
        <f t="shared" si="167"/>
        <v>-0.529000933961324+0.29137758316714i</v>
      </c>
      <c r="V573" s="102"/>
      <c r="W573" s="102"/>
      <c r="X573" s="102"/>
      <c r="Y573" s="102"/>
      <c r="Z573" s="102"/>
      <c r="AA573" s="102"/>
      <c r="AB573" s="102"/>
      <c r="AC573" s="102"/>
      <c r="AD573" s="102"/>
      <c r="AE573" s="102"/>
      <c r="AF573" s="102"/>
      <c r="AG573" s="102"/>
      <c r="AH573" s="102"/>
      <c r="AI573" s="102"/>
      <c r="AJ573" s="102"/>
      <c r="AK573" s="102"/>
      <c r="AL573" s="102"/>
    </row>
    <row r="574" spans="2:38" s="110" customFormat="1" x14ac:dyDescent="0.2">
      <c r="B574" s="102">
        <f t="shared" si="176"/>
        <v>3.6849999999999428</v>
      </c>
      <c r="C574" s="102">
        <f t="shared" si="177"/>
        <v>4841.7236758403587</v>
      </c>
      <c r="D574" s="102">
        <f t="shared" si="168"/>
        <v>4.8417236758403588</v>
      </c>
      <c r="E574" s="102">
        <f t="shared" si="169"/>
        <v>16.955758699557737</v>
      </c>
      <c r="F574" s="102">
        <f t="shared" si="170"/>
        <v>-90.996086008847101</v>
      </c>
      <c r="G574" s="102">
        <f t="shared" si="171"/>
        <v>-4.4004166497354467</v>
      </c>
      <c r="H574" s="102">
        <f t="shared" si="172"/>
        <v>151.39477460413204</v>
      </c>
      <c r="I574" s="102">
        <f t="shared" si="173"/>
        <v>12.55534204982229</v>
      </c>
      <c r="J574" s="102">
        <f t="shared" si="174"/>
        <v>60.398688595284938</v>
      </c>
      <c r="K574" s="102" t="str">
        <f t="shared" si="160"/>
        <v>1+0.0357452002972198i</v>
      </c>
      <c r="L574" s="102" t="str">
        <f t="shared" si="161"/>
        <v>1-0.00290567090766406i</v>
      </c>
      <c r="M574" s="102" t="str">
        <f t="shared" si="178"/>
        <v>1.00010386378859+0.0328395293895557i</v>
      </c>
      <c r="N574" s="102" t="str">
        <f t="shared" si="162"/>
        <v>1+47.3637392692992i</v>
      </c>
      <c r="O574" s="102" t="str">
        <f t="shared" si="163"/>
        <v>0.999412528338429+0.0713985652328921i</v>
      </c>
      <c r="P574" s="102" t="str">
        <f t="shared" si="179"/>
        <v>-2.38229049955432+47.4073129799253i</v>
      </c>
      <c r="Q574" s="102" t="str">
        <f t="shared" si="164"/>
        <v>-0.122444777294368-7.04242615234988i</v>
      </c>
      <c r="R574" s="102" t="str">
        <f t="shared" si="165"/>
        <v>1400-699.394598215316i</v>
      </c>
      <c r="S574" s="102" t="str">
        <f t="shared" si="166"/>
        <v>-38222.7280419997i</v>
      </c>
      <c r="T574" s="102" t="str">
        <f t="shared" si="175"/>
        <v>1348.3940928965-735.327862671898i</v>
      </c>
      <c r="U574" s="102" t="str">
        <f t="shared" si="167"/>
        <v>-0.528985374905549+0.288474776894359i</v>
      </c>
      <c r="V574" s="102"/>
      <c r="W574" s="102"/>
      <c r="X574" s="102"/>
      <c r="Y574" s="102"/>
      <c r="Z574" s="102"/>
      <c r="AA574" s="102"/>
      <c r="AB574" s="102"/>
      <c r="AC574" s="102"/>
      <c r="AD574" s="102"/>
      <c r="AE574" s="102"/>
      <c r="AF574" s="102"/>
      <c r="AG574" s="102"/>
      <c r="AH574" s="102"/>
      <c r="AI574" s="102"/>
      <c r="AJ574" s="102"/>
      <c r="AK574" s="102"/>
      <c r="AL574" s="102"/>
    </row>
    <row r="575" spans="2:38" s="110" customFormat="1" x14ac:dyDescent="0.2">
      <c r="B575" s="102">
        <f t="shared" si="176"/>
        <v>3.6899999999999427</v>
      </c>
      <c r="C575" s="102">
        <f t="shared" si="177"/>
        <v>4897.7881936838194</v>
      </c>
      <c r="D575" s="102">
        <f t="shared" si="168"/>
        <v>4.8977881936838195</v>
      </c>
      <c r="E575" s="102">
        <f t="shared" si="169"/>
        <v>16.855537355142943</v>
      </c>
      <c r="F575" s="102">
        <f t="shared" si="170"/>
        <v>-91.035380721318532</v>
      </c>
      <c r="G575" s="102">
        <f t="shared" si="171"/>
        <v>-4.4203365176383826</v>
      </c>
      <c r="H575" s="102">
        <f t="shared" si="172"/>
        <v>151.63374836997457</v>
      </c>
      <c r="I575" s="102">
        <f t="shared" si="173"/>
        <v>12.43520083750456</v>
      </c>
      <c r="J575" s="102">
        <f t="shared" si="174"/>
        <v>60.598367648656037</v>
      </c>
      <c r="K575" s="102" t="str">
        <f t="shared" si="160"/>
        <v>1+0.0361591102090724i</v>
      </c>
      <c r="L575" s="102" t="str">
        <f t="shared" si="161"/>
        <v>1-0.00293931699103367i</v>
      </c>
      <c r="M575" s="102" t="str">
        <f t="shared" si="178"/>
        <v>1.00010628308702+0.0332197932180387i</v>
      </c>
      <c r="N575" s="102" t="str">
        <f t="shared" si="162"/>
        <v>1+47.9121855217458i</v>
      </c>
      <c r="O575" s="102" t="str">
        <f t="shared" si="163"/>
        <v>0.999398844365551+0.0722253216532288i</v>
      </c>
      <c r="P575" s="102" t="str">
        <f t="shared" si="179"/>
        <v>-2.46107416605171+47.9556081631139i</v>
      </c>
      <c r="Q575" s="102" t="str">
        <f t="shared" si="164"/>
        <v>-0.125814493197615-6.96155011052003i</v>
      </c>
      <c r="R575" s="102" t="str">
        <f t="shared" si="165"/>
        <v>1400-691.388694452093i</v>
      </c>
      <c r="S575" s="102" t="str">
        <f t="shared" si="166"/>
        <v>-37785.1960921494i</v>
      </c>
      <c r="T575" s="102" t="str">
        <f t="shared" si="175"/>
        <v>1348.35351116535-728.025953102611i</v>
      </c>
      <c r="U575" s="102" t="str">
        <f t="shared" si="167"/>
        <v>-0.528969454380252+0.285610181601793i</v>
      </c>
      <c r="V575" s="102"/>
      <c r="W575" s="102"/>
      <c r="X575" s="102"/>
      <c r="Y575" s="102"/>
      <c r="Z575" s="102"/>
      <c r="AA575" s="102"/>
      <c r="AB575" s="102"/>
      <c r="AC575" s="102"/>
      <c r="AD575" s="102"/>
      <c r="AE575" s="102"/>
      <c r="AF575" s="102"/>
      <c r="AG575" s="102"/>
      <c r="AH575" s="102"/>
      <c r="AI575" s="102"/>
      <c r="AJ575" s="102"/>
      <c r="AK575" s="102"/>
      <c r="AL575" s="102"/>
    </row>
    <row r="576" spans="2:38" s="110" customFormat="1" x14ac:dyDescent="0.2">
      <c r="B576" s="102">
        <f t="shared" si="176"/>
        <v>3.6949999999999426</v>
      </c>
      <c r="C576" s="102">
        <f t="shared" si="177"/>
        <v>4954.5019080472521</v>
      </c>
      <c r="D576" s="102">
        <f t="shared" si="168"/>
        <v>4.9545019080472521</v>
      </c>
      <c r="E576" s="102">
        <f t="shared" si="169"/>
        <v>16.755308858322561</v>
      </c>
      <c r="F576" s="102">
        <f t="shared" si="170"/>
        <v>-91.074808853358704</v>
      </c>
      <c r="G576" s="102">
        <f t="shared" si="171"/>
        <v>-4.4398964788947684</v>
      </c>
      <c r="H576" s="102">
        <f t="shared" si="172"/>
        <v>151.87061416369434</v>
      </c>
      <c r="I576" s="102">
        <f t="shared" si="173"/>
        <v>12.315412379427793</v>
      </c>
      <c r="J576" s="102">
        <f t="shared" si="174"/>
        <v>60.795805310335638</v>
      </c>
      <c r="K576" s="102" t="str">
        <f t="shared" si="160"/>
        <v>1+0.036577812971817i</v>
      </c>
      <c r="L576" s="102" t="str">
        <f t="shared" si="161"/>
        <v>1-0.00297335267768669i</v>
      </c>
      <c r="M576" s="102" t="str">
        <f t="shared" si="178"/>
        <v>1.00010875873814+0.0336044602941303i</v>
      </c>
      <c r="N576" s="102" t="str">
        <f t="shared" si="162"/>
        <v>1+48.4669824824867i</v>
      </c>
      <c r="O576" s="102" t="str">
        <f t="shared" si="163"/>
        <v>0.999384841651998+0.0730616514617188i</v>
      </c>
      <c r="P576" s="102" t="str">
        <f t="shared" si="179"/>
        <v>-2.54169293988468+48.5102292650719i</v>
      </c>
      <c r="Q576" s="102" t="str">
        <f t="shared" si="164"/>
        <v>-0.129106638609343-6.88159365345912i</v>
      </c>
      <c r="R576" s="102" t="str">
        <f t="shared" si="165"/>
        <v>1400-683.474433511439i</v>
      </c>
      <c r="S576" s="102" t="str">
        <f t="shared" si="166"/>
        <v>-37352.6725291136i</v>
      </c>
      <c r="T576" s="102" t="str">
        <f t="shared" si="175"/>
        <v>1348.31198669291-720.820473884617i</v>
      </c>
      <c r="U576" s="102" t="str">
        <f t="shared" si="167"/>
        <v>-0.528953164010294+0.282783416677811i</v>
      </c>
      <c r="V576" s="102"/>
      <c r="W576" s="102"/>
      <c r="X576" s="102"/>
      <c r="Y576" s="102"/>
      <c r="Z576" s="102"/>
      <c r="AA576" s="102"/>
      <c r="AB576" s="102"/>
      <c r="AC576" s="102"/>
      <c r="AD576" s="102"/>
      <c r="AE576" s="102"/>
      <c r="AF576" s="102"/>
      <c r="AG576" s="102"/>
      <c r="AH576" s="102"/>
      <c r="AI576" s="102"/>
      <c r="AJ576" s="102"/>
      <c r="AK576" s="102"/>
      <c r="AL576" s="102"/>
    </row>
    <row r="577" spans="2:38" s="110" customFormat="1" x14ac:dyDescent="0.2">
      <c r="B577" s="102">
        <f t="shared" si="176"/>
        <v>3.6999999999999424</v>
      </c>
      <c r="C577" s="102">
        <f t="shared" si="177"/>
        <v>5011.8723362720648</v>
      </c>
      <c r="D577" s="102">
        <f t="shared" si="168"/>
        <v>5.0118723362720647</v>
      </c>
      <c r="E577" s="102">
        <f t="shared" si="169"/>
        <v>16.655073090117401</v>
      </c>
      <c r="F577" s="102">
        <f t="shared" si="170"/>
        <v>-91.114375484988344</v>
      </c>
      <c r="G577" s="102">
        <f t="shared" si="171"/>
        <v>-4.4591016783251707</v>
      </c>
      <c r="H577" s="102">
        <f t="shared" si="172"/>
        <v>152.10536009931468</v>
      </c>
      <c r="I577" s="102">
        <f t="shared" si="173"/>
        <v>12.195971411792231</v>
      </c>
      <c r="J577" s="102">
        <f t="shared" si="174"/>
        <v>60.990984614326337</v>
      </c>
      <c r="K577" s="102" t="str">
        <f t="shared" si="160"/>
        <v>1+0.0370013640840513i</v>
      </c>
      <c r="L577" s="102" t="str">
        <f t="shared" si="161"/>
        <v>1-0.00300778247901651i</v>
      </c>
      <c r="M577" s="102" t="str">
        <f t="shared" si="178"/>
        <v>1.00011129205459+0.0339935816050348i</v>
      </c>
      <c r="N577" s="102" t="str">
        <f t="shared" si="162"/>
        <v>1+49.0282036892579i</v>
      </c>
      <c r="O577" s="102" t="str">
        <f t="shared" si="163"/>
        <v>0.999370512773347+0.0739076655129724i</v>
      </c>
      <c r="P577" s="102" t="str">
        <f t="shared" si="179"/>
        <v>-2.62418956619421+49.0712487268027i</v>
      </c>
      <c r="Q577" s="102" t="str">
        <f t="shared" si="164"/>
        <v>-0.132322954792244-6.80254629430224i</v>
      </c>
      <c r="R577" s="102" t="str">
        <f t="shared" si="165"/>
        <v>1400-675.650766366632i</v>
      </c>
      <c r="S577" s="102" t="str">
        <f t="shared" si="166"/>
        <v>-36925.1000223625i</v>
      </c>
      <c r="T577" s="102" t="str">
        <f t="shared" si="175"/>
        <v>1348.26949763884-713.710467531737i</v>
      </c>
      <c r="U577" s="102" t="str">
        <f t="shared" si="167"/>
        <v>-0.528936495227544+0.279994106493219i</v>
      </c>
      <c r="V577" s="102"/>
      <c r="W577" s="102"/>
      <c r="X577" s="102"/>
      <c r="Y577" s="102"/>
      <c r="Z577" s="102"/>
      <c r="AA577" s="102"/>
      <c r="AB577" s="102"/>
      <c r="AC577" s="102"/>
      <c r="AD577" s="102"/>
      <c r="AE577" s="102"/>
      <c r="AF577" s="102"/>
      <c r="AG577" s="102"/>
      <c r="AH577" s="102"/>
      <c r="AI577" s="102"/>
      <c r="AJ577" s="102"/>
      <c r="AK577" s="102"/>
      <c r="AL577" s="102"/>
    </row>
    <row r="578" spans="2:38" s="110" customFormat="1" x14ac:dyDescent="0.2">
      <c r="B578" s="102">
        <f t="shared" si="176"/>
        <v>3.7049999999999423</v>
      </c>
      <c r="C578" s="102">
        <f t="shared" si="177"/>
        <v>5069.9070827463775</v>
      </c>
      <c r="D578" s="102">
        <f t="shared" si="168"/>
        <v>5.0699070827463775</v>
      </c>
      <c r="E578" s="102">
        <f t="shared" si="169"/>
        <v>16.554829927797101</v>
      </c>
      <c r="F578" s="102">
        <f t="shared" si="170"/>
        <v>-91.154085709928054</v>
      </c>
      <c r="G578" s="102">
        <f t="shared" si="171"/>
        <v>-4.4779572495975799</v>
      </c>
      <c r="H578" s="102">
        <f t="shared" si="172"/>
        <v>152.33797492149043</v>
      </c>
      <c r="I578" s="102">
        <f t="shared" si="173"/>
        <v>12.076872678199521</v>
      </c>
      <c r="J578" s="102">
        <f t="shared" si="174"/>
        <v>61.183889211562374</v>
      </c>
      <c r="K578" s="102" t="str">
        <f t="shared" si="160"/>
        <v>1+0.0374298196870164i</v>
      </c>
      <c r="L578" s="102" t="str">
        <f t="shared" si="161"/>
        <v>1-0.00304261095865601i</v>
      </c>
      <c r="M578" s="102" t="str">
        <f t="shared" si="178"/>
        <v>1.00011388437956+0.0343872087283604i</v>
      </c>
      <c r="N578" s="102" t="str">
        <f t="shared" si="162"/>
        <v>1+49.5959235313227i</v>
      </c>
      <c r="O578" s="102" t="str">
        <f t="shared" si="163"/>
        <v>0.999355850132235+0.0747634759452357i</v>
      </c>
      <c r="P578" s="102" t="str">
        <f t="shared" si="179"/>
        <v>-2.70860778578356+49.6387397996835i</v>
      </c>
      <c r="Q578" s="102" t="str">
        <f t="shared" si="164"/>
        <v>-0.135465143019443-6.72439766305242i</v>
      </c>
      <c r="R578" s="102" t="str">
        <f t="shared" si="165"/>
        <v>1400-667.916655999069i</v>
      </c>
      <c r="S578" s="102" t="str">
        <f t="shared" si="166"/>
        <v>-36502.4218976234i</v>
      </c>
      <c r="T578" s="102" t="str">
        <f t="shared" si="175"/>
        <v>1348.22602165966-706.694989128403i</v>
      </c>
      <c r="U578" s="102" t="str">
        <f t="shared" si="167"/>
        <v>-0.528919439266481+0.277241880350373i</v>
      </c>
      <c r="V578" s="102"/>
      <c r="W578" s="102"/>
      <c r="X578" s="102"/>
      <c r="Y578" s="102"/>
      <c r="Z578" s="102"/>
      <c r="AA578" s="102"/>
      <c r="AB578" s="102"/>
      <c r="AC578" s="102"/>
      <c r="AD578" s="102"/>
      <c r="AE578" s="102"/>
      <c r="AF578" s="102"/>
      <c r="AG578" s="102"/>
      <c r="AH578" s="102"/>
      <c r="AI578" s="102"/>
      <c r="AJ578" s="102"/>
      <c r="AK578" s="102"/>
      <c r="AL578" s="102"/>
    </row>
    <row r="579" spans="2:38" s="110" customFormat="1" x14ac:dyDescent="0.2">
      <c r="B579" s="102">
        <f t="shared" si="176"/>
        <v>3.7099999999999422</v>
      </c>
      <c r="C579" s="102">
        <f t="shared" si="177"/>
        <v>5128.613839912975</v>
      </c>
      <c r="D579" s="102">
        <f t="shared" si="168"/>
        <v>5.1286138399129753</v>
      </c>
      <c r="E579" s="102">
        <f t="shared" si="169"/>
        <v>16.454579244820199</v>
      </c>
      <c r="F579" s="102">
        <f t="shared" si="170"/>
        <v>-91.193944636097754</v>
      </c>
      <c r="G579" s="102">
        <f t="shared" si="171"/>
        <v>-4.4964683129790561</v>
      </c>
      <c r="H579" s="102">
        <f t="shared" si="172"/>
        <v>152.56844799511296</v>
      </c>
      <c r="I579" s="102">
        <f t="shared" si="173"/>
        <v>11.958110931841142</v>
      </c>
      <c r="J579" s="102">
        <f t="shared" si="174"/>
        <v>61.374503359015208</v>
      </c>
      <c r="K579" s="102" t="str">
        <f t="shared" si="160"/>
        <v>1+0.0378632365720384i</v>
      </c>
      <c r="L579" s="102" t="str">
        <f t="shared" si="161"/>
        <v>1-0.00307784273308243i</v>
      </c>
      <c r="M579" s="102" t="str">
        <f t="shared" si="178"/>
        <v>1.00011653708753+0.034785393838956i</v>
      </c>
      <c r="N579" s="102" t="str">
        <f t="shared" si="162"/>
        <v>1+50.170217259331i</v>
      </c>
      <c r="O579" s="102" t="str">
        <f t="shared" si="163"/>
        <v>0.999340845954338+0.0756291961952546i</v>
      </c>
      <c r="P579" s="102" t="str">
        <f t="shared" si="179"/>
        <v>-2.79499235831015+50.212776553848i</v>
      </c>
      <c r="Q579" s="102" t="str">
        <f t="shared" si="164"/>
        <v>-0.138534865467942-6.64713750533429i</v>
      </c>
      <c r="R579" s="102" t="str">
        <f t="shared" si="165"/>
        <v>1400-660.27107726079i</v>
      </c>
      <c r="S579" s="102" t="str">
        <f t="shared" si="166"/>
        <v>-36084.5821293688i</v>
      </c>
      <c r="T579" s="102" t="str">
        <f t="shared" si="175"/>
        <v>1348.18153589729-699.773106201463i</v>
      </c>
      <c r="U579" s="102" t="str">
        <f t="shared" si="167"/>
        <v>-0.528901987159705+0.274526372432881i</v>
      </c>
      <c r="V579" s="102"/>
      <c r="W579" s="102"/>
      <c r="X579" s="102"/>
      <c r="Y579" s="102"/>
      <c r="Z579" s="102"/>
      <c r="AA579" s="102"/>
      <c r="AB579" s="102"/>
      <c r="AC579" s="102"/>
      <c r="AD579" s="102"/>
      <c r="AE579" s="102"/>
      <c r="AF579" s="102"/>
      <c r="AG579" s="102"/>
      <c r="AH579" s="102"/>
      <c r="AI579" s="102"/>
      <c r="AJ579" s="102"/>
      <c r="AK579" s="102"/>
      <c r="AL579" s="102"/>
    </row>
    <row r="580" spans="2:38" s="110" customFormat="1" x14ac:dyDescent="0.2">
      <c r="B580" s="102">
        <f t="shared" si="176"/>
        <v>3.7149999999999421</v>
      </c>
      <c r="C580" s="102">
        <f t="shared" si="177"/>
        <v>5188.0003892889199</v>
      </c>
      <c r="D580" s="102">
        <f t="shared" si="168"/>
        <v>5.1880003892889199</v>
      </c>
      <c r="E580" s="102">
        <f t="shared" si="169"/>
        <v>16.354320910772024</v>
      </c>
      <c r="F580" s="102">
        <f t="shared" si="170"/>
        <v>-91.233957386112806</v>
      </c>
      <c r="G580" s="102">
        <f t="shared" si="171"/>
        <v>-4.5146399731654467</v>
      </c>
      <c r="H580" s="102">
        <f t="shared" si="172"/>
        <v>152.79676929460774</v>
      </c>
      <c r="I580" s="102">
        <f t="shared" si="173"/>
        <v>11.839680937606577</v>
      </c>
      <c r="J580" s="102">
        <f t="shared" si="174"/>
        <v>61.562811908494936</v>
      </c>
      <c r="K580" s="102" t="str">
        <f t="shared" si="160"/>
        <v>1+0.038301672188056i</v>
      </c>
      <c r="L580" s="102" t="str">
        <f t="shared" si="161"/>
        <v>1-0.00311348247222931i</v>
      </c>
      <c r="M580" s="102" t="str">
        <f t="shared" si="178"/>
        <v>1.00011925158501+0.0351881897158267i</v>
      </c>
      <c r="N580" s="102" t="str">
        <f t="shared" si="162"/>
        <v>1+50.7511609952945i</v>
      </c>
      <c r="O580" s="102" t="str">
        <f t="shared" si="163"/>
        <v>0.999325492284241+0.0765049410133103i</v>
      </c>
      <c r="P580" s="102" t="str">
        <f t="shared" si="179"/>
        <v>-2.88338908601778+50.7934338866328i</v>
      </c>
      <c r="Q580" s="102" t="str">
        <f t="shared" si="164"/>
        <v>-0.141533746091763-6.57075568115855i</v>
      </c>
      <c r="R580" s="102" t="str">
        <f t="shared" si="165"/>
        <v>1400-652.713016738627i</v>
      </c>
      <c r="S580" s="102" t="str">
        <f t="shared" si="166"/>
        <v>-35671.5253333901i</v>
      </c>
      <c r="T580" s="102" t="str">
        <f t="shared" si="175"/>
        <v>1348.13601696735-692.943898593555i</v>
      </c>
      <c r="U580" s="102" t="str">
        <f t="shared" si="167"/>
        <v>-0.528884129733344+0.271847221755933i</v>
      </c>
      <c r="V580" s="102"/>
      <c r="W580" s="102"/>
      <c r="X580" s="102"/>
      <c r="Y580" s="102"/>
      <c r="Z580" s="102"/>
      <c r="AA580" s="102"/>
      <c r="AB580" s="102"/>
      <c r="AC580" s="102"/>
      <c r="AD580" s="102"/>
      <c r="AE580" s="102"/>
      <c r="AF580" s="102"/>
      <c r="AG580" s="102"/>
      <c r="AH580" s="102"/>
      <c r="AI580" s="102"/>
      <c r="AJ580" s="102"/>
      <c r="AK580" s="102"/>
      <c r="AL580" s="102"/>
    </row>
    <row r="581" spans="2:38" s="110" customFormat="1" x14ac:dyDescent="0.2">
      <c r="B581" s="102">
        <f t="shared" si="176"/>
        <v>3.719999999999942</v>
      </c>
      <c r="C581" s="102">
        <f t="shared" si="177"/>
        <v>5248.0746024970267</v>
      </c>
      <c r="D581" s="102">
        <f t="shared" si="168"/>
        <v>5.2480746024970264</v>
      </c>
      <c r="E581" s="102">
        <f t="shared" si="169"/>
        <v>16.254054791300593</v>
      </c>
      <c r="F581" s="102">
        <f t="shared" si="170"/>
        <v>-91.274129097776097</v>
      </c>
      <c r="G581" s="102">
        <f t="shared" si="171"/>
        <v>-4.532477317189743</v>
      </c>
      <c r="H581" s="102">
        <f t="shared" si="172"/>
        <v>153.02292939295171</v>
      </c>
      <c r="I581" s="102">
        <f t="shared" si="173"/>
        <v>11.72157747411085</v>
      </c>
      <c r="J581" s="102">
        <f t="shared" si="174"/>
        <v>61.748800295175613</v>
      </c>
      <c r="K581" s="102" t="str">
        <f t="shared" si="160"/>
        <v>1+0.0387451846492352i</v>
      </c>
      <c r="L581" s="102" t="str">
        <f t="shared" si="161"/>
        <v>1-0.00314953490010549i</v>
      </c>
      <c r="M581" s="102" t="str">
        <f t="shared" si="178"/>
        <v>1.00012202931126+0.0355956497491297i</v>
      </c>
      <c r="N581" s="102" t="str">
        <f t="shared" si="162"/>
        <v>1+51.3388317426763i</v>
      </c>
      <c r="O581" s="102" t="str">
        <f t="shared" si="163"/>
        <v>0.999309780981224+0.0773908264784302i</v>
      </c>
      <c r="P581" s="102" t="str">
        <f t="shared" si="179"/>
        <v>-2.97384483802156+51.3807875310842i</v>
      </c>
      <c r="Q581" s="102" t="str">
        <f t="shared" si="164"/>
        <v>-0.144463371475241-6.4952421636975i</v>
      </c>
      <c r="R581" s="102" t="str">
        <f t="shared" si="165"/>
        <v>1400-645.241472619836i</v>
      </c>
      <c r="S581" s="102" t="str">
        <f t="shared" si="166"/>
        <v>-35263.1967594562i</v>
      </c>
      <c r="T581" s="102" t="str">
        <f t="shared" si="175"/>
        <v>1348.08944094718-686.206458337968i</v>
      </c>
      <c r="U581" s="102" t="str">
        <f t="shared" si="167"/>
        <v>-0.528865857602354+0.269204072117202i</v>
      </c>
      <c r="V581" s="102"/>
      <c r="W581" s="102"/>
      <c r="X581" s="102"/>
      <c r="Y581" s="102"/>
      <c r="Z581" s="102"/>
      <c r="AA581" s="102"/>
      <c r="AB581" s="102"/>
      <c r="AC581" s="102"/>
      <c r="AD581" s="102"/>
      <c r="AE581" s="102"/>
      <c r="AF581" s="102"/>
      <c r="AG581" s="102"/>
      <c r="AH581" s="102"/>
      <c r="AI581" s="102"/>
      <c r="AJ581" s="102"/>
      <c r="AK581" s="102"/>
      <c r="AL581" s="102"/>
    </row>
    <row r="582" spans="2:38" s="110" customFormat="1" x14ac:dyDescent="0.2">
      <c r="B582" s="102">
        <f t="shared" si="176"/>
        <v>3.7249999999999419</v>
      </c>
      <c r="C582" s="102">
        <f t="shared" si="177"/>
        <v>5308.844442309176</v>
      </c>
      <c r="D582" s="102">
        <f t="shared" si="168"/>
        <v>5.3088444423091756</v>
      </c>
      <c r="E582" s="102">
        <f t="shared" si="169"/>
        <v>16.153780748050906</v>
      </c>
      <c r="F582" s="102">
        <f t="shared" si="170"/>
        <v>-91.314464924566167</v>
      </c>
      <c r="G582" s="102">
        <f t="shared" si="171"/>
        <v>-4.5499854124088488</v>
      </c>
      <c r="H582" s="102">
        <f t="shared" si="172"/>
        <v>153.24691945042755</v>
      </c>
      <c r="I582" s="102">
        <f t="shared" si="173"/>
        <v>11.603795335642058</v>
      </c>
      <c r="J582" s="102">
        <f t="shared" si="174"/>
        <v>61.932454525861388</v>
      </c>
      <c r="K582" s="102" t="str">
        <f t="shared" si="160"/>
        <v>1+0.0391938327426723i</v>
      </c>
      <c r="L582" s="102" t="str">
        <f t="shared" si="161"/>
        <v>1-0.00318600479542121i</v>
      </c>
      <c r="M582" s="102" t="str">
        <f t="shared" si="178"/>
        <v>1.00012487173907+0.0360078279472511i</v>
      </c>
      <c r="N582" s="102" t="str">
        <f t="shared" si="162"/>
        <v>1+51.9333073965972i</v>
      </c>
      <c r="O582" s="102" t="str">
        <f t="shared" si="163"/>
        <v>0.999293703714948+0.0782869700137729i</v>
      </c>
      <c r="P582" s="102" t="str">
        <f t="shared" si="179"/>
        <v>-3.06640757515851+51.9749140645263i</v>
      </c>
      <c r="Q582" s="102" t="str">
        <f t="shared" si="164"/>
        <v>-0.147325291666904-6.42058703807185i</v>
      </c>
      <c r="R582" s="102" t="str">
        <f t="shared" si="165"/>
        <v>1400-637.855454559341i</v>
      </c>
      <c r="S582" s="102" t="str">
        <f t="shared" si="166"/>
        <v>-34859.5422840569i</v>
      </c>
      <c r="T582" s="102" t="str">
        <f t="shared" si="175"/>
        <v>1348.04178336358-679.559889535077i</v>
      </c>
      <c r="U582" s="102" t="str">
        <f t="shared" si="167"/>
        <v>-0.528847161165711+0.266596572048376i</v>
      </c>
      <c r="V582" s="102"/>
      <c r="W582" s="102"/>
      <c r="X582" s="102"/>
      <c r="Y582" s="102"/>
      <c r="Z582" s="102"/>
      <c r="AA582" s="102"/>
      <c r="AB582" s="102"/>
      <c r="AC582" s="102"/>
      <c r="AD582" s="102"/>
      <c r="AE582" s="102"/>
      <c r="AF582" s="102"/>
      <c r="AG582" s="102"/>
      <c r="AH582" s="102"/>
      <c r="AI582" s="102"/>
      <c r="AJ582" s="102"/>
      <c r="AK582" s="102"/>
      <c r="AL582" s="102"/>
    </row>
    <row r="583" spans="2:38" s="110" customFormat="1" x14ac:dyDescent="0.2">
      <c r="B583" s="102">
        <f t="shared" si="176"/>
        <v>3.7299999999999418</v>
      </c>
      <c r="C583" s="102">
        <f t="shared" si="177"/>
        <v>5370.3179637018111</v>
      </c>
      <c r="D583" s="102">
        <f t="shared" si="168"/>
        <v>5.3703179637018108</v>
      </c>
      <c r="E583" s="102">
        <f t="shared" si="169"/>
        <v>16.053498638597191</v>
      </c>
      <c r="F583" s="102">
        <f t="shared" si="170"/>
        <v>-91.354970036121586</v>
      </c>
      <c r="G583" s="102">
        <f t="shared" si="171"/>
        <v>-4.5671693045688402</v>
      </c>
      <c r="H583" s="102">
        <f t="shared" si="172"/>
        <v>153.46873120314666</v>
      </c>
      <c r="I583" s="102">
        <f t="shared" si="173"/>
        <v>11.486329334028351</v>
      </c>
      <c r="J583" s="102">
        <f t="shared" si="174"/>
        <v>62.113761167025075</v>
      </c>
      <c r="K583" s="102" t="str">
        <f t="shared" si="160"/>
        <v>1+0.0396476759361862i</v>
      </c>
      <c r="L583" s="102" t="str">
        <f t="shared" si="161"/>
        <v>1-0.00322289699222161i</v>
      </c>
      <c r="M583" s="102" t="str">
        <f t="shared" si="178"/>
        <v>1.00012778037552+0.0364247789439646i</v>
      </c>
      <c r="N583" s="102" t="str">
        <f t="shared" si="162"/>
        <v>1+52.5346667541614i</v>
      </c>
      <c r="O583" s="102" t="str">
        <f t="shared" si="163"/>
        <v>0.999277251961032+0.0791934904021934i</v>
      </c>
      <c r="P583" s="102" t="str">
        <f t="shared" si="179"/>
        <v>-3.16112637541708+52.5758909171892i</v>
      </c>
      <c r="Q583" s="102" t="str">
        <f t="shared" si="164"/>
        <v>-0.150121020994382-6.34678050014851i</v>
      </c>
      <c r="R583" s="102" t="str">
        <f t="shared" si="165"/>
        <v>1400-630.553983548443i</v>
      </c>
      <c r="S583" s="102" t="str">
        <f t="shared" si="166"/>
        <v>-34460.5084032289i</v>
      </c>
      <c r="T583" s="102" t="str">
        <f t="shared" si="175"/>
        <v>1347.99301918036-673.00330823019i</v>
      </c>
      <c r="U583" s="102" t="str">
        <f t="shared" si="167"/>
        <v>-0.528828030601525+0.264024374767228i</v>
      </c>
      <c r="V583" s="102"/>
      <c r="W583" s="102"/>
      <c r="X583" s="102"/>
      <c r="Y583" s="102"/>
      <c r="Z583" s="102"/>
      <c r="AA583" s="102"/>
      <c r="AB583" s="102"/>
      <c r="AC583" s="102"/>
      <c r="AD583" s="102"/>
      <c r="AE583" s="102"/>
      <c r="AF583" s="102"/>
      <c r="AG583" s="102"/>
      <c r="AH583" s="102"/>
      <c r="AI583" s="102"/>
      <c r="AJ583" s="102"/>
      <c r="AK583" s="102"/>
      <c r="AL583" s="102"/>
    </row>
    <row r="584" spans="2:38" s="110" customFormat="1" x14ac:dyDescent="0.2">
      <c r="B584" s="102">
        <f t="shared" si="176"/>
        <v>3.7349999999999417</v>
      </c>
      <c r="C584" s="102">
        <f t="shared" si="177"/>
        <v>5432.5033149236078</v>
      </c>
      <c r="D584" s="102">
        <f t="shared" si="168"/>
        <v>5.4325033149236077</v>
      </c>
      <c r="E584" s="102">
        <f t="shared" si="169"/>
        <v>15.953208316373919</v>
      </c>
      <c r="F584" s="102">
        <f t="shared" si="170"/>
        <v>-91.395649618720782</v>
      </c>
      <c r="G584" s="102">
        <f t="shared" si="171"/>
        <v>-4.584034015949161</v>
      </c>
      <c r="H584" s="102">
        <f t="shared" si="172"/>
        <v>153.68835695135107</v>
      </c>
      <c r="I584" s="102">
        <f t="shared" si="173"/>
        <v>11.369174300424758</v>
      </c>
      <c r="J584" s="102">
        <f t="shared" si="174"/>
        <v>62.292707332630286</v>
      </c>
      <c r="K584" s="102" t="str">
        <f t="shared" si="160"/>
        <v>1+0.0401067743862006i</v>
      </c>
      <c r="L584" s="102" t="str">
        <f t="shared" si="161"/>
        <v>1-0.0032602163805274i</v>
      </c>
      <c r="M584" s="102" t="str">
        <f t="shared" si="178"/>
        <v>1.00013075676282+0.0368465580056732i</v>
      </c>
      <c r="N584" s="102" t="str">
        <f t="shared" si="162"/>
        <v>1+53.1429895249002i</v>
      </c>
      <c r="O584" s="102" t="str">
        <f t="shared" si="163"/>
        <v>0.999260416996539+0.0801105078019873i</v>
      </c>
      <c r="P584" s="102" t="str">
        <f t="shared" si="179"/>
        <v>-3.25805145995891+53.1837963808965i</v>
      </c>
      <c r="Q584" s="102" t="str">
        <f t="shared" si="164"/>
        <v>-0.152852038860749-6.27381285534992i</v>
      </c>
      <c r="R584" s="102" t="str">
        <f t="shared" si="165"/>
        <v>1400-623.336091785076i</v>
      </c>
      <c r="S584" s="102" t="str">
        <f t="shared" si="166"/>
        <v>-34066.0422254633i</v>
      </c>
      <c r="T584" s="102" t="str">
        <f t="shared" si="175"/>
        <v>1347.94312278547-666.535842292933i</v>
      </c>
      <c r="U584" s="102" t="str">
        <f t="shared" si="167"/>
        <v>-0.528808455861991+0.261487138130304i</v>
      </c>
      <c r="V584" s="102"/>
      <c r="W584" s="102"/>
      <c r="X584" s="102"/>
      <c r="Y584" s="102"/>
      <c r="Z584" s="102"/>
      <c r="AA584" s="102"/>
      <c r="AB584" s="102"/>
      <c r="AC584" s="102"/>
      <c r="AD584" s="102"/>
      <c r="AE584" s="102"/>
      <c r="AF584" s="102"/>
      <c r="AG584" s="102"/>
      <c r="AH584" s="102"/>
      <c r="AI584" s="102"/>
      <c r="AJ584" s="102"/>
      <c r="AK584" s="102"/>
      <c r="AL584" s="102"/>
    </row>
    <row r="585" spans="2:38" s="110" customFormat="1" x14ac:dyDescent="0.2">
      <c r="B585" s="102">
        <f t="shared" si="176"/>
        <v>3.7399999999999416</v>
      </c>
      <c r="C585" s="102">
        <f t="shared" si="177"/>
        <v>5495.408738575512</v>
      </c>
      <c r="D585" s="102">
        <f t="shared" si="168"/>
        <v>5.4954087385755122</v>
      </c>
      <c r="E585" s="102">
        <f t="shared" si="169"/>
        <v>15.852909630603691</v>
      </c>
      <c r="F585" s="102">
        <f t="shared" si="170"/>
        <v>-91.436508875757809</v>
      </c>
      <c r="G585" s="102">
        <f t="shared" si="171"/>
        <v>-4.6005845435842883</v>
      </c>
      <c r="H585" s="102">
        <f t="shared" si="172"/>
        <v>153.90578954752849</v>
      </c>
      <c r="I585" s="102">
        <f t="shared" si="173"/>
        <v>11.252325087019402</v>
      </c>
      <c r="J585" s="102">
        <f t="shared" si="174"/>
        <v>62.469280671770676</v>
      </c>
      <c r="K585" s="102" t="str">
        <f t="shared" si="160"/>
        <v>1+0.0405711889457177i</v>
      </c>
      <c r="L585" s="102" t="str">
        <f t="shared" si="161"/>
        <v>1-0.00329796790698309i</v>
      </c>
      <c r="M585" s="102" t="str">
        <f t="shared" si="178"/>
        <v>1.00013380247909+0.0372732210387346i</v>
      </c>
      <c r="N585" s="102" t="str">
        <f t="shared" si="162"/>
        <v>1+53.7583563413381i</v>
      </c>
      <c r="O585" s="102" t="str">
        <f t="shared" si="163"/>
        <v>0.999243189895349+0.0810381437628177i</v>
      </c>
      <c r="P585" s="102" t="str">
        <f t="shared" si="179"/>
        <v>-3.35723421974679+53.7987096178124i</v>
      </c>
      <c r="Q585" s="102" t="str">
        <f t="shared" si="164"/>
        <v>-0.155519790522701-6.20167451747356i</v>
      </c>
      <c r="R585" s="102" t="str">
        <f t="shared" si="165"/>
        <v>1400-616.200822545496i</v>
      </c>
      <c r="S585" s="102" t="str">
        <f t="shared" si="166"/>
        <v>-33676.0914646958i</v>
      </c>
      <c r="T585" s="102" t="str">
        <f t="shared" si="175"/>
        <v>1347.89206797803-660.156631298016i</v>
      </c>
      <c r="U585" s="102" t="str">
        <f t="shared" si="167"/>
        <v>-0.528788426668303+0.258984524586144i</v>
      </c>
      <c r="V585" s="102"/>
      <c r="W585" s="102"/>
      <c r="X585" s="102"/>
      <c r="Y585" s="102"/>
      <c r="Z585" s="102"/>
      <c r="AA585" s="102"/>
      <c r="AB585" s="102"/>
      <c r="AC585" s="102"/>
      <c r="AD585" s="102"/>
      <c r="AE585" s="102"/>
      <c r="AF585" s="102"/>
      <c r="AG585" s="102"/>
      <c r="AH585" s="102"/>
      <c r="AI585" s="102"/>
      <c r="AJ585" s="102"/>
      <c r="AK585" s="102"/>
      <c r="AL585" s="102"/>
    </row>
    <row r="586" spans="2:38" s="110" customFormat="1" x14ac:dyDescent="0.2">
      <c r="B586" s="102">
        <f t="shared" si="176"/>
        <v>3.7449999999999415</v>
      </c>
      <c r="C586" s="102">
        <f t="shared" si="177"/>
        <v>5559.0425727032934</v>
      </c>
      <c r="D586" s="102">
        <f t="shared" si="168"/>
        <v>5.5590425727032935</v>
      </c>
      <c r="E586" s="102">
        <f t="shared" si="169"/>
        <v>15.752602426224144</v>
      </c>
      <c r="F586" s="102">
        <f t="shared" si="170"/>
        <v>-91.477553028213194</v>
      </c>
      <c r="G586" s="102">
        <f t="shared" si="171"/>
        <v>-4.6168258575639642</v>
      </c>
      <c r="H586" s="102">
        <f t="shared" si="172"/>
        <v>154.12102238434986</v>
      </c>
      <c r="I586" s="102">
        <f t="shared" si="173"/>
        <v>11.13577656866018</v>
      </c>
      <c r="J586" s="102">
        <f t="shared" si="174"/>
        <v>62.643469356136663</v>
      </c>
      <c r="K586" s="102" t="str">
        <f t="shared" si="160"/>
        <v>1+0.0410409811723843i</v>
      </c>
      <c r="L586" s="102" t="str">
        <f t="shared" si="161"/>
        <v>1-0.00333615657551262i</v>
      </c>
      <c r="M586" s="102" t="str">
        <f t="shared" si="178"/>
        <v>1.0001369191392+0.0377048245968717i</v>
      </c>
      <c r="N586" s="102" t="str">
        <f t="shared" si="162"/>
        <v>1+54.3808487696799i</v>
      </c>
      <c r="O586" s="102" t="str">
        <f t="shared" si="163"/>
        <v>0.999225561523423+0.0819765212418263i</v>
      </c>
      <c r="P586" s="102" t="str">
        <f t="shared" si="179"/>
        <v>-3.45872724279279+54.4207106692456i</v>
      </c>
      <c r="Q586" s="102" t="str">
        <f t="shared" si="164"/>
        <v>-0.158125687850968-6.13035600752315i</v>
      </c>
      <c r="R586" s="102" t="str">
        <f t="shared" si="165"/>
        <v>1400-609.147230057503i</v>
      </c>
      <c r="S586" s="102" t="str">
        <f t="shared" si="166"/>
        <v>-33290.6044333752i</v>
      </c>
      <c r="T586" s="102" t="str">
        <f t="shared" si="175"/>
        <v>1347.8398279549-653.864826407487i</v>
      </c>
      <c r="U586" s="102" t="str">
        <f t="shared" si="167"/>
        <v>-0.528767932505383+0.256516201129091i</v>
      </c>
      <c r="V586" s="102"/>
      <c r="W586" s="102"/>
      <c r="X586" s="102"/>
      <c r="Y586" s="102"/>
      <c r="Z586" s="102"/>
      <c r="AA586" s="102"/>
      <c r="AB586" s="102"/>
      <c r="AC586" s="102"/>
      <c r="AD586" s="102"/>
      <c r="AE586" s="102"/>
      <c r="AF586" s="102"/>
      <c r="AG586" s="102"/>
      <c r="AH586" s="102"/>
      <c r="AI586" s="102"/>
      <c r="AJ586" s="102"/>
      <c r="AK586" s="102"/>
      <c r="AL586" s="102"/>
    </row>
    <row r="587" spans="2:38" s="110" customFormat="1" x14ac:dyDescent="0.2">
      <c r="B587" s="102">
        <f t="shared" si="176"/>
        <v>3.7499999999999414</v>
      </c>
      <c r="C587" s="102">
        <f t="shared" si="177"/>
        <v>5623.4132519027398</v>
      </c>
      <c r="D587" s="102">
        <f t="shared" si="168"/>
        <v>5.6234132519027398</v>
      </c>
      <c r="E587" s="102">
        <f t="shared" si="169"/>
        <v>15.652286543812934</v>
      </c>
      <c r="F587" s="102">
        <f t="shared" si="170"/>
        <v>-91.518787315120363</v>
      </c>
      <c r="G587" s="102">
        <f t="shared" si="171"/>
        <v>-4.6327628994105998</v>
      </c>
      <c r="H587" s="102">
        <f t="shared" si="172"/>
        <v>154.33404938245923</v>
      </c>
      <c r="I587" s="102">
        <f t="shared" si="173"/>
        <v>11.019523644402334</v>
      </c>
      <c r="J587" s="102">
        <f t="shared" si="174"/>
        <v>62.815262067338864</v>
      </c>
      <c r="K587" s="102" t="str">
        <f t="shared" si="160"/>
        <v>1+0.0415162133366513i</v>
      </c>
      <c r="L587" s="102" t="str">
        <f t="shared" si="161"/>
        <v>1-0.00337478744798262i</v>
      </c>
      <c r="M587" s="102" t="str">
        <f t="shared" si="178"/>
        <v>1.00014010839566+0.0381414258886687i</v>
      </c>
      <c r="N587" s="102" t="str">
        <f t="shared" si="162"/>
        <v>1+55.0105493206229i</v>
      </c>
      <c r="O587" s="102" t="str">
        <f t="shared" si="163"/>
        <v>0.999207522533966+0.0829257646199316i</v>
      </c>
      <c r="P587" s="102" t="str">
        <f t="shared" si="179"/>
        <v>-3.56258434204115+55.0498804645121i</v>
      </c>
      <c r="Q587" s="102" t="str">
        <f t="shared" si="164"/>
        <v>-0.160671110073386-6.05984795255087i</v>
      </c>
      <c r="R587" s="102" t="str">
        <f t="shared" si="165"/>
        <v>1400-602.174379375047i</v>
      </c>
      <c r="S587" s="102" t="str">
        <f t="shared" si="166"/>
        <v>-32909.530035613i</v>
      </c>
      <c r="T587" s="102" t="str">
        <f t="shared" si="175"/>
        <v>1347.78637529703-647.659590254334i</v>
      </c>
      <c r="U587" s="102" t="str">
        <f t="shared" si="167"/>
        <v>-0.528746962616526+0.254081839253623i</v>
      </c>
      <c r="V587" s="102"/>
      <c r="W587" s="102"/>
      <c r="X587" s="102"/>
      <c r="Y587" s="102"/>
      <c r="Z587" s="102"/>
      <c r="AA587" s="102"/>
      <c r="AB587" s="102"/>
      <c r="AC587" s="102"/>
      <c r="AD587" s="102"/>
      <c r="AE587" s="102"/>
      <c r="AF587" s="102"/>
      <c r="AG587" s="102"/>
      <c r="AH587" s="102"/>
      <c r="AI587" s="102"/>
      <c r="AJ587" s="102"/>
      <c r="AK587" s="102"/>
      <c r="AL587" s="102"/>
    </row>
    <row r="588" spans="2:38" s="110" customFormat="1" x14ac:dyDescent="0.2">
      <c r="B588" s="102">
        <f t="shared" si="176"/>
        <v>3.7549999999999413</v>
      </c>
      <c r="C588" s="102">
        <f t="shared" si="177"/>
        <v>5688.5293084376544</v>
      </c>
      <c r="D588" s="102">
        <f t="shared" si="168"/>
        <v>5.688529308437654</v>
      </c>
      <c r="E588" s="102">
        <f t="shared" si="169"/>
        <v>15.551961819509613</v>
      </c>
      <c r="F588" s="102">
        <f t="shared" si="170"/>
        <v>-91.560216994027044</v>
      </c>
      <c r="G588" s="102">
        <f t="shared" si="171"/>
        <v>-4.6484005805328197</v>
      </c>
      <c r="H588" s="102">
        <f t="shared" si="172"/>
        <v>154.54486497813033</v>
      </c>
      <c r="I588" s="102">
        <f t="shared" si="173"/>
        <v>10.903561238976792</v>
      </c>
      <c r="J588" s="102">
        <f t="shared" si="174"/>
        <v>62.98464798410329</v>
      </c>
      <c r="K588" s="102" t="str">
        <f t="shared" si="160"/>
        <v>1+0.0419969484300272i</v>
      </c>
      <c r="L588" s="102" t="str">
        <f t="shared" si="161"/>
        <v>1-0.00341386564487342i</v>
      </c>
      <c r="M588" s="102" t="str">
        <f t="shared" si="178"/>
        <v>1.00014337193943+0.0385830827851538i</v>
      </c>
      <c r="N588" s="102" t="str">
        <f t="shared" si="162"/>
        <v>1+55.6475414602929i</v>
      </c>
      <c r="O588" s="102" t="str">
        <f t="shared" si="163"/>
        <v>0.999189063362467+0.0838859997183152i</v>
      </c>
      <c r="P588" s="102" t="str">
        <f t="shared" si="179"/>
        <v>-3.6688605839006+55.6863008298524i</v>
      </c>
      <c r="Q588" s="102" t="str">
        <f t="shared" si="164"/>
        <v>-0.163157404500945-5.9901410845097i</v>
      </c>
      <c r="R588" s="102" t="str">
        <f t="shared" si="165"/>
        <v>1400-595.281346254323i</v>
      </c>
      <c r="S588" s="102" t="str">
        <f t="shared" si="166"/>
        <v>-32532.8177604107i</v>
      </c>
      <c r="T588" s="102" t="str">
        <f t="shared" si="175"/>
        <v>1347.73168195557-641.540096827522i</v>
      </c>
      <c r="U588" s="102" t="str">
        <f t="shared" si="167"/>
        <v>-0.528725505997953+0.251681114909258i</v>
      </c>
      <c r="V588" s="102"/>
      <c r="W588" s="102"/>
      <c r="X588" s="102"/>
      <c r="Y588" s="102"/>
      <c r="Z588" s="102"/>
      <c r="AA588" s="102"/>
      <c r="AB588" s="102"/>
      <c r="AC588" s="102"/>
      <c r="AD588" s="102"/>
      <c r="AE588" s="102"/>
      <c r="AF588" s="102"/>
      <c r="AG588" s="102"/>
      <c r="AH588" s="102"/>
      <c r="AI588" s="102"/>
      <c r="AJ588" s="102"/>
      <c r="AK588" s="102"/>
      <c r="AL588" s="102"/>
    </row>
    <row r="589" spans="2:38" s="110" customFormat="1" x14ac:dyDescent="0.2">
      <c r="B589" s="102">
        <f t="shared" si="176"/>
        <v>3.7599999999999412</v>
      </c>
      <c r="C589" s="102">
        <f t="shared" si="177"/>
        <v>5754.3993733707903</v>
      </c>
      <c r="D589" s="102">
        <f t="shared" si="168"/>
        <v>5.7543993733707905</v>
      </c>
      <c r="E589" s="102">
        <f t="shared" si="169"/>
        <v>15.451628084937441</v>
      </c>
      <c r="F589" s="102">
        <f t="shared" si="170"/>
        <v>-91.601847341451602</v>
      </c>
      <c r="G589" s="102">
        <f t="shared" si="171"/>
        <v>-4.6637437807558024</v>
      </c>
      <c r="H589" s="102">
        <f t="shared" si="172"/>
        <v>154.75346411081071</v>
      </c>
      <c r="I589" s="102">
        <f t="shared" si="173"/>
        <v>10.787884304181638</v>
      </c>
      <c r="J589" s="102">
        <f t="shared" si="174"/>
        <v>63.151616769359109</v>
      </c>
      <c r="K589" s="102" t="str">
        <f t="shared" si="160"/>
        <v>1+0.042483250173428i</v>
      </c>
      <c r="L589" s="102" t="str">
        <f t="shared" si="161"/>
        <v>1-0.00345339634595766i</v>
      </c>
      <c r="M589" s="102" t="str">
        <f t="shared" si="178"/>
        <v>1.00014671150091+0.0390298538274703i</v>
      </c>
      <c r="N589" s="102" t="str">
        <f t="shared" si="162"/>
        <v>1+56.2919096213081i</v>
      </c>
      <c r="O589" s="102" t="str">
        <f t="shared" si="163"/>
        <v>0.999170174221629+0.0848573538150992i</v>
      </c>
      <c r="P589" s="102" t="str">
        <f t="shared" si="179"/>
        <v>-3.7776123174413+56.3300544974057i</v>
      </c>
      <c r="Q589" s="102" t="str">
        <f t="shared" si="164"/>
        <v>-0.165585887237276-5.92122623911808i</v>
      </c>
      <c r="R589" s="102" t="str">
        <f t="shared" si="165"/>
        <v>1400-588.467217031261i</v>
      </c>
      <c r="S589" s="102" t="str">
        <f t="shared" si="166"/>
        <v>-32160.4176749643i</v>
      </c>
      <c r="T589" s="102" t="str">
        <f t="shared" si="175"/>
        <v>1347.67571923756-635.505531358371i</v>
      </c>
      <c r="U589" s="102" t="str">
        <f t="shared" si="167"/>
        <v>-0.528703551393195+0.249313708455976i</v>
      </c>
      <c r="V589" s="102"/>
      <c r="W589" s="102"/>
      <c r="X589" s="102"/>
      <c r="Y589" s="102"/>
      <c r="Z589" s="102"/>
      <c r="AA589" s="102"/>
      <c r="AB589" s="102"/>
      <c r="AC589" s="102"/>
      <c r="AD589" s="102"/>
      <c r="AE589" s="102"/>
      <c r="AF589" s="102"/>
      <c r="AG589" s="102"/>
      <c r="AH589" s="102"/>
      <c r="AI589" s="102"/>
      <c r="AJ589" s="102"/>
      <c r="AK589" s="102"/>
      <c r="AL589" s="102"/>
    </row>
    <row r="590" spans="2:38" s="110" customFormat="1" x14ac:dyDescent="0.2">
      <c r="B590" s="102">
        <f t="shared" si="176"/>
        <v>3.7649999999999411</v>
      </c>
      <c r="C590" s="102">
        <f t="shared" si="177"/>
        <v>5821.0321777079253</v>
      </c>
      <c r="D590" s="102">
        <f t="shared" si="168"/>
        <v>5.8210321777079255</v>
      </c>
      <c r="E590" s="102">
        <f t="shared" si="169"/>
        <v>15.351285167120988</v>
      </c>
      <c r="F590" s="102">
        <f t="shared" si="170"/>
        <v>-91.64368365333398</v>
      </c>
      <c r="G590" s="102">
        <f t="shared" si="171"/>
        <v>-4.6787973469263262</v>
      </c>
      <c r="H590" s="102">
        <f t="shared" si="172"/>
        <v>154.95984221057319</v>
      </c>
      <c r="I590" s="102">
        <f t="shared" si="173"/>
        <v>10.672487820194661</v>
      </c>
      <c r="J590" s="102">
        <f t="shared" si="174"/>
        <v>63.316158557239206</v>
      </c>
      <c r="K590" s="102" t="str">
        <f t="shared" si="160"/>
        <v>1+0.042975183025623i</v>
      </c>
      <c r="L590" s="102" t="str">
        <f t="shared" si="161"/>
        <v>1-0.00349338479098698i</v>
      </c>
      <c r="M590" s="102" t="str">
        <f t="shared" si="178"/>
        <v>1.00015012885077+0.039481798234636i</v>
      </c>
      <c r="N590" s="102" t="str">
        <f t="shared" si="162"/>
        <v>1+56.9437392139703i</v>
      </c>
      <c r="O590" s="102" t="str">
        <f t="shared" si="163"/>
        <v>0.999150845096179+0.0858399556622171i</v>
      </c>
      <c r="P590" s="102" t="str">
        <f t="shared" si="179"/>
        <v>-3.88889720427188+56.9812251142371i</v>
      </c>
      <c r="Q590" s="102" t="str">
        <f t="shared" si="164"/>
        <v>-0.167957843871839-5.85309435473385i</v>
      </c>
      <c r="R590" s="102" t="str">
        <f t="shared" si="165"/>
        <v>1400-581.73108850041i</v>
      </c>
      <c r="S590" s="102" t="str">
        <f t="shared" si="166"/>
        <v>-31792.2804180456i</v>
      </c>
      <c r="T590" s="102" t="str">
        <f t="shared" si="175"/>
        <v>1347.61845779139-629.555090208292i</v>
      </c>
      <c r="U590" s="102" t="str">
        <f t="shared" si="167"/>
        <v>-0.52868108728739+0.246979304620176i</v>
      </c>
      <c r="V590" s="102"/>
      <c r="W590" s="102"/>
      <c r="X590" s="102"/>
      <c r="Y590" s="102"/>
      <c r="Z590" s="102"/>
      <c r="AA590" s="102"/>
      <c r="AB590" s="102"/>
      <c r="AC590" s="102"/>
      <c r="AD590" s="102"/>
      <c r="AE590" s="102"/>
      <c r="AF590" s="102"/>
      <c r="AG590" s="102"/>
      <c r="AH590" s="102"/>
      <c r="AI590" s="102"/>
      <c r="AJ590" s="102"/>
      <c r="AK590" s="102"/>
      <c r="AL590" s="102"/>
    </row>
    <row r="591" spans="2:38" s="110" customFormat="1" x14ac:dyDescent="0.2">
      <c r="B591" s="102">
        <f t="shared" si="176"/>
        <v>3.769999999999941</v>
      </c>
      <c r="C591" s="102">
        <f t="shared" si="177"/>
        <v>5888.4365535550915</v>
      </c>
      <c r="D591" s="102">
        <f t="shared" si="168"/>
        <v>5.8884365535550911</v>
      </c>
      <c r="E591" s="102">
        <f t="shared" si="169"/>
        <v>15.250932888403065</v>
      </c>
      <c r="F591" s="102">
        <f t="shared" si="170"/>
        <v>-91.685731245481151</v>
      </c>
      <c r="G591" s="102">
        <f t="shared" si="171"/>
        <v>-4.6935660915924098</v>
      </c>
      <c r="H591" s="102">
        <f t="shared" si="172"/>
        <v>155.16399518549062</v>
      </c>
      <c r="I591" s="102">
        <f t="shared" si="173"/>
        <v>10.557366796810655</v>
      </c>
      <c r="J591" s="102">
        <f t="shared" si="174"/>
        <v>63.478263940009469</v>
      </c>
      <c r="K591" s="102" t="str">
        <f t="shared" si="160"/>
        <v>1+0.0434728121917789i</v>
      </c>
      <c r="L591" s="102" t="str">
        <f t="shared" si="161"/>
        <v>1-0.00353383628038644i</v>
      </c>
      <c r="M591" s="102" t="str">
        <f t="shared" si="178"/>
        <v>1.00015362580093+0.0399389759113925i</v>
      </c>
      <c r="N591" s="102" t="str">
        <f t="shared" si="162"/>
        <v>1+57.6031166375861i</v>
      </c>
      <c r="O591" s="102" t="str">
        <f t="shared" si="163"/>
        <v>0.999131065737559+0.0868339355024795i</v>
      </c>
      <c r="P591" s="102" t="str">
        <f t="shared" si="179"/>
        <v>-4.0027742491124+57.6398972514188i</v>
      </c>
      <c r="Q591" s="102" t="str">
        <f t="shared" si="164"/>
        <v>-0.170274530157257-5.78573647124005i</v>
      </c>
      <c r="R591" s="102" t="str">
        <f t="shared" si="165"/>
        <v>1400-575.072067795229i</v>
      </c>
      <c r="S591" s="102" t="str">
        <f t="shared" si="166"/>
        <v>-31428.3571934603i</v>
      </c>
      <c r="T591" s="102" t="str">
        <f t="shared" si="175"/>
        <v>1347.55986759188-623.687980757844i</v>
      </c>
      <c r="U591" s="102" t="str">
        <f t="shared" si="167"/>
        <v>-0.528658101901429+0.244677592451154i</v>
      </c>
      <c r="V591" s="102"/>
      <c r="W591" s="102"/>
      <c r="X591" s="102"/>
      <c r="Y591" s="102"/>
      <c r="Z591" s="102"/>
      <c r="AA591" s="102"/>
      <c r="AB591" s="102"/>
      <c r="AC591" s="102"/>
      <c r="AD591" s="102"/>
      <c r="AE591" s="102"/>
      <c r="AF591" s="102"/>
      <c r="AG591" s="102"/>
      <c r="AH591" s="102"/>
      <c r="AI591" s="102"/>
      <c r="AJ591" s="102"/>
      <c r="AK591" s="102"/>
      <c r="AL591" s="102"/>
    </row>
    <row r="592" spans="2:38" s="110" customFormat="1" x14ac:dyDescent="0.2">
      <c r="B592" s="102">
        <f t="shared" si="176"/>
        <v>3.7749999999999408</v>
      </c>
      <c r="C592" s="102">
        <f t="shared" si="177"/>
        <v>5956.6214352892976</v>
      </c>
      <c r="D592" s="102">
        <f t="shared" si="168"/>
        <v>5.9566214352892972</v>
      </c>
      <c r="E592" s="102">
        <f t="shared" si="169"/>
        <v>15.150571066359461</v>
      </c>
      <c r="F592" s="102">
        <f t="shared" si="170"/>
        <v>-91.727995454006944</v>
      </c>
      <c r="G592" s="102">
        <f t="shared" si="171"/>
        <v>-4.7080547917560462</v>
      </c>
      <c r="H592" s="102">
        <f t="shared" si="172"/>
        <v>155.3659194089536</v>
      </c>
      <c r="I592" s="102">
        <f t="shared" si="173"/>
        <v>10.442516274603415</v>
      </c>
      <c r="J592" s="102">
        <f t="shared" si="174"/>
        <v>63.637923954946658</v>
      </c>
      <c r="K592" s="102" t="str">
        <f t="shared" si="160"/>
        <v>1+0.0439762036321028i</v>
      </c>
      <c r="L592" s="102" t="str">
        <f t="shared" si="161"/>
        <v>1-0.00357475617595714i</v>
      </c>
      <c r="M592" s="102" t="str">
        <f t="shared" si="178"/>
        <v>1.00015720420553+0.0404014474561457i</v>
      </c>
      <c r="N592" s="102" t="str">
        <f t="shared" si="162"/>
        <v>1+58.2701292919186i</v>
      </c>
      <c r="O592" s="102" t="str">
        <f t="shared" si="163"/>
        <v>0.999110825658492+0.0878394250868374i</v>
      </c>
      <c r="P592" s="102" t="str">
        <f t="shared" si="179"/>
        <v>-4.11930383107932+58.3061564131627i</v>
      </c>
      <c r="Q592" s="102" t="str">
        <f t="shared" si="164"/>
        <v>-0.172537172671105-5.71914372894134i</v>
      </c>
      <c r="R592" s="102" t="str">
        <f t="shared" si="165"/>
        <v>1400-568.48927226974i</v>
      </c>
      <c r="S592" s="102" t="str">
        <f t="shared" si="166"/>
        <v>-31068.5997635788i</v>
      </c>
      <c r="T592" s="102" t="str">
        <f t="shared" si="175"/>
        <v>1347.49991792508-617.903421297102i</v>
      </c>
      <c r="U592" s="102" t="str">
        <f t="shared" si="167"/>
        <v>-0.528634583185992+0.242408265278093i</v>
      </c>
      <c r="V592" s="102"/>
      <c r="W592" s="102"/>
      <c r="X592" s="102"/>
      <c r="Y592" s="102"/>
      <c r="Z592" s="102"/>
      <c r="AA592" s="102"/>
      <c r="AB592" s="102"/>
      <c r="AC592" s="102"/>
      <c r="AD592" s="102"/>
      <c r="AE592" s="102"/>
      <c r="AF592" s="102"/>
      <c r="AG592" s="102"/>
      <c r="AH592" s="102"/>
      <c r="AI592" s="102"/>
      <c r="AJ592" s="102"/>
      <c r="AK592" s="102"/>
      <c r="AL592" s="102"/>
    </row>
    <row r="593" spans="2:38" s="110" customFormat="1" x14ac:dyDescent="0.2">
      <c r="B593" s="102">
        <f t="shared" si="176"/>
        <v>3.7799999999999407</v>
      </c>
      <c r="C593" s="102">
        <f t="shared" si="177"/>
        <v>6025.5958607427601</v>
      </c>
      <c r="D593" s="102">
        <f t="shared" si="168"/>
        <v>6.0255958607427598</v>
      </c>
      <c r="E593" s="102">
        <f t="shared" si="169"/>
        <v>15.050199513710737</v>
      </c>
      <c r="F593" s="102">
        <f t="shared" si="170"/>
        <v>-91.770481635765734</v>
      </c>
      <c r="G593" s="102">
        <f t="shared" si="171"/>
        <v>-4.7222681876980053</v>
      </c>
      <c r="H593" s="102">
        <f t="shared" si="172"/>
        <v>155.5656117069467</v>
      </c>
      <c r="I593" s="102">
        <f t="shared" si="173"/>
        <v>10.327931326012731</v>
      </c>
      <c r="J593" s="102">
        <f t="shared" si="174"/>
        <v>63.795130071180964</v>
      </c>
      <c r="K593" s="102" t="str">
        <f t="shared" si="160"/>
        <v>1+0.0444854240705847i</v>
      </c>
      <c r="L593" s="102" t="str">
        <f t="shared" si="161"/>
        <v>1-0.00361614990158693i</v>
      </c>
      <c r="M593" s="102" t="str">
        <f t="shared" si="178"/>
        <v>1.00016086596187+0.0408692741689978i</v>
      </c>
      <c r="N593" s="102" t="str">
        <f t="shared" si="162"/>
        <v>1+58.9448655887728i</v>
      </c>
      <c r="O593" s="102" t="str">
        <f t="shared" si="163"/>
        <v>0.999090114127419+0.0888565576918462i</v>
      </c>
      <c r="P593" s="102" t="str">
        <f t="shared" si="179"/>
        <v>-4.23854773569949+58.9800890460042i</v>
      </c>
      <c r="Q593" s="102" t="str">
        <f t="shared" si="164"/>
        <v>-0.174746969462494-5.65330736747066i</v>
      </c>
      <c r="R593" s="102" t="str">
        <f t="shared" si="165"/>
        <v>1400-561.981829381522i</v>
      </c>
      <c r="S593" s="102" t="str">
        <f t="shared" si="166"/>
        <v>-30712.9604429436i</v>
      </c>
      <c r="T593" s="102" t="str">
        <f t="shared" si="175"/>
        <v>1347.43857737275-612.200640917321i</v>
      </c>
      <c r="U593" s="102" t="str">
        <f t="shared" si="167"/>
        <v>-0.528610518815462+0.240171020667564i</v>
      </c>
      <c r="V593" s="102"/>
      <c r="W593" s="102"/>
      <c r="X593" s="102"/>
      <c r="Y593" s="102"/>
      <c r="Z593" s="102"/>
      <c r="AA593" s="102"/>
      <c r="AB593" s="102"/>
      <c r="AC593" s="102"/>
      <c r="AD593" s="102"/>
      <c r="AE593" s="102"/>
      <c r="AF593" s="102"/>
      <c r="AG593" s="102"/>
      <c r="AH593" s="102"/>
      <c r="AI593" s="102"/>
      <c r="AJ593" s="102"/>
      <c r="AK593" s="102"/>
      <c r="AL593" s="102"/>
    </row>
    <row r="594" spans="2:38" s="110" customFormat="1" x14ac:dyDescent="0.2">
      <c r="B594" s="102">
        <f t="shared" si="176"/>
        <v>3.7849999999999406</v>
      </c>
      <c r="C594" s="102">
        <f t="shared" si="177"/>
        <v>6095.3689724008645</v>
      </c>
      <c r="D594" s="102">
        <f t="shared" si="168"/>
        <v>6.0953689724008644</v>
      </c>
      <c r="E594" s="102">
        <f t="shared" si="169"/>
        <v>14.949818038232971</v>
      </c>
      <c r="F594" s="102">
        <f t="shared" si="170"/>
        <v>-91.813195168780098</v>
      </c>
      <c r="G594" s="102">
        <f t="shared" si="171"/>
        <v>-4.7362109818741134</v>
      </c>
      <c r="H594" s="102">
        <f t="shared" si="172"/>
        <v>155.76306934529993</v>
      </c>
      <c r="I594" s="102">
        <f t="shared" si="173"/>
        <v>10.213607056358857</v>
      </c>
      <c r="J594" s="102">
        <f t="shared" si="174"/>
        <v>63.949874176519828</v>
      </c>
      <c r="K594" s="102" t="str">
        <f t="shared" si="160"/>
        <v>1+0.0450005410038423i</v>
      </c>
      <c r="L594" s="102" t="str">
        <f t="shared" si="161"/>
        <v>1-0.00365802294396929i</v>
      </c>
      <c r="M594" s="102" t="str">
        <f t="shared" si="178"/>
        <v>1.00016461301148+0.041342518059873i</v>
      </c>
      <c r="N594" s="102" t="str">
        <f t="shared" si="162"/>
        <v>1+59.6274149637138i</v>
      </c>
      <c r="O594" s="102" t="str">
        <f t="shared" si="163"/>
        <v>0.999068920162812+0.089885468137331i</v>
      </c>
      <c r="P594" s="102" t="str">
        <f t="shared" si="179"/>
        <v>-4.3605691876695+59.6617825480348i</v>
      </c>
      <c r="Q594" s="102" t="str">
        <f t="shared" si="164"/>
        <v>-0.176905090683818-5.58821872470725i</v>
      </c>
      <c r="R594" s="102" t="str">
        <f t="shared" si="165"/>
        <v>1400-555.548876576071i</v>
      </c>
      <c r="S594" s="102" t="str">
        <f t="shared" si="166"/>
        <v>-30361.3920919481i</v>
      </c>
      <c r="T594" s="102" t="str">
        <f t="shared" si="175"/>
        <v>1347.37581379645-606.578879403853i</v>
      </c>
      <c r="U594" s="102" t="str">
        <f t="shared" si="167"/>
        <v>-0.528585896181683+0.237965560381511i</v>
      </c>
      <c r="V594" s="102"/>
      <c r="W594" s="102"/>
      <c r="X594" s="102"/>
      <c r="Y594" s="102"/>
      <c r="Z594" s="102"/>
      <c r="AA594" s="102"/>
      <c r="AB594" s="102"/>
      <c r="AC594" s="102"/>
      <c r="AD594" s="102"/>
      <c r="AE594" s="102"/>
      <c r="AF594" s="102"/>
      <c r="AG594" s="102"/>
      <c r="AH594" s="102"/>
      <c r="AI594" s="102"/>
      <c r="AJ594" s="102"/>
      <c r="AK594" s="102"/>
      <c r="AL594" s="102"/>
    </row>
    <row r="595" spans="2:38" s="110" customFormat="1" x14ac:dyDescent="0.2">
      <c r="B595" s="102">
        <f t="shared" si="176"/>
        <v>3.7899999999999405</v>
      </c>
      <c r="C595" s="102">
        <f t="shared" si="177"/>
        <v>6165.9500186139849</v>
      </c>
      <c r="D595" s="102">
        <f t="shared" si="168"/>
        <v>6.1659500186139846</v>
      </c>
      <c r="E595" s="102">
        <f t="shared" si="169"/>
        <v>14.84942644266523</v>
      </c>
      <c r="F595" s="102">
        <f t="shared" si="170"/>
        <v>-91.856141452661831</v>
      </c>
      <c r="G595" s="102">
        <f t="shared" si="171"/>
        <v>-4.7498878378814595</v>
      </c>
      <c r="H595" s="102">
        <f t="shared" si="172"/>
        <v>155.95829001692914</v>
      </c>
      <c r="I595" s="102">
        <f t="shared" si="173"/>
        <v>10.099538604783771</v>
      </c>
      <c r="J595" s="102">
        <f t="shared" si="174"/>
        <v>64.10214856426731</v>
      </c>
      <c r="K595" s="102" t="str">
        <f t="shared" si="160"/>
        <v>1+0.0455216227100669i</v>
      </c>
      <c r="L595" s="102" t="str">
        <f t="shared" si="161"/>
        <v>1-0.00370038085333064i</v>
      </c>
      <c r="M595" s="102" t="str">
        <f t="shared" si="178"/>
        <v>1.00016844734109+0.0418212418567363i</v>
      </c>
      <c r="N595" s="102" t="str">
        <f t="shared" si="162"/>
        <v>1+60.3178678879221i</v>
      </c>
      <c r="O595" s="102" t="str">
        <f t="shared" si="163"/>
        <v>0.999047232527352+0.0909262928042568i</v>
      </c>
      <c r="P595" s="102" t="str">
        <f t="shared" si="179"/>
        <v>-4.48543288437833+60.3513252781833i</v>
      </c>
      <c r="Q595" s="102" t="str">
        <f t="shared" si="164"/>
        <v>-0.179012679207927-5.52386923570459i</v>
      </c>
      <c r="R595" s="102" t="str">
        <f t="shared" si="165"/>
        <v>1400-549.18956117246i</v>
      </c>
      <c r="S595" s="102" t="str">
        <f t="shared" si="166"/>
        <v>-30013.848110588i</v>
      </c>
      <c r="T595" s="102" t="str">
        <f t="shared" si="175"/>
        <v>1347.31159432127-601.03738713032i</v>
      </c>
      <c r="U595" s="102" t="str">
        <f t="shared" si="167"/>
        <v>-0.528560702387574+0.23579159033574i</v>
      </c>
      <c r="V595" s="102"/>
      <c r="W595" s="102"/>
      <c r="X595" s="102"/>
      <c r="Y595" s="102"/>
      <c r="Z595" s="102"/>
      <c r="AA595" s="102"/>
      <c r="AB595" s="102"/>
      <c r="AC595" s="102"/>
      <c r="AD595" s="102"/>
      <c r="AE595" s="102"/>
      <c r="AF595" s="102"/>
      <c r="AG595" s="102"/>
      <c r="AH595" s="102"/>
      <c r="AI595" s="102"/>
      <c r="AJ595" s="102"/>
      <c r="AK595" s="102"/>
      <c r="AL595" s="102"/>
    </row>
    <row r="596" spans="2:38" s="110" customFormat="1" x14ac:dyDescent="0.2">
      <c r="B596" s="102">
        <f t="shared" si="176"/>
        <v>3.7949999999999404</v>
      </c>
      <c r="C596" s="102">
        <f t="shared" si="177"/>
        <v>6237.3483548233462</v>
      </c>
      <c r="D596" s="102">
        <f t="shared" si="168"/>
        <v>6.2373483548233466</v>
      </c>
      <c r="E596" s="102">
        <f t="shared" si="169"/>
        <v>14.749024524615695</v>
      </c>
      <c r="F596" s="102">
        <f t="shared" si="170"/>
        <v>-91.899325909026388</v>
      </c>
      <c r="G596" s="102">
        <f t="shared" si="171"/>
        <v>-4.7633033794923927</v>
      </c>
      <c r="H596" s="102">
        <f t="shared" si="172"/>
        <v>156.15127182908401</v>
      </c>
      <c r="I596" s="102">
        <f t="shared" si="173"/>
        <v>9.9857211451233034</v>
      </c>
      <c r="J596" s="102">
        <f t="shared" si="174"/>
        <v>64.251945920057622</v>
      </c>
      <c r="K596" s="102" t="str">
        <f t="shared" si="160"/>
        <v>1+0.0460487382580745i</v>
      </c>
      <c r="L596" s="102" t="str">
        <f t="shared" si="161"/>
        <v>1-0.00374322924416599i</v>
      </c>
      <c r="M596" s="102" t="str">
        <f t="shared" si="178"/>
        <v>1.0001723709837+0.0423055090139085i</v>
      </c>
      <c r="N596" s="102" t="str">
        <f t="shared" si="162"/>
        <v>1+61.0163158801849i</v>
      </c>
      <c r="O596" s="102" t="str">
        <f t="shared" si="163"/>
        <v>0.999025039721966+0.0919791696528058i</v>
      </c>
      <c r="P596" s="102" t="str">
        <f t="shared" si="179"/>
        <v>-4.61320503021075+61.0488065655425i</v>
      </c>
      <c r="Q596" s="102" t="str">
        <f t="shared" si="164"/>
        <v>-0.181070851231126-5.46025043162948i</v>
      </c>
      <c r="R596" s="102" t="str">
        <f t="shared" si="165"/>
        <v>1400-542.903040250323i</v>
      </c>
      <c r="S596" s="102" t="str">
        <f t="shared" si="166"/>
        <v>-29670.282432285i</v>
      </c>
      <c r="T596" s="102" t="str">
        <f t="shared" si="175"/>
        <v>1347.24588531934-595.575424954038i</v>
      </c>
      <c r="U596" s="102" t="str">
        <f t="shared" si="167"/>
        <v>-0.528534924240663+0.233648820558891i</v>
      </c>
      <c r="V596" s="102"/>
      <c r="W596" s="102"/>
      <c r="X596" s="102"/>
      <c r="Y596" s="102"/>
      <c r="Z596" s="102"/>
      <c r="AA596" s="102"/>
      <c r="AB596" s="102"/>
      <c r="AC596" s="102"/>
      <c r="AD596" s="102"/>
      <c r="AE596" s="102"/>
      <c r="AF596" s="102"/>
      <c r="AG596" s="102"/>
      <c r="AH596" s="102"/>
      <c r="AI596" s="102"/>
      <c r="AJ596" s="102"/>
      <c r="AK596" s="102"/>
      <c r="AL596" s="102"/>
    </row>
    <row r="597" spans="2:38" s="110" customFormat="1" x14ac:dyDescent="0.2">
      <c r="B597" s="102">
        <f t="shared" si="176"/>
        <v>3.7999999999999403</v>
      </c>
      <c r="C597" s="102">
        <f t="shared" si="177"/>
        <v>6309.5734448010762</v>
      </c>
      <c r="D597" s="102">
        <f t="shared" si="168"/>
        <v>6.3095734448010763</v>
      </c>
      <c r="E597" s="102">
        <f t="shared" si="169"/>
        <v>14.648612076465268</v>
      </c>
      <c r="F597" s="102">
        <f t="shared" si="170"/>
        <v>-91.94275398190041</v>
      </c>
      <c r="G597" s="102">
        <f t="shared" si="171"/>
        <v>-4.7764621897569697</v>
      </c>
      <c r="H597" s="102">
        <f t="shared" si="172"/>
        <v>156.34201329061455</v>
      </c>
      <c r="I597" s="102">
        <f t="shared" si="173"/>
        <v>9.8721498867082982</v>
      </c>
      <c r="J597" s="102">
        <f t="shared" si="174"/>
        <v>64.399259308714136</v>
      </c>
      <c r="K597" s="102" t="str">
        <f t="shared" si="160"/>
        <v>1+0.0465819575164599i</v>
      </c>
      <c r="L597" s="102" t="str">
        <f t="shared" si="161"/>
        <v>1-0.00378657379598312i</v>
      </c>
      <c r="M597" s="102" t="str">
        <f t="shared" si="178"/>
        <v>1.0001763860197+0.0427953837204768i</v>
      </c>
      <c r="N597" s="102" t="str">
        <f t="shared" si="162"/>
        <v>1+61.7228515190271i</v>
      </c>
      <c r="O597" s="102" t="str">
        <f t="shared" si="163"/>
        <v>0.999002329979736+0.0930442382406639i</v>
      </c>
      <c r="P597" s="102" t="str">
        <f t="shared" si="179"/>
        <v>-4.74395337164975+61.754316718742i</v>
      </c>
      <c r="Q597" s="102" t="str">
        <f t="shared" si="164"/>
        <v>-0.183080696862261-5.39735393871144i</v>
      </c>
      <c r="R597" s="102" t="str">
        <f t="shared" si="165"/>
        <v>1400-536.688480538116i</v>
      </c>
      <c r="S597" s="102" t="str">
        <f t="shared" si="166"/>
        <v>-29330.6495177808i</v>
      </c>
      <c r="T597" s="102" t="str">
        <f t="shared" si="175"/>
        <v>1347.1786523928-590.192264112586i</v>
      </c>
      <c r="U597" s="102" t="str">
        <f t="shared" si="167"/>
        <v>-0.528508548246405+0.23153696515186i</v>
      </c>
      <c r="V597" s="102"/>
      <c r="W597" s="102"/>
      <c r="X597" s="102"/>
      <c r="Y597" s="102"/>
      <c r="Z597" s="102"/>
      <c r="AA597" s="102"/>
      <c r="AB597" s="102"/>
      <c r="AC597" s="102"/>
      <c r="AD597" s="102"/>
      <c r="AE597" s="102"/>
      <c r="AF597" s="102"/>
      <c r="AG597" s="102"/>
      <c r="AH597" s="102"/>
      <c r="AI597" s="102"/>
      <c r="AJ597" s="102"/>
      <c r="AK597" s="102"/>
      <c r="AL597" s="102"/>
    </row>
    <row r="598" spans="2:38" s="110" customFormat="1" x14ac:dyDescent="0.2">
      <c r="B598" s="102">
        <f t="shared" si="176"/>
        <v>3.8049999999999402</v>
      </c>
      <c r="C598" s="102">
        <f t="shared" si="177"/>
        <v>6382.6348619046084</v>
      </c>
      <c r="D598" s="102">
        <f t="shared" si="168"/>
        <v>6.3826348619046085</v>
      </c>
      <c r="E598" s="102">
        <f t="shared" si="169"/>
        <v>14.54818888526856</v>
      </c>
      <c r="F598" s="102">
        <f t="shared" si="170"/>
        <v>-91.98643113812166</v>
      </c>
      <c r="G598" s="102">
        <f t="shared" si="171"/>
        <v>-4.7893688101704655</v>
      </c>
      <c r="H598" s="102">
        <f t="shared" si="172"/>
        <v>156.53051329926913</v>
      </c>
      <c r="I598" s="102">
        <f t="shared" si="173"/>
        <v>9.7588200750980949</v>
      </c>
      <c r="J598" s="102">
        <f t="shared" si="174"/>
        <v>64.544082161147472</v>
      </c>
      <c r="K598" s="102" t="str">
        <f t="shared" si="160"/>
        <v>1+0.0471213511628582i</v>
      </c>
      <c r="L598" s="102" t="str">
        <f t="shared" si="161"/>
        <v>1-0.00383042025405543i</v>
      </c>
      <c r="M598" s="102" t="str">
        <f t="shared" si="178"/>
        <v>1.00018049457789+0.0432909309088028i</v>
      </c>
      <c r="N598" s="102" t="str">
        <f t="shared" si="162"/>
        <v>1+62.437568454982i</v>
      </c>
      <c r="O598" s="102" t="str">
        <f t="shared" si="163"/>
        <v>0.998979091259655+0.0941216397415186i</v>
      </c>
      <c r="P598" s="102" t="str">
        <f t="shared" si="179"/>
        <v>-4.87774723319657+62.4679470353619i</v>
      </c>
      <c r="Q598" s="102" t="str">
        <f t="shared" si="164"/>
        <v>-0.18504328069819-5.33517147720234i</v>
      </c>
      <c r="R598" s="102" t="str">
        <f t="shared" si="165"/>
        <v>1400-530.545058302687i</v>
      </c>
      <c r="S598" s="102" t="str">
        <f t="shared" si="166"/>
        <v>-28994.9043491003i</v>
      </c>
      <c r="T598" s="102" t="str">
        <f t="shared" si="175"/>
        <v>1347.10986035652-584.887186121662i</v>
      </c>
      <c r="U598" s="102" t="str">
        <f t="shared" si="167"/>
        <v>-0.528481560601403+0.229455742247728i</v>
      </c>
      <c r="V598" s="102"/>
      <c r="W598" s="102"/>
      <c r="X598" s="102"/>
      <c r="Y598" s="102"/>
      <c r="Z598" s="102"/>
      <c r="AA598" s="102"/>
      <c r="AB598" s="102"/>
      <c r="AC598" s="102"/>
      <c r="AD598" s="102"/>
      <c r="AE598" s="102"/>
      <c r="AF598" s="102"/>
      <c r="AG598" s="102"/>
      <c r="AH598" s="102"/>
      <c r="AI598" s="102"/>
      <c r="AJ598" s="102"/>
      <c r="AK598" s="102"/>
      <c r="AL598" s="102"/>
    </row>
    <row r="599" spans="2:38" s="110" customFormat="1" x14ac:dyDescent="0.2">
      <c r="B599" s="102">
        <f t="shared" si="176"/>
        <v>3.8099999999999401</v>
      </c>
      <c r="C599" s="102">
        <f t="shared" si="177"/>
        <v>6456.5422903456665</v>
      </c>
      <c r="D599" s="102">
        <f t="shared" si="168"/>
        <v>6.4565422903456664</v>
      </c>
      <c r="E599" s="102">
        <f t="shared" si="169"/>
        <v>14.447754732653024</v>
      </c>
      <c r="F599" s="102">
        <f t="shared" si="170"/>
        <v>-92.030362867731924</v>
      </c>
      <c r="G599" s="102">
        <f t="shared" si="171"/>
        <v>-4.8020277399057703</v>
      </c>
      <c r="H599" s="102">
        <f t="shared" si="172"/>
        <v>156.71677112904183</v>
      </c>
      <c r="I599" s="102">
        <f t="shared" si="173"/>
        <v>9.6457269927472531</v>
      </c>
      <c r="J599" s="102">
        <f t="shared" si="174"/>
        <v>64.686408261309907</v>
      </c>
      <c r="K599" s="102" t="str">
        <f t="shared" si="160"/>
        <v>1+0.0476669906933131i</v>
      </c>
      <c r="L599" s="102" t="str">
        <f t="shared" si="161"/>
        <v>1-0.00387477443018346i</v>
      </c>
      <c r="M599" s="102" t="str">
        <f t="shared" si="178"/>
        <v>1.0001846988367+0.0437922162631296i</v>
      </c>
      <c r="N599" s="102" t="str">
        <f t="shared" si="162"/>
        <v>1+63.1605614230058i</v>
      </c>
      <c r="O599" s="102" t="str">
        <f t="shared" si="163"/>
        <v>0.998955311240247+0.0952115169637722i</v>
      </c>
      <c r="P599" s="102" t="str">
        <f t="shared" si="179"/>
        <v>-5.01465755412765+63.1897898113913i</v>
      </c>
      <c r="Q599" s="102" t="str">
        <f t="shared" si="164"/>
        <v>-0.186959642386006-5.27369486034675i</v>
      </c>
      <c r="R599" s="102" t="str">
        <f t="shared" si="165"/>
        <v>1400-524.471959240066i</v>
      </c>
      <c r="S599" s="102" t="str">
        <f t="shared" si="166"/>
        <v>-28663.0024235851i</v>
      </c>
      <c r="T599" s="102" t="str">
        <f t="shared" si="175"/>
        <v>1347.03947322042-579.659482673997i</v>
      </c>
      <c r="U599" s="102" t="str">
        <f t="shared" si="167"/>
        <v>-0.528453947186471+0.227404873972106i</v>
      </c>
      <c r="V599" s="102"/>
      <c r="W599" s="102"/>
      <c r="X599" s="102"/>
      <c r="Y599" s="102"/>
      <c r="Z599" s="102"/>
      <c r="AA599" s="102"/>
      <c r="AB599" s="102"/>
      <c r="AC599" s="102"/>
      <c r="AD599" s="102"/>
      <c r="AE599" s="102"/>
      <c r="AF599" s="102"/>
      <c r="AG599" s="102"/>
      <c r="AH599" s="102"/>
      <c r="AI599" s="102"/>
      <c r="AJ599" s="102"/>
      <c r="AK599" s="102"/>
      <c r="AL599" s="102"/>
    </row>
    <row r="600" spans="2:38" s="110" customFormat="1" x14ac:dyDescent="0.2">
      <c r="B600" s="102">
        <f t="shared" si="176"/>
        <v>3.81499999999994</v>
      </c>
      <c r="C600" s="102">
        <f t="shared" si="177"/>
        <v>6531.3055264738241</v>
      </c>
      <c r="D600" s="102">
        <f t="shared" si="168"/>
        <v>6.5313055264738242</v>
      </c>
      <c r="E600" s="102">
        <f t="shared" si="169"/>
        <v>14.347309394715857</v>
      </c>
      <c r="F600" s="102">
        <f t="shared" si="170"/>
        <v>-92.074554684361573</v>
      </c>
      <c r="G600" s="102">
        <f t="shared" si="171"/>
        <v>-4.8144434351084122</v>
      </c>
      <c r="H600" s="102">
        <f t="shared" si="172"/>
        <v>156.90078641757469</v>
      </c>
      <c r="I600" s="102">
        <f t="shared" si="173"/>
        <v>9.5328659596074452</v>
      </c>
      <c r="J600" s="102">
        <f t="shared" si="174"/>
        <v>64.82623173321312</v>
      </c>
      <c r="K600" s="102" t="str">
        <f t="shared" si="160"/>
        <v>1+0.0482189484317534i</v>
      </c>
      <c r="L600" s="102" t="str">
        <f t="shared" si="161"/>
        <v>1-0.00391964220346519i</v>
      </c>
      <c r="M600" s="102" t="str">
        <f t="shared" si="178"/>
        <v>1.00018900102528+0.0442993062282882i</v>
      </c>
      <c r="N600" s="102" t="str">
        <f t="shared" si="162"/>
        <v>1+63.891926255033i</v>
      </c>
      <c r="O600" s="102" t="str">
        <f t="shared" si="163"/>
        <v>0.99893097731303+0.0963140143694697i</v>
      </c>
      <c r="P600" s="102" t="str">
        <f t="shared" si="179"/>
        <v>-5.15475692610732+63.9199383507216i</v>
      </c>
      <c r="Q600" s="102" t="str">
        <f t="shared" si="164"/>
        <v>-0.188830797172209-5.21291599336266i</v>
      </c>
      <c r="R600" s="102" t="str">
        <f t="shared" si="165"/>
        <v>1400-518.468378367558i</v>
      </c>
      <c r="S600" s="102" t="str">
        <f t="shared" si="166"/>
        <v>-28334.8997479944i</v>
      </c>
      <c r="T600" s="102" t="str">
        <f t="shared" si="175"/>
        <v>1346.96745417143-574.508455539539i</v>
      </c>
      <c r="U600" s="102" t="str">
        <f t="shared" si="167"/>
        <v>-0.52842569355956+0.225384086403972i</v>
      </c>
      <c r="V600" s="102"/>
      <c r="W600" s="102"/>
      <c r="X600" s="102"/>
      <c r="Y600" s="102"/>
      <c r="Z600" s="102"/>
      <c r="AA600" s="102"/>
      <c r="AB600" s="102"/>
      <c r="AC600" s="102"/>
      <c r="AD600" s="102"/>
      <c r="AE600" s="102"/>
      <c r="AF600" s="102"/>
      <c r="AG600" s="102"/>
      <c r="AH600" s="102"/>
      <c r="AI600" s="102"/>
      <c r="AJ600" s="102"/>
      <c r="AK600" s="102"/>
      <c r="AL600" s="102"/>
    </row>
    <row r="601" spans="2:38" s="110" customFormat="1" x14ac:dyDescent="0.2">
      <c r="B601" s="102">
        <f t="shared" si="176"/>
        <v>3.8199999999999399</v>
      </c>
      <c r="C601" s="102">
        <f t="shared" si="177"/>
        <v>6606.9344800750496</v>
      </c>
      <c r="D601" s="102">
        <f t="shared" si="168"/>
        <v>6.6069344800750498</v>
      </c>
      <c r="E601" s="102">
        <f t="shared" si="169"/>
        <v>14.246852641917769</v>
      </c>
      <c r="F601" s="102">
        <f t="shared" si="170"/>
        <v>-92.119012125606261</v>
      </c>
      <c r="G601" s="102">
        <f t="shared" si="171"/>
        <v>-4.826620308254145</v>
      </c>
      <c r="H601" s="102">
        <f t="shared" si="172"/>
        <v>157.08255915363131</v>
      </c>
      <c r="I601" s="102">
        <f t="shared" si="173"/>
        <v>9.4202323336636233</v>
      </c>
      <c r="J601" s="102">
        <f t="shared" si="174"/>
        <v>64.963547028025047</v>
      </c>
      <c r="K601" s="102" t="str">
        <f t="shared" si="160"/>
        <v>1+0.0487772975395793i</v>
      </c>
      <c r="L601" s="102" t="str">
        <f t="shared" si="161"/>
        <v>1-0.00396502952107538i</v>
      </c>
      <c r="M601" s="102" t="str">
        <f t="shared" si="178"/>
        <v>1.0001934034247+0.0448122680185039i</v>
      </c>
      <c r="N601" s="102" t="str">
        <f t="shared" si="162"/>
        <v>1+64.6317598926799i</v>
      </c>
      <c r="O601" s="102" t="str">
        <f t="shared" si="163"/>
        <v>0.998906076575835+0.0974292780934482i</v>
      </c>
      <c r="P601" s="102" t="str">
        <f t="shared" si="179"/>
        <v>-5.29811963167705+64.6584869746817i</v>
      </c>
      <c r="Q601" s="102" t="str">
        <f t="shared" si="164"/>
        <v>-0.190657736439193-5.15282687243203i</v>
      </c>
      <c r="R601" s="102" t="str">
        <f t="shared" si="165"/>
        <v>1400-512.533519917013i</v>
      </c>
      <c r="S601" s="102" t="str">
        <f t="shared" si="166"/>
        <v>-28010.552832674i</v>
      </c>
      <c r="T601" s="102" t="str">
        <f t="shared" si="175"/>
        <v>1346.89376555495-569.433416466638i</v>
      </c>
      <c r="U601" s="102" t="str">
        <f t="shared" si="167"/>
        <v>-0.528396784948479+0.223393109536911i</v>
      </c>
      <c r="V601" s="102"/>
      <c r="W601" s="102"/>
      <c r="X601" s="102"/>
      <c r="Y601" s="102"/>
      <c r="Z601" s="102"/>
      <c r="AA601" s="102"/>
      <c r="AB601" s="102"/>
      <c r="AC601" s="102"/>
      <c r="AD601" s="102"/>
      <c r="AE601" s="102"/>
      <c r="AF601" s="102"/>
      <c r="AG601" s="102"/>
      <c r="AH601" s="102"/>
      <c r="AI601" s="102"/>
      <c r="AJ601" s="102"/>
      <c r="AK601" s="102"/>
      <c r="AL601" s="102"/>
    </row>
    <row r="602" spans="2:38" s="110" customFormat="1" x14ac:dyDescent="0.2">
      <c r="B602" s="102">
        <f t="shared" si="176"/>
        <v>3.8249999999999398</v>
      </c>
      <c r="C602" s="102">
        <f t="shared" si="177"/>
        <v>6683.4391756852256</v>
      </c>
      <c r="D602" s="102">
        <f t="shared" si="168"/>
        <v>6.6834391756852254</v>
      </c>
      <c r="E602" s="102">
        <f t="shared" si="169"/>
        <v>14.146384238975518</v>
      </c>
      <c r="F602" s="102">
        <f t="shared" si="170"/>
        <v>-92.163740753395032</v>
      </c>
      <c r="G602" s="102">
        <f t="shared" si="171"/>
        <v>-4.8385627275652272</v>
      </c>
      <c r="H602" s="102">
        <f t="shared" si="172"/>
        <v>157.26208966465194</v>
      </c>
      <c r="I602" s="102">
        <f t="shared" si="173"/>
        <v>9.3078215114102907</v>
      </c>
      <c r="J602" s="102">
        <f t="shared" si="174"/>
        <v>65.098348911256906</v>
      </c>
      <c r="K602" s="102" t="str">
        <f t="shared" si="160"/>
        <v>1+0.0493421120253603i</v>
      </c>
      <c r="L602" s="102" t="str">
        <f t="shared" si="161"/>
        <v>1-0.00401094239905382i</v>
      </c>
      <c r="M602" s="102" t="str">
        <f t="shared" si="178"/>
        <v>1.00019790836918+0.0453311696263065i</v>
      </c>
      <c r="N602" s="102" t="str">
        <f t="shared" si="162"/>
        <v>1+65.380160400094i</v>
      </c>
      <c r="O602" s="102" t="str">
        <f t="shared" si="163"/>
        <v>0.99888059582596+0.0985574559627062i</v>
      </c>
      <c r="P602" s="102" t="str">
        <f t="shared" si="179"/>
        <v>-5.44482168364097+65.4055310316054i</v>
      </c>
      <c r="Q602" s="102" t="str">
        <f t="shared" si="164"/>
        <v>-0.192441428229299-5.09341958370226i</v>
      </c>
      <c r="R602" s="102" t="str">
        <f t="shared" si="165"/>
        <v>1400-506.666597229377i</v>
      </c>
      <c r="S602" s="102" t="str">
        <f t="shared" si="166"/>
        <v>-27689.9186857915i</v>
      </c>
      <c r="T602" s="102" t="str">
        <f t="shared" si="175"/>
        <v>1346.81836885609-564.43368708445i</v>
      </c>
      <c r="U602" s="102" t="str">
        <f t="shared" si="167"/>
        <v>-0.528367206243542+0.221431677240822i</v>
      </c>
      <c r="V602" s="102"/>
      <c r="W602" s="102"/>
      <c r="X602" s="102"/>
      <c r="Y602" s="102"/>
      <c r="Z602" s="102"/>
      <c r="AA602" s="102"/>
      <c r="AB602" s="102"/>
      <c r="AC602" s="102"/>
      <c r="AD602" s="102"/>
      <c r="AE602" s="102"/>
      <c r="AF602" s="102"/>
      <c r="AG602" s="102"/>
      <c r="AH602" s="102"/>
      <c r="AI602" s="102"/>
      <c r="AJ602" s="102"/>
      <c r="AK602" s="102"/>
      <c r="AL602" s="102"/>
    </row>
    <row r="603" spans="2:38" s="110" customFormat="1" x14ac:dyDescent="0.2">
      <c r="B603" s="102">
        <f t="shared" si="176"/>
        <v>3.8299999999999397</v>
      </c>
      <c r="C603" s="102">
        <f t="shared" si="177"/>
        <v>6760.8297539188861</v>
      </c>
      <c r="D603" s="102">
        <f t="shared" si="168"/>
        <v>6.7608297539188857</v>
      </c>
      <c r="E603" s="102">
        <f t="shared" si="169"/>
        <v>14.045903944750979</v>
      </c>
      <c r="F603" s="102">
        <f t="shared" si="170"/>
        <v>-92.208746154349654</v>
      </c>
      <c r="G603" s="102">
        <f t="shared" si="171"/>
        <v>-4.8502750164862487</v>
      </c>
      <c r="H603" s="102">
        <f t="shared" si="172"/>
        <v>157.43937860439752</v>
      </c>
      <c r="I603" s="102">
        <f t="shared" si="173"/>
        <v>9.1956289282647301</v>
      </c>
      <c r="J603" s="102">
        <f t="shared" si="174"/>
        <v>65.230632450047864</v>
      </c>
      <c r="K603" s="102" t="str">
        <f t="shared" si="160"/>
        <v>1+0.0499134667546447i</v>
      </c>
      <c r="L603" s="102" t="str">
        <f t="shared" si="161"/>
        <v>1-0.00405738692310276i</v>
      </c>
      <c r="M603" s="102" t="str">
        <f t="shared" si="178"/>
        <v>1.0002025182473+0.0458560798315419i</v>
      </c>
      <c r="N603" s="102" t="str">
        <f t="shared" si="162"/>
        <v>1+66.1372269769517i</v>
      </c>
      <c r="O603" s="102" t="str">
        <f t="shared" si="163"/>
        <v>0.998854521553175+0.0996986975159983i</v>
      </c>
      <c r="P603" s="102" t="str">
        <f t="shared" si="179"/>
        <v>-5.59494086536886+66.1611669064328i</v>
      </c>
      <c r="Q603" s="102" t="str">
        <f t="shared" si="164"/>
        <v>-0.194182817756697-5.03468630229722i</v>
      </c>
      <c r="R603" s="102" t="str">
        <f t="shared" si="165"/>
        <v>1400-500.866832650401i</v>
      </c>
      <c r="S603" s="102" t="str">
        <f t="shared" si="166"/>
        <v>-27372.9548076382i</v>
      </c>
      <c r="T603" s="102" t="str">
        <f t="shared" si="175"/>
        <v>1346.74122468037-559.50859880638i</v>
      </c>
      <c r="U603" s="102" t="str">
        <f t="shared" si="167"/>
        <v>-0.52833694198999+0.219499527224041i</v>
      </c>
      <c r="V603" s="102"/>
      <c r="W603" s="102"/>
      <c r="X603" s="102"/>
      <c r="Y603" s="102"/>
      <c r="Z603" s="102"/>
      <c r="AA603" s="102"/>
      <c r="AB603" s="102"/>
      <c r="AC603" s="102"/>
      <c r="AD603" s="102"/>
      <c r="AE603" s="102"/>
      <c r="AF603" s="102"/>
      <c r="AG603" s="102"/>
      <c r="AH603" s="102"/>
      <c r="AI603" s="102"/>
      <c r="AJ603" s="102"/>
      <c r="AK603" s="102"/>
      <c r="AL603" s="102"/>
    </row>
    <row r="604" spans="2:38" s="110" customFormat="1" x14ac:dyDescent="0.2">
      <c r="B604" s="102">
        <f t="shared" si="176"/>
        <v>3.8349999999999396</v>
      </c>
      <c r="C604" s="102">
        <f t="shared" si="177"/>
        <v>6839.1164728133499</v>
      </c>
      <c r="D604" s="102">
        <f t="shared" si="168"/>
        <v>6.83911647281335</v>
      </c>
      <c r="E604" s="102">
        <f t="shared" si="169"/>
        <v>13.945411512138277</v>
      </c>
      <c r="F604" s="102">
        <f t="shared" si="170"/>
        <v>-92.254033940134647</v>
      </c>
      <c r="G604" s="102">
        <f t="shared" si="171"/>
        <v>-4.861761453216495</v>
      </c>
      <c r="H604" s="102">
        <f t="shared" si="172"/>
        <v>157.61442694069737</v>
      </c>
      <c r="I604" s="102">
        <f t="shared" si="173"/>
        <v>9.0836500589217817</v>
      </c>
      <c r="J604" s="102">
        <f t="shared" si="174"/>
        <v>65.360393000562723</v>
      </c>
      <c r="K604" s="102" t="str">
        <f t="shared" si="160"/>
        <v>1+0.0504914374598831i</v>
      </c>
      <c r="L604" s="102" t="str">
        <f t="shared" si="161"/>
        <v>1-0.00410436924939353i</v>
      </c>
      <c r="M604" s="102" t="str">
        <f t="shared" si="178"/>
        <v>1.00020723550327+0.0463870682104896i</v>
      </c>
      <c r="N604" s="102" t="str">
        <f t="shared" si="162"/>
        <v>1+66.9030599716078i</v>
      </c>
      <c r="O604" s="102" t="str">
        <f t="shared" si="163"/>
        <v>0.998827839932555+0.100853154023656i</v>
      </c>
      <c r="P604" s="102" t="str">
        <f t="shared" si="179"/>
        <v>-5.7485567720379+66.9254920303429i</v>
      </c>
      <c r="Q604" s="102" t="str">
        <f t="shared" si="164"/>
        <v>-0.195882827907373-4.97661929133867i</v>
      </c>
      <c r="R604" s="102" t="str">
        <f t="shared" si="165"/>
        <v>1400-495.133457427574i</v>
      </c>
      <c r="S604" s="102" t="str">
        <f t="shared" si="166"/>
        <v>-27059.6191849953i</v>
      </c>
      <c r="T604" s="102" t="str">
        <f t="shared" si="175"/>
        <v>1346.66229273406-554.657492734582i</v>
      </c>
      <c r="U604" s="102" t="str">
        <f t="shared" si="167"/>
        <v>-0.528305976380284+0.217596400995874i</v>
      </c>
      <c r="V604" s="102"/>
      <c r="W604" s="102"/>
      <c r="X604" s="102"/>
      <c r="Y604" s="102"/>
      <c r="Z604" s="102"/>
      <c r="AA604" s="102"/>
      <c r="AB604" s="102"/>
      <c r="AC604" s="102"/>
      <c r="AD604" s="102"/>
      <c r="AE604" s="102"/>
      <c r="AF604" s="102"/>
      <c r="AG604" s="102"/>
      <c r="AH604" s="102"/>
      <c r="AI604" s="102"/>
      <c r="AJ604" s="102"/>
      <c r="AK604" s="102"/>
      <c r="AL604" s="102"/>
    </row>
    <row r="605" spans="2:38" s="110" customFormat="1" x14ac:dyDescent="0.2">
      <c r="B605" s="102">
        <f t="shared" si="176"/>
        <v>3.8399999999999395</v>
      </c>
      <c r="C605" s="102">
        <f t="shared" si="177"/>
        <v>6918.309709188411</v>
      </c>
      <c r="D605" s="102">
        <f t="shared" si="168"/>
        <v>6.9183097091884109</v>
      </c>
      <c r="E605" s="102">
        <f t="shared" si="169"/>
        <v>13.844906687948448</v>
      </c>
      <c r="F605" s="102">
        <f t="shared" si="170"/>
        <v>-92.299609747798115</v>
      </c>
      <c r="G605" s="102">
        <f t="shared" si="171"/>
        <v>-4.8730262702979257</v>
      </c>
      <c r="H605" s="102">
        <f t="shared" si="172"/>
        <v>157.7872359433041</v>
      </c>
      <c r="I605" s="102">
        <f t="shared" si="173"/>
        <v>8.9718804176505227</v>
      </c>
      <c r="J605" s="102">
        <f t="shared" si="174"/>
        <v>65.487626195505982</v>
      </c>
      <c r="K605" s="102" t="str">
        <f t="shared" si="160"/>
        <v>1+0.0510761007504663i</v>
      </c>
      <c r="L605" s="102" t="str">
        <f t="shared" si="161"/>
        <v>1-0.00415189560538262i</v>
      </c>
      <c r="M605" s="102" t="str">
        <f t="shared" si="178"/>
        <v>1.00021206263825+0.0469242051450837i</v>
      </c>
      <c r="N605" s="102" t="str">
        <f t="shared" si="162"/>
        <v>1+67.6777608943963i</v>
      </c>
      <c r="O605" s="102" t="str">
        <f t="shared" si="163"/>
        <v>0.998800536817153+0.10202097850764i</v>
      </c>
      <c r="P605" s="102" t="str">
        <f t="shared" si="179"/>
        <v>-5.90575085283525+67.6986048904136i</v>
      </c>
      <c r="Q605" s="102" t="str">
        <f t="shared" si="164"/>
        <v>-0.19754235972752-4.91921090097775i</v>
      </c>
      <c r="R605" s="102" t="str">
        <f t="shared" si="165"/>
        <v>1400-489.465711608218i</v>
      </c>
      <c r="S605" s="102" t="str">
        <f t="shared" si="166"/>
        <v>-26749.8702855654i</v>
      </c>
      <c r="T605" s="102" t="str">
        <f t="shared" si="175"/>
        <v>1346.58153180407-549.879719565546i</v>
      </c>
      <c r="U605" s="102" t="str">
        <f t="shared" si="167"/>
        <v>-0.528274293246211+0.21572204382956i</v>
      </c>
      <c r="V605" s="102"/>
      <c r="W605" s="102"/>
      <c r="X605" s="102"/>
      <c r="Y605" s="102"/>
      <c r="Z605" s="102"/>
      <c r="AA605" s="102"/>
      <c r="AB605" s="102"/>
      <c r="AC605" s="102"/>
      <c r="AD605" s="102"/>
      <c r="AE605" s="102"/>
      <c r="AF605" s="102"/>
      <c r="AG605" s="102"/>
      <c r="AH605" s="102"/>
      <c r="AI605" s="102"/>
      <c r="AJ605" s="102"/>
      <c r="AK605" s="102"/>
      <c r="AL605" s="102"/>
    </row>
    <row r="606" spans="2:38" s="110" customFormat="1" x14ac:dyDescent="0.2">
      <c r="B606" s="102">
        <f t="shared" si="176"/>
        <v>3.8449999999999394</v>
      </c>
      <c r="C606" s="102">
        <f t="shared" si="177"/>
        <v>6998.4199600217689</v>
      </c>
      <c r="D606" s="102">
        <f t="shared" si="168"/>
        <v>6.9984199600217689</v>
      </c>
      <c r="E606" s="102">
        <f t="shared" si="169"/>
        <v>13.744389212791488</v>
      </c>
      <c r="F606" s="102">
        <f t="shared" si="170"/>
        <v>-92.34547924010208</v>
      </c>
      <c r="G606" s="102">
        <f t="shared" si="171"/>
        <v>-4.8840736542566212</v>
      </c>
      <c r="H606" s="102">
        <f t="shared" si="172"/>
        <v>157.9578071718702</v>
      </c>
      <c r="I606" s="102">
        <f t="shared" si="173"/>
        <v>8.8603155585348663</v>
      </c>
      <c r="J606" s="102">
        <f t="shared" si="174"/>
        <v>65.612327931768121</v>
      </c>
      <c r="K606" s="102" t="str">
        <f t="shared" si="160"/>
        <v>1+0.0516675341228803i</v>
      </c>
      <c r="L606" s="102" t="str">
        <f t="shared" si="161"/>
        <v>1-0.00419997229063702i</v>
      </c>
      <c r="M606" s="102" t="str">
        <f t="shared" si="178"/>
        <v>1.00021700221164+0.0474675618322433i</v>
      </c>
      <c r="N606" s="102" t="str">
        <f t="shared" si="162"/>
        <v>1+68.4614324310853i</v>
      </c>
      <c r="O606" s="102" t="str">
        <f t="shared" si="163"/>
        <v>0.998772597730494+0.103202325761819i</v>
      </c>
      <c r="P606" s="102" t="str">
        <f t="shared" si="179"/>
        <v>-6.06660645414313+68.4806050393076i</v>
      </c>
      <c r="Q606" s="102" t="str">
        <f t="shared" si="164"/>
        <v>-0.199162292900495-4.86245356743639i</v>
      </c>
      <c r="R606" s="102" t="str">
        <f t="shared" si="165"/>
        <v>1400-483.862843938765i</v>
      </c>
      <c r="S606" s="102" t="str">
        <f t="shared" si="166"/>
        <v>-26443.6670524673i</v>
      </c>
      <c r="T606" s="102" t="str">
        <f t="shared" si="175"/>
        <v>1346.49889973748-545.174639496673i</v>
      </c>
      <c r="U606" s="102" t="str">
        <f t="shared" si="167"/>
        <v>-0.528241876050856+0.213876204725617i</v>
      </c>
      <c r="V606" s="102"/>
      <c r="W606" s="102"/>
      <c r="X606" s="102"/>
      <c r="Y606" s="102"/>
      <c r="Z606" s="102"/>
      <c r="AA606" s="102"/>
      <c r="AB606" s="102"/>
      <c r="AC606" s="102"/>
      <c r="AD606" s="102"/>
      <c r="AE606" s="102"/>
      <c r="AF606" s="102"/>
      <c r="AG606" s="102"/>
      <c r="AH606" s="102"/>
      <c r="AI606" s="102"/>
      <c r="AJ606" s="102"/>
      <c r="AK606" s="102"/>
      <c r="AL606" s="102"/>
    </row>
    <row r="607" spans="2:38" s="110" customFormat="1" x14ac:dyDescent="0.2">
      <c r="B607" s="102">
        <f t="shared" si="176"/>
        <v>3.8499999999999392</v>
      </c>
      <c r="C607" s="102">
        <f t="shared" si="177"/>
        <v>7079.4578438403896</v>
      </c>
      <c r="D607" s="102">
        <f t="shared" si="168"/>
        <v>7.0794578438403892</v>
      </c>
      <c r="E607" s="102">
        <f t="shared" si="169"/>
        <v>13.643858820956034</v>
      </c>
      <c r="F607" s="102">
        <f t="shared" si="170"/>
        <v>-92.391648105843217</v>
      </c>
      <c r="G607" s="102">
        <f t="shared" si="171"/>
        <v>-4.8949077452968019</v>
      </c>
      <c r="H607" s="102">
        <f t="shared" si="172"/>
        <v>158.12614246404792</v>
      </c>
      <c r="I607" s="102">
        <f t="shared" si="173"/>
        <v>8.7489510756592317</v>
      </c>
      <c r="J607" s="102">
        <f t="shared" si="174"/>
        <v>65.734494358204699</v>
      </c>
      <c r="K607" s="102" t="str">
        <f t="shared" si="160"/>
        <v>1+0.0522658159709779i</v>
      </c>
      <c r="L607" s="102" t="str">
        <f t="shared" si="161"/>
        <v>1-0.00424860567766929i</v>
      </c>
      <c r="M607" s="102" t="str">
        <f t="shared" si="178"/>
        <v>1.00022205684248+0.0480172102933086i</v>
      </c>
      <c r="N607" s="102" t="str">
        <f t="shared" si="162"/>
        <v>1+69.254178456488i</v>
      </c>
      <c r="O607" s="102" t="str">
        <f t="shared" si="163"/>
        <v>0.998744007858904+0.104397352372493i</v>
      </c>
      <c r="P607" s="102" t="str">
        <f t="shared" si="179"/>
        <v>-6.23120886373059+69.2715931049811i</v>
      </c>
      <c r="Q607" s="102" t="str">
        <f t="shared" si="164"/>
        <v>-0.200743486212735-4.80633981205873i</v>
      </c>
      <c r="R607" s="102" t="str">
        <f t="shared" si="165"/>
        <v>1400-478.324111765172i</v>
      </c>
      <c r="S607" s="102" t="str">
        <f t="shared" si="166"/>
        <v>-26140.9688987943i</v>
      </c>
      <c r="T607" s="102" t="str">
        <f t="shared" si="175"/>
        <v>1346.41435342055-540.541622133905i</v>
      </c>
      <c r="U607" s="102" t="str">
        <f t="shared" si="167"/>
        <v>-0.528208707880368+0.212058636375608i</v>
      </c>
      <c r="V607" s="102"/>
      <c r="W607" s="102"/>
      <c r="X607" s="102"/>
      <c r="Y607" s="102"/>
      <c r="Z607" s="102"/>
      <c r="AA607" s="102"/>
      <c r="AB607" s="102"/>
      <c r="AC607" s="102"/>
      <c r="AD607" s="102"/>
      <c r="AE607" s="102"/>
      <c r="AF607" s="102"/>
      <c r="AG607" s="102"/>
      <c r="AH607" s="102"/>
      <c r="AI607" s="102"/>
      <c r="AJ607" s="102"/>
      <c r="AK607" s="102"/>
      <c r="AL607" s="102"/>
    </row>
    <row r="608" spans="2:38" s="110" customFormat="1" x14ac:dyDescent="0.2">
      <c r="B608" s="102">
        <f t="shared" si="176"/>
        <v>3.8549999999999391</v>
      </c>
      <c r="C608" s="102">
        <f t="shared" si="177"/>
        <v>7161.4341021280188</v>
      </c>
      <c r="D608" s="102">
        <f t="shared" si="168"/>
        <v>7.1614341021280188</v>
      </c>
      <c r="E608" s="102">
        <f t="shared" si="169"/>
        <v>13.543315240285946</v>
      </c>
      <c r="F608" s="102">
        <f t="shared" si="170"/>
        <v>-92.438122060162314</v>
      </c>
      <c r="G608" s="102">
        <f t="shared" si="171"/>
        <v>-4.9055326370454395</v>
      </c>
      <c r="H608" s="102">
        <f t="shared" si="172"/>
        <v>158.29224392372626</v>
      </c>
      <c r="I608" s="102">
        <f t="shared" si="173"/>
        <v>8.6377826032405061</v>
      </c>
      <c r="J608" s="102">
        <f t="shared" si="174"/>
        <v>65.854121863563947</v>
      </c>
      <c r="K608" s="102" t="str">
        <f t="shared" si="160"/>
        <v>1+0.0528710255963701i</v>
      </c>
      <c r="L608" s="102" t="str">
        <f t="shared" si="161"/>
        <v>1-0.0042978022127822i</v>
      </c>
      <c r="M608" s="102" t="str">
        <f t="shared" si="178"/>
        <v>1.0002272292108+0.0485732233835879i</v>
      </c>
      <c r="N608" s="102" t="str">
        <f t="shared" si="162"/>
        <v>1+70.0561040482318i</v>
      </c>
      <c r="O608" s="102" t="str">
        <f t="shared" si="163"/>
        <v>0.998714752043657+0.105606216739145i</v>
      </c>
      <c r="P608" s="102" t="str">
        <f t="shared" si="179"/>
        <v>-6.399645355974+70.0716708004136i</v>
      </c>
      <c r="Q608" s="102" t="str">
        <f t="shared" si="164"/>
        <v>-0.202286778008714-4.75086224037211i</v>
      </c>
      <c r="R608" s="102" t="str">
        <f t="shared" si="165"/>
        <v>1400-472.848780934494i</v>
      </c>
      <c r="S608" s="102" t="str">
        <f t="shared" si="166"/>
        <v>-25841.735702234i</v>
      </c>
      <c r="T608" s="102" t="str">
        <f t="shared" si="175"/>
        <v>1346.32784875733-535.980046400288i</v>
      </c>
      <c r="U608" s="102" t="str">
        <f t="shared" si="167"/>
        <v>-0.528174771435567+0.210269095126266i</v>
      </c>
      <c r="V608" s="102"/>
      <c r="W608" s="102"/>
      <c r="X608" s="102"/>
      <c r="Y608" s="102"/>
      <c r="Z608" s="102"/>
      <c r="AA608" s="102"/>
      <c r="AB608" s="102"/>
      <c r="AC608" s="102"/>
      <c r="AD608" s="102"/>
      <c r="AE608" s="102"/>
      <c r="AF608" s="102"/>
      <c r="AG608" s="102"/>
      <c r="AH608" s="102"/>
      <c r="AI608" s="102"/>
      <c r="AJ608" s="102"/>
      <c r="AK608" s="102"/>
      <c r="AL608" s="102"/>
    </row>
    <row r="609" spans="2:38" s="110" customFormat="1" x14ac:dyDescent="0.2">
      <c r="B609" s="102">
        <f t="shared" si="176"/>
        <v>3.859999999999939</v>
      </c>
      <c r="C609" s="102">
        <f t="shared" si="177"/>
        <v>7244.3596007488868</v>
      </c>
      <c r="D609" s="102">
        <f t="shared" si="168"/>
        <v>7.2443596007488864</v>
      </c>
      <c r="E609" s="102">
        <f t="shared" si="169"/>
        <v>13.442758192055027</v>
      </c>
      <c r="F609" s="102">
        <f t="shared" si="170"/>
        <v>-92.484906844842854</v>
      </c>
      <c r="G609" s="102">
        <f t="shared" si="171"/>
        <v>-4.9159523763458708</v>
      </c>
      <c r="H609" s="102">
        <f t="shared" si="172"/>
        <v>158.4561139094065</v>
      </c>
      <c r="I609" s="102">
        <f t="shared" si="173"/>
        <v>8.5268058157091566</v>
      </c>
      <c r="J609" s="102">
        <f t="shared" si="174"/>
        <v>65.971207064563643</v>
      </c>
      <c r="K609" s="102" t="str">
        <f t="shared" si="160"/>
        <v>1+0.0534832432189372i</v>
      </c>
      <c r="L609" s="102" t="str">
        <f t="shared" si="161"/>
        <v>1-0.0043475684169232i</v>
      </c>
      <c r="M609" s="102" t="str">
        <f t="shared" si="178"/>
        <v>1.00023252205905+0.049135674802014i</v>
      </c>
      <c r="N609" s="102" t="str">
        <f t="shared" si="162"/>
        <v>1+70.867315500685i</v>
      </c>
      <c r="O609" s="102" t="str">
        <f t="shared" si="163"/>
        <v>0.998684814772931+0.106829079095437i</v>
      </c>
      <c r="P609" s="102" t="str">
        <f t="shared" si="179"/>
        <v>-6.57200523813103+70.8809409333519i</v>
      </c>
      <c r="Q609" s="102" t="str">
        <f t="shared" si="164"/>
        <v>-0.203792986635323-4.69601354115828i</v>
      </c>
      <c r="R609" s="102" t="str">
        <f t="shared" si="165"/>
        <v>1400-467.436125697554i</v>
      </c>
      <c r="S609" s="102" t="str">
        <f t="shared" si="166"/>
        <v>-25545.9277997501i</v>
      </c>
      <c r="T609" s="102" t="str">
        <f t="shared" si="175"/>
        <v>1346.23934064781-531.489300445544i</v>
      </c>
      <c r="U609" s="102" t="str">
        <f t="shared" si="167"/>
        <v>-0.52814004902337+0.208507340944021i</v>
      </c>
      <c r="V609" s="102"/>
      <c r="W609" s="102"/>
      <c r="X609" s="102"/>
      <c r="Y609" s="102"/>
      <c r="Z609" s="102"/>
      <c r="AA609" s="102"/>
      <c r="AB609" s="102"/>
      <c r="AC609" s="102"/>
      <c r="AD609" s="102"/>
      <c r="AE609" s="102"/>
      <c r="AF609" s="102"/>
      <c r="AG609" s="102"/>
      <c r="AH609" s="102"/>
      <c r="AI609" s="102"/>
      <c r="AJ609" s="102"/>
      <c r="AK609" s="102"/>
      <c r="AL609" s="102"/>
    </row>
    <row r="610" spans="2:38" s="110" customFormat="1" x14ac:dyDescent="0.2">
      <c r="B610" s="102">
        <f t="shared" si="176"/>
        <v>3.8649999999999389</v>
      </c>
      <c r="C610" s="102">
        <f t="shared" si="177"/>
        <v>7328.2453313880151</v>
      </c>
      <c r="D610" s="102">
        <f t="shared" si="168"/>
        <v>7.3282453313880147</v>
      </c>
      <c r="E610" s="102">
        <f t="shared" si="169"/>
        <v>13.342187390838715</v>
      </c>
      <c r="F610" s="102">
        <f t="shared" si="170"/>
        <v>-92.532008228598144</v>
      </c>
      <c r="G610" s="102">
        <f t="shared" si="171"/>
        <v>-4.9261709630985884</v>
      </c>
      <c r="H610" s="102">
        <f t="shared" si="172"/>
        <v>158.61775502272758</v>
      </c>
      <c r="I610" s="102">
        <f t="shared" si="173"/>
        <v>8.4160164277401268</v>
      </c>
      <c r="J610" s="102">
        <f t="shared" si="174"/>
        <v>66.085746794129435</v>
      </c>
      <c r="K610" s="102" t="str">
        <f t="shared" si="160"/>
        <v>1+0.0541025499874619i</v>
      </c>
      <c r="L610" s="102" t="str">
        <f t="shared" si="161"/>
        <v>1-0.00439791088654875i</v>
      </c>
      <c r="M610" s="102" t="str">
        <f t="shared" si="178"/>
        <v>1.00023793819358+0.0497046391009131i</v>
      </c>
      <c r="N610" s="102" t="str">
        <f t="shared" si="162"/>
        <v>1+71.687920339047i</v>
      </c>
      <c r="O610" s="102" t="str">
        <f t="shared" si="163"/>
        <v>0.99865418017359+0.108066101530449i</v>
      </c>
      <c r="P610" s="102" t="str">
        <f t="shared" si="179"/>
        <v>-6.7483798976926+71.6995074160711i</v>
      </c>
      <c r="Q610" s="102" t="str">
        <f t="shared" si="164"/>
        <v>-0.20526291087583-4.64178648553409i</v>
      </c>
      <c r="R610" s="102" t="str">
        <f t="shared" si="165"/>
        <v>1400-462.085428612766i</v>
      </c>
      <c r="S610" s="102" t="str">
        <f t="shared" si="166"/>
        <v>-25253.5059823257i</v>
      </c>
      <c r="T610" s="102" t="str">
        <f t="shared" si="175"/>
        <v>1346.14878296565-527.068781556568i</v>
      </c>
      <c r="U610" s="102" t="str">
        <f t="shared" si="167"/>
        <v>-0.528104522548062+0.206773137379884i</v>
      </c>
      <c r="V610" s="102"/>
      <c r="W610" s="102"/>
      <c r="X610" s="102"/>
      <c r="Y610" s="102"/>
      <c r="Z610" s="102"/>
      <c r="AA610" s="102"/>
      <c r="AB610" s="102"/>
      <c r="AC610" s="102"/>
      <c r="AD610" s="102"/>
      <c r="AE610" s="102"/>
      <c r="AF610" s="102"/>
      <c r="AG610" s="102"/>
      <c r="AH610" s="102"/>
      <c r="AI610" s="102"/>
      <c r="AJ610" s="102"/>
      <c r="AK610" s="102"/>
      <c r="AL610" s="102"/>
    </row>
    <row r="611" spans="2:38" s="110" customFormat="1" x14ac:dyDescent="0.2">
      <c r="B611" s="102">
        <f t="shared" si="176"/>
        <v>3.8699999999999388</v>
      </c>
      <c r="C611" s="102">
        <f t="shared" si="177"/>
        <v>7413.1024130081378</v>
      </c>
      <c r="D611" s="102">
        <f t="shared" si="168"/>
        <v>7.4131024130081382</v>
      </c>
      <c r="E611" s="102">
        <f t="shared" si="169"/>
        <v>13.241602544383076</v>
      </c>
      <c r="F611" s="102">
        <f t="shared" si="170"/>
        <v>-92.579432007346284</v>
      </c>
      <c r="G611" s="102">
        <f t="shared" si="171"/>
        <v>-4.9361923501488016</v>
      </c>
      <c r="H611" s="102">
        <f t="shared" si="172"/>
        <v>158.77717009714075</v>
      </c>
      <c r="I611" s="102">
        <f t="shared" si="173"/>
        <v>8.3054101942342733</v>
      </c>
      <c r="J611" s="102">
        <f t="shared" si="174"/>
        <v>66.19773808979447</v>
      </c>
      <c r="K611" s="102" t="str">
        <f t="shared" si="160"/>
        <v>1+0.0547290279903856i</v>
      </c>
      <c r="L611" s="102" t="str">
        <f t="shared" si="161"/>
        <v>1-0.00444883629449865i</v>
      </c>
      <c r="M611" s="102" t="str">
        <f t="shared" si="178"/>
        <v>1.00024348048609+0.0502801916958869i</v>
      </c>
      <c r="N611" s="102" t="str">
        <f t="shared" si="162"/>
        <v>1+72.5180273336002i</v>
      </c>
      <c r="O611" s="102" t="str">
        <f t="shared" si="163"/>
        <v>0.998622832002762+0.109317448010167i</v>
      </c>
      <c r="P611" s="102" t="str">
        <f t="shared" si="179"/>
        <v>-6.92886285083795+72.5274752751437i</v>
      </c>
      <c r="Q611" s="102" t="str">
        <f t="shared" si="164"/>
        <v>-0.20669733037367-4.58817392604185i</v>
      </c>
      <c r="R611" s="102" t="str">
        <f t="shared" si="165"/>
        <v>1400-456.79598045103i</v>
      </c>
      <c r="S611" s="102" t="str">
        <f t="shared" si="166"/>
        <v>-24964.4314897656i</v>
      </c>
      <c r="T611" s="102" t="str">
        <f t="shared" si="175"/>
        <v>1346.05612853532-522.717896068857i</v>
      </c>
      <c r="U611" s="102" t="str">
        <f t="shared" si="167"/>
        <v>-0.528068173502317+0.205066251534705i</v>
      </c>
      <c r="V611" s="102"/>
      <c r="W611" s="102"/>
      <c r="X611" s="102"/>
      <c r="Y611" s="102"/>
      <c r="Z611" s="102"/>
      <c r="AA611" s="102"/>
      <c r="AB611" s="102"/>
      <c r="AC611" s="102"/>
      <c r="AD611" s="102"/>
      <c r="AE611" s="102"/>
      <c r="AF611" s="102"/>
      <c r="AG611" s="102"/>
      <c r="AH611" s="102"/>
      <c r="AI611" s="102"/>
      <c r="AJ611" s="102"/>
      <c r="AK611" s="102"/>
      <c r="AL611" s="102"/>
    </row>
    <row r="612" spans="2:38" s="110" customFormat="1" x14ac:dyDescent="0.2">
      <c r="B612" s="102">
        <f t="shared" si="176"/>
        <v>3.8749999999999387</v>
      </c>
      <c r="C612" s="102">
        <f t="shared" si="177"/>
        <v>7498.9420933235078</v>
      </c>
      <c r="D612" s="102">
        <f t="shared" si="168"/>
        <v>7.4989420933235076</v>
      </c>
      <c r="E612" s="102">
        <f t="shared" si="169"/>
        <v>13.141003353471046</v>
      </c>
      <c r="F612" s="102">
        <f t="shared" si="170"/>
        <v>-92.627184004472412</v>
      </c>
      <c r="G612" s="102">
        <f t="shared" si="171"/>
        <v>-4.9460204432174031</v>
      </c>
      <c r="H612" s="102">
        <f t="shared" si="172"/>
        <v>158.93436218674751</v>
      </c>
      <c r="I612" s="102">
        <f t="shared" si="173"/>
        <v>8.1949829102536427</v>
      </c>
      <c r="J612" s="102">
        <f t="shared" si="174"/>
        <v>66.307178182275095</v>
      </c>
      <c r="K612" s="102" t="str">
        <f t="shared" si="160"/>
        <v>1+0.0553627602666889i</v>
      </c>
      <c r="L612" s="102" t="str">
        <f t="shared" si="161"/>
        <v>1-0.00450035139088057i</v>
      </c>
      <c r="M612" s="102" t="str">
        <f t="shared" si="178"/>
        <v>1.00024915187517+0.0508624088758083i</v>
      </c>
      <c r="N612" s="102" t="str">
        <f t="shared" si="162"/>
        <v>1+73.3577465141277i</v>
      </c>
      <c r="O612" s="102" t="str">
        <f t="shared" si="163"/>
        <v>0.998590753639233+0.110583284399209i</v>
      </c>
      <c r="P612" s="102" t="str">
        <f t="shared" si="179"/>
        <v>-7.11354979201763+73.3649506612178i</v>
      </c>
      <c r="Q612" s="102" t="str">
        <f t="shared" si="164"/>
        <v>-0.20809700604626-4.53516879574926i</v>
      </c>
      <c r="R612" s="102" t="str">
        <f t="shared" si="165"/>
        <v>1400-451.567080101715i</v>
      </c>
      <c r="S612" s="102" t="str">
        <f t="shared" si="166"/>
        <v>-24678.6660055589i</v>
      </c>
      <c r="T612" s="102" t="str">
        <f t="shared" si="175"/>
        <v>1345.9613291089-518.436059278822i</v>
      </c>
      <c r="U612" s="102" t="str">
        <f t="shared" si="167"/>
        <v>-0.528030982958106+0.203386454024768i</v>
      </c>
      <c r="V612" s="102"/>
      <c r="W612" s="102"/>
      <c r="X612" s="102"/>
      <c r="Y612" s="102"/>
      <c r="Z612" s="102"/>
      <c r="AA612" s="102"/>
      <c r="AB612" s="102"/>
      <c r="AC612" s="102"/>
      <c r="AD612" s="102"/>
      <c r="AE612" s="102"/>
      <c r="AF612" s="102"/>
      <c r="AG612" s="102"/>
      <c r="AH612" s="102"/>
      <c r="AI612" s="102"/>
      <c r="AJ612" s="102"/>
      <c r="AK612" s="102"/>
      <c r="AL612" s="102"/>
    </row>
    <row r="613" spans="2:38" s="110" customFormat="1" x14ac:dyDescent="0.2">
      <c r="B613" s="102">
        <f t="shared" si="176"/>
        <v>3.8799999999999386</v>
      </c>
      <c r="C613" s="102">
        <f t="shared" si="177"/>
        <v>7585.7757502907752</v>
      </c>
      <c r="D613" s="102">
        <f t="shared" si="168"/>
        <v>7.5857757502907752</v>
      </c>
      <c r="E613" s="102">
        <f t="shared" si="169"/>
        <v>13.040389511786525</v>
      </c>
      <c r="F613" s="102">
        <f t="shared" si="170"/>
        <v>-92.675270071078899</v>
      </c>
      <c r="G613" s="102">
        <f t="shared" si="171"/>
        <v>-4.9556591008751969</v>
      </c>
      <c r="H613" s="102">
        <f t="shared" si="172"/>
        <v>159.08933455529663</v>
      </c>
      <c r="I613" s="102">
        <f t="shared" si="173"/>
        <v>8.0847304109113285</v>
      </c>
      <c r="J613" s="102">
        <f t="shared" si="174"/>
        <v>66.414064484217732</v>
      </c>
      <c r="K613" s="102" t="str">
        <f t="shared" ref="K613:K676" si="180">COMPLEX(1,2*PI()*C613*esr*Cout*10^-6)</f>
        <v>1+0.0560038308168988i</v>
      </c>
      <c r="L613" s="102" t="str">
        <f t="shared" ref="L613:L676" si="181">COMPLEX(1,-2*PI()*C613*(1-Dmax)^2*Lout*10^-6/Req)</f>
        <v>1-0.00455246300396474i</v>
      </c>
      <c r="M613" s="102" t="str">
        <f t="shared" si="178"/>
        <v>1.00025495536787+0.0514513678129341i</v>
      </c>
      <c r="N613" s="102" t="str">
        <f t="shared" ref="N613:N676" si="182">COMPLEX(1,2*PI()*C613*(Rd+Rs+esr)*Req*Cout*10^-6/(Req+Rd+Rs))</f>
        <v>1+74.2071891844973i</v>
      </c>
      <c r="O613" s="102" t="str">
        <f t="shared" ref="O613:O676" si="183">IMSUM(COMPLEX(1,2*PI()*C613/(Qd*ws)),IMPRODUCT(COMPLEX(0,2*PI()*C613/ws),COMPLEX(0,2*PI()*C613/ws)))</f>
        <v>0.99855792807463+0.111863778482819i</v>
      </c>
      <c r="P613" s="102" t="str">
        <f t="shared" si="179"/>
        <v>-7.30253864469262+74.2120408587965i</v>
      </c>
      <c r="Q613" s="102" t="str">
        <f t="shared" ref="Q613:Q676" si="184">IMPRODUCT(Ap,IMDIV(M613,P613))</f>
        <v>-0.20946268048916-4.48276410735917i</v>
      </c>
      <c r="R613" s="102" t="str">
        <f t="shared" ref="R613:R676" si="185">IMSUM(Rz*10^3,IMDIV(1,COMPLEX(0,(2*PI()*C613*Cz*10^-9))))</f>
        <v>1400-446.398034479749i</v>
      </c>
      <c r="S613" s="102" t="str">
        <f t="shared" ref="S613:S676" si="186">IMDIV(1,COMPLEX(0,(2*PI()*C613*Cp*10^-12)))</f>
        <v>-24396.1716518002i</v>
      </c>
      <c r="T613" s="102" t="str">
        <f t="shared" si="175"/>
        <v>1345.86433534232-514.22269535702i</v>
      </c>
      <c r="U613" s="102" t="str">
        <f t="shared" ref="U613:U676" si="187">IMPRODUCT(-Rs*g/(Rs+Rd),T613)</f>
        <v>-0.52799293155737+0.201733518947754i</v>
      </c>
      <c r="V613" s="102"/>
      <c r="W613" s="102"/>
      <c r="X613" s="102"/>
      <c r="Y613" s="102"/>
      <c r="Z613" s="102"/>
      <c r="AA613" s="102"/>
      <c r="AB613" s="102"/>
      <c r="AC613" s="102"/>
      <c r="AD613" s="102"/>
      <c r="AE613" s="102"/>
      <c r="AF613" s="102"/>
      <c r="AG613" s="102"/>
      <c r="AH613" s="102"/>
      <c r="AI613" s="102"/>
      <c r="AJ613" s="102"/>
      <c r="AK613" s="102"/>
      <c r="AL613" s="102"/>
    </row>
    <row r="614" spans="2:38" s="110" customFormat="1" x14ac:dyDescent="0.2">
      <c r="B614" s="102">
        <f t="shared" si="176"/>
        <v>3.8849999999999385</v>
      </c>
      <c r="C614" s="102">
        <f t="shared" si="177"/>
        <v>7673.6148936171139</v>
      </c>
      <c r="D614" s="102">
        <f t="shared" ref="D614:D677" si="188">C614/1000</f>
        <v>7.6736148936171142</v>
      </c>
      <c r="E614" s="102">
        <f t="shared" ref="E614:E677" si="189">20*LOG(IMABS(Q614))</f>
        <v>12.93976070577534</v>
      </c>
      <c r="F614" s="102">
        <f t="shared" ref="F614:F677" si="190">IF(180/PI()*IMARGUMENT(Q614)&gt;0,180/PI()*IMARGUMENT(Q614)-360,180/PI()*IMARGUMENT(Q614))</f>
        <v>-92.723696086220841</v>
      </c>
      <c r="G614" s="102">
        <f t="shared" ref="G614:G677" si="191">20*LOG(IMABS(U614))</f>
        <v>-4.9651121345582547</v>
      </c>
      <c r="H614" s="102">
        <f t="shared" ref="H614:H677" si="192">180/PI()*IMARGUMENT(U614)</f>
        <v>159.24209066535278</v>
      </c>
      <c r="I614" s="102">
        <f t="shared" ref="I614:I677" si="193">E614+G614</f>
        <v>7.9746485712170854</v>
      </c>
      <c r="J614" s="102">
        <f t="shared" ref="J614:J677" si="194">F614+H614</f>
        <v>66.518394579131936</v>
      </c>
      <c r="K614" s="102" t="str">
        <f t="shared" si="180"/>
        <v>1+0.0566523246142222i</v>
      </c>
      <c r="L614" s="102" t="str">
        <f t="shared" si="181"/>
        <v>1-0.00460517804108903i</v>
      </c>
      <c r="M614" s="102" t="str">
        <f t="shared" si="178"/>
        <v>1.00026089404129+0.0520471465731332i</v>
      </c>
      <c r="N614" s="102" t="str">
        <f t="shared" si="182"/>
        <v>1+75.0664679374148i</v>
      </c>
      <c r="O614" s="102" t="str">
        <f t="shared" si="183"/>
        <v>0.998524337904404+0.1131590999891i</v>
      </c>
      <c r="P614" s="102" t="str">
        <f t="shared" si="179"/>
        <v>-7.49592961325409+75.0688542960184i</v>
      </c>
      <c r="Q614" s="102" t="str">
        <f t="shared" si="184"/>
        <v>-0.210795078370646-4.4309529523286i</v>
      </c>
      <c r="R614" s="102" t="str">
        <f t="shared" si="185"/>
        <v>1400-441.28815843373i</v>
      </c>
      <c r="S614" s="102" t="str">
        <f t="shared" si="186"/>
        <v>-24116.910984169i</v>
      </c>
      <c r="T614" s="102" t="str">
        <f t="shared" ref="T614:T677" si="195">IMDIV(IMPRODUCT(R614,S614),IMSUM(R614,S614))</f>
        <v>1345.76509677113-510.077237262199i</v>
      </c>
      <c r="U614" s="102" t="str">
        <f t="shared" si="187"/>
        <v>-0.527953999502519+0.200107223849016i</v>
      </c>
      <c r="V614" s="102"/>
      <c r="W614" s="102"/>
      <c r="X614" s="102"/>
      <c r="Y614" s="102"/>
      <c r="Z614" s="102"/>
      <c r="AA614" s="102"/>
      <c r="AB614" s="102"/>
      <c r="AC614" s="102"/>
      <c r="AD614" s="102"/>
      <c r="AE614" s="102"/>
      <c r="AF614" s="102"/>
      <c r="AG614" s="102"/>
      <c r="AH614" s="102"/>
      <c r="AI614" s="102"/>
      <c r="AJ614" s="102"/>
      <c r="AK614" s="102"/>
      <c r="AL614" s="102"/>
    </row>
    <row r="615" spans="2:38" s="110" customFormat="1" x14ac:dyDescent="0.2">
      <c r="B615" s="102">
        <f t="shared" ref="B615:B678" si="196">B614+0.005</f>
        <v>3.8899999999999384</v>
      </c>
      <c r="C615" s="102">
        <f t="shared" ref="C615:C678" si="197">10^B615</f>
        <v>7762.471166285829</v>
      </c>
      <c r="D615" s="102">
        <f t="shared" si="188"/>
        <v>7.7624711662858292</v>
      </c>
      <c r="E615" s="102">
        <f t="shared" si="189"/>
        <v>12.839116614502675</v>
      </c>
      <c r="F615" s="102">
        <f t="shared" si="190"/>
        <v>-92.772467957128754</v>
      </c>
      <c r="G615" s="102">
        <f t="shared" si="191"/>
        <v>-4.9743833086231213</v>
      </c>
      <c r="H615" s="102">
        <f t="shared" si="192"/>
        <v>159.39263416763259</v>
      </c>
      <c r="I615" s="102">
        <f t="shared" si="193"/>
        <v>7.8647333058795539</v>
      </c>
      <c r="J615" s="102">
        <f t="shared" si="194"/>
        <v>66.620166210503839</v>
      </c>
      <c r="K615" s="102" t="str">
        <f t="shared" si="180"/>
        <v>1+0.0573083276158095i</v>
      </c>
      <c r="L615" s="102" t="str">
        <f t="shared" si="181"/>
        <v>1-0.00465850348957451i</v>
      </c>
      <c r="M615" s="102" t="str">
        <f t="shared" ref="M615:M678" si="198">IMPRODUCT(K615,L615)</f>
        <v>1.00026697104418+0.052649824126235i</v>
      </c>
      <c r="N615" s="102" t="str">
        <f t="shared" si="182"/>
        <v>1+75.9356966693482i</v>
      </c>
      <c r="O615" s="102" t="str">
        <f t="shared" si="183"/>
        <v>0.998489965318602+0.114469420611515i</v>
      </c>
      <c r="P615" s="102" t="str">
        <f t="shared" ref="P615:P678" si="199">IMPRODUCT(N615,O615)</f>
        <v>-7.69382523615344+75.9355005544329i</v>
      </c>
      <c r="Q615" s="102" t="str">
        <f t="shared" si="184"/>
        <v>-0.212094906817015-4.3797284999968i</v>
      </c>
      <c r="R615" s="102" t="str">
        <f t="shared" si="185"/>
        <v>1400-436.236774655126i</v>
      </c>
      <c r="S615" s="102" t="str">
        <f t="shared" si="186"/>
        <v>-23840.8469869662i</v>
      </c>
      <c r="T615" s="102" t="str">
        <f t="shared" si="195"/>
        <v>1345.66356178574-505.99912665623i</v>
      </c>
      <c r="U615" s="102" t="str">
        <f t="shared" si="187"/>
        <v>-0.527914166546712+0.198507349688213i</v>
      </c>
      <c r="V615" s="102"/>
      <c r="W615" s="102"/>
      <c r="X615" s="102"/>
      <c r="Y615" s="102"/>
      <c r="Z615" s="102"/>
      <c r="AA615" s="102"/>
      <c r="AB615" s="102"/>
      <c r="AC615" s="102"/>
      <c r="AD615" s="102"/>
      <c r="AE615" s="102"/>
      <c r="AF615" s="102"/>
      <c r="AG615" s="102"/>
      <c r="AH615" s="102"/>
      <c r="AI615" s="102"/>
      <c r="AJ615" s="102"/>
      <c r="AK615" s="102"/>
      <c r="AL615" s="102"/>
    </row>
    <row r="616" spans="2:38" s="110" customFormat="1" x14ac:dyDescent="0.2">
      <c r="B616" s="102">
        <f t="shared" si="196"/>
        <v>3.8949999999999383</v>
      </c>
      <c r="C616" s="102">
        <f t="shared" si="197"/>
        <v>7852.3563460996029</v>
      </c>
      <c r="D616" s="102">
        <f t="shared" si="188"/>
        <v>7.8523563460996026</v>
      </c>
      <c r="E616" s="102">
        <f t="shared" si="189"/>
        <v>12.738456909509495</v>
      </c>
      <c r="F616" s="102">
        <f t="shared" si="190"/>
        <v>-92.82159161941594</v>
      </c>
      <c r="G616" s="102">
        <f t="shared" si="191"/>
        <v>-4.9834763404403866</v>
      </c>
      <c r="H616" s="102">
        <f t="shared" si="192"/>
        <v>159.54096889051996</v>
      </c>
      <c r="I616" s="102">
        <f t="shared" si="193"/>
        <v>7.754980569069108</v>
      </c>
      <c r="J616" s="102">
        <f t="shared" si="194"/>
        <v>66.719377271104022</v>
      </c>
      <c r="K616" s="102" t="str">
        <f t="shared" si="180"/>
        <v>1+0.0579719267741479i</v>
      </c>
      <c r="L616" s="102" t="str">
        <f t="shared" si="181"/>
        <v>1-0.00471244641765161i</v>
      </c>
      <c r="M616" s="102" t="str">
        <f t="shared" si="198"/>
        <v>1.00027318959865+0.0532594803564963i</v>
      </c>
      <c r="N616" s="102" t="str">
        <f t="shared" si="182"/>
        <v>1+76.8149905956243i</v>
      </c>
      <c r="O616" s="102" t="str">
        <f t="shared" si="183"/>
        <v>0.998454792092424+0.115794914031643i</v>
      </c>
      <c r="P616" s="102" t="str">
        <f t="shared" si="199"/>
        <v>-7.89633044026936+76.8120903787672i</v>
      </c>
      <c r="Q616" s="102" t="str">
        <f t="shared" si="184"/>
        <v>-0.213362855788804-4.32908399672355i</v>
      </c>
      <c r="R616" s="102" t="str">
        <f t="shared" si="185"/>
        <v>1400-431.243213588486i</v>
      </c>
      <c r="S616" s="102" t="str">
        <f t="shared" si="186"/>
        <v>-23567.943068208i</v>
      </c>
      <c r="T616" s="102" t="str">
        <f t="shared" si="195"/>
        <v>1345.55967760613-501.987813819797i</v>
      </c>
      <c r="U616" s="102" t="str">
        <f t="shared" si="187"/>
        <v>-0.527873411983942+0.196933680806228i</v>
      </c>
      <c r="V616" s="102"/>
      <c r="W616" s="102"/>
      <c r="X616" s="102"/>
      <c r="Y616" s="102"/>
      <c r="Z616" s="102"/>
      <c r="AA616" s="102"/>
      <c r="AB616" s="102"/>
      <c r="AC616" s="102"/>
      <c r="AD616" s="102"/>
      <c r="AE616" s="102"/>
      <c r="AF616" s="102"/>
      <c r="AG616" s="102"/>
      <c r="AH616" s="102"/>
      <c r="AI616" s="102"/>
      <c r="AJ616" s="102"/>
      <c r="AK616" s="102"/>
      <c r="AL616" s="102"/>
    </row>
    <row r="617" spans="2:38" s="110" customFormat="1" x14ac:dyDescent="0.2">
      <c r="B617" s="102">
        <f t="shared" si="196"/>
        <v>3.8999999999999382</v>
      </c>
      <c r="C617" s="102">
        <f t="shared" si="197"/>
        <v>7943.2823472416867</v>
      </c>
      <c r="D617" s="102">
        <f t="shared" si="188"/>
        <v>7.9432823472416869</v>
      </c>
      <c r="E617" s="102">
        <f t="shared" si="189"/>
        <v>12.637781254664308</v>
      </c>
      <c r="F617" s="102">
        <f t="shared" si="190"/>
        <v>-92.871073037271373</v>
      </c>
      <c r="G617" s="102">
        <f t="shared" si="191"/>
        <v>-4.9923949005243999</v>
      </c>
      <c r="H617" s="102">
        <f t="shared" si="192"/>
        <v>159.68709882975801</v>
      </c>
      <c r="I617" s="102">
        <f t="shared" si="193"/>
        <v>7.6453863541399079</v>
      </c>
      <c r="J617" s="102">
        <f t="shared" si="194"/>
        <v>66.816025792486641</v>
      </c>
      <c r="K617" s="102" t="str">
        <f t="shared" si="180"/>
        <v>1+0.0586432100485873i</v>
      </c>
      <c r="L617" s="102" t="str">
        <f t="shared" si="181"/>
        <v>1-0.00476701397539703i</v>
      </c>
      <c r="M617" s="102" t="str">
        <f t="shared" si="198"/>
        <v>1.00027955300186+0.0538761960731903i</v>
      </c>
      <c r="N617" s="102" t="str">
        <f t="shared" si="182"/>
        <v>1+77.7044662657009i</v>
      </c>
      <c r="O617" s="102" t="str">
        <f t="shared" si="183"/>
        <v>0.998418799576561+0.117135755942202i</v>
      </c>
      <c r="P617" s="102" t="str">
        <f t="shared" si="199"/>
        <v>-8.10355259654165+77.6987356866807i</v>
      </c>
      <c r="Q617" s="102" t="str">
        <f t="shared" si="184"/>
        <v>-0.214599598448098-4.27901276503582i</v>
      </c>
      <c r="R617" s="102" t="str">
        <f t="shared" si="185"/>
        <v>1400-426.306813342703i</v>
      </c>
      <c r="S617" s="102" t="str">
        <f t="shared" si="186"/>
        <v>-23298.1630547756i</v>
      </c>
      <c r="T617" s="102" t="str">
        <f t="shared" si="195"/>
        <v>1345.45339025614-498.042757568932i</v>
      </c>
      <c r="U617" s="102" t="str">
        <f t="shared" si="187"/>
        <v>-0.527831714638946+0.195386004892427i</v>
      </c>
      <c r="V617" s="102"/>
      <c r="W617" s="102"/>
      <c r="X617" s="102"/>
      <c r="Y617" s="102"/>
      <c r="Z617" s="102"/>
      <c r="AA617" s="102"/>
      <c r="AB617" s="102"/>
      <c r="AC617" s="102"/>
      <c r="AD617" s="102"/>
      <c r="AE617" s="102"/>
      <c r="AF617" s="102"/>
      <c r="AG617" s="102"/>
      <c r="AH617" s="102"/>
      <c r="AI617" s="102"/>
      <c r="AJ617" s="102"/>
      <c r="AK617" s="102"/>
      <c r="AL617" s="102"/>
    </row>
    <row r="618" spans="2:38" s="110" customFormat="1" x14ac:dyDescent="0.2">
      <c r="B618" s="102">
        <f t="shared" si="196"/>
        <v>3.9049999999999381</v>
      </c>
      <c r="C618" s="102">
        <f t="shared" si="197"/>
        <v>8035.2612218550303</v>
      </c>
      <c r="D618" s="102">
        <f t="shared" si="188"/>
        <v>8.0352612218550306</v>
      </c>
      <c r="E618" s="102">
        <f t="shared" si="189"/>
        <v>12.537089306013359</v>
      </c>
      <c r="F618" s="102">
        <f t="shared" si="190"/>
        <v>-92.920918203636631</v>
      </c>
      <c r="G618" s="102">
        <f t="shared" si="191"/>
        <v>-5.0011426126991037</v>
      </c>
      <c r="H618" s="102">
        <f t="shared" si="192"/>
        <v>159.83102813832184</v>
      </c>
      <c r="I618" s="102">
        <f t="shared" si="193"/>
        <v>7.5359466933142549</v>
      </c>
      <c r="J618" s="102">
        <f t="shared" si="194"/>
        <v>66.91010993468521</v>
      </c>
      <c r="K618" s="102" t="str">
        <f t="shared" si="180"/>
        <v>1+0.0593222664169986i</v>
      </c>
      <c r="L618" s="102" t="str">
        <f t="shared" si="181"/>
        <v>1-0.00482221339568143i</v>
      </c>
      <c r="M618" s="102" t="str">
        <f t="shared" si="198"/>
        <v>1.00028606462778+0.0545000530213172i</v>
      </c>
      <c r="N618" s="102" t="str">
        <f t="shared" si="182"/>
        <v>1+78.6042415786144i</v>
      </c>
      <c r="O618" s="102" t="str">
        <f t="shared" si="183"/>
        <v>0.998381968687304+0.118492124070333i</v>
      </c>
      <c r="P618" s="102" t="str">
        <f t="shared" si="199"/>
        <v>-8.3156015769003+78.5955495784998i</v>
      </c>
      <c r="Q618" s="102" t="str">
        <f t="shared" si="184"/>
        <v>-0.21580579151715-4.22950820278428i</v>
      </c>
      <c r="R618" s="102" t="str">
        <f t="shared" si="185"/>
        <v>1400-421.426919603267i</v>
      </c>
      <c r="S618" s="102" t="str">
        <f t="shared" si="186"/>
        <v>-23031.4711876204i</v>
      </c>
      <c r="T618" s="102" t="str">
        <f t="shared" si="195"/>
        <v>1345.34464453709-494.163425172282i</v>
      </c>
      <c r="U618" s="102" t="str">
        <f t="shared" si="187"/>
        <v>-0.527789052856857+0.193864112952203i</v>
      </c>
      <c r="V618" s="102"/>
      <c r="W618" s="102"/>
      <c r="X618" s="102"/>
      <c r="Y618" s="102"/>
      <c r="Z618" s="102"/>
      <c r="AA618" s="102"/>
      <c r="AB618" s="102"/>
      <c r="AC618" s="102"/>
      <c r="AD618" s="102"/>
      <c r="AE618" s="102"/>
      <c r="AF618" s="102"/>
      <c r="AG618" s="102"/>
      <c r="AH618" s="102"/>
      <c r="AI618" s="102"/>
      <c r="AJ618" s="102"/>
      <c r="AK618" s="102"/>
      <c r="AL618" s="102"/>
    </row>
    <row r="619" spans="2:38" s="110" customFormat="1" x14ac:dyDescent="0.2">
      <c r="B619" s="102">
        <f t="shared" si="196"/>
        <v>3.909999999999938</v>
      </c>
      <c r="C619" s="102">
        <f t="shared" si="197"/>
        <v>8128.305161639837</v>
      </c>
      <c r="D619" s="102">
        <f t="shared" si="188"/>
        <v>8.1283051616398367</v>
      </c>
      <c r="E619" s="102">
        <f t="shared" si="189"/>
        <v>12.436380711627065</v>
      </c>
      <c r="F619" s="102">
        <f t="shared" si="190"/>
        <v>-92.971133140366902</v>
      </c>
      <c r="G619" s="102">
        <f t="shared" si="191"/>
        <v>-5.0097230542971811</v>
      </c>
      <c r="H619" s="102">
        <f t="shared" si="192"/>
        <v>159.97276111647543</v>
      </c>
      <c r="I619" s="102">
        <f t="shared" si="193"/>
        <v>7.4266576573298835</v>
      </c>
      <c r="J619" s="102">
        <f t="shared" si="194"/>
        <v>67.001627976108523</v>
      </c>
      <c r="K619" s="102" t="str">
        <f t="shared" si="180"/>
        <v>1+0.0600091858875677i</v>
      </c>
      <c r="L619" s="102" t="str">
        <f t="shared" si="181"/>
        <v>1-0.0048780519951282i</v>
      </c>
      <c r="M619" s="102" t="str">
        <f t="shared" si="198"/>
        <v>1.00029272792894+0.0551311338924395i</v>
      </c>
      <c r="N619" s="102" t="str">
        <f t="shared" si="182"/>
        <v>1+79.514435798608i</v>
      </c>
      <c r="O619" s="102" t="str">
        <f t="shared" si="183"/>
        <v>0.998344279896427+0.119864198201164i</v>
      </c>
      <c r="P619" s="102" t="str">
        <f t="shared" si="199"/>
        <v>-8.53258981252165+79.5026463469332i</v>
      </c>
      <c r="Q619" s="102" t="str">
        <f t="shared" si="184"/>
        <v>-0.216982075628498-4.18056378230852i</v>
      </c>
      <c r="R619" s="102" t="str">
        <f t="shared" si="185"/>
        <v>1400-416.60288554555i</v>
      </c>
      <c r="S619" s="102" t="str">
        <f t="shared" si="186"/>
        <v>-22767.8321170242i</v>
      </c>
      <c r="T619" s="102" t="str">
        <f t="shared" si="195"/>
        <v>1345.23338400095-490.349292269152i</v>
      </c>
      <c r="U619" s="102" t="str">
        <f t="shared" si="187"/>
        <v>-0.527745404492679+0.192367799274821i</v>
      </c>
      <c r="V619" s="102"/>
      <c r="W619" s="102"/>
      <c r="X619" s="102"/>
      <c r="Y619" s="102"/>
      <c r="Z619" s="102"/>
      <c r="AA619" s="102"/>
      <c r="AB619" s="102"/>
      <c r="AC619" s="102"/>
      <c r="AD619" s="102"/>
      <c r="AE619" s="102"/>
      <c r="AF619" s="102"/>
      <c r="AG619" s="102"/>
      <c r="AH619" s="102"/>
      <c r="AI619" s="102"/>
      <c r="AJ619" s="102"/>
      <c r="AK619" s="102"/>
      <c r="AL619" s="102"/>
    </row>
    <row r="620" spans="2:38" s="110" customFormat="1" x14ac:dyDescent="0.2">
      <c r="B620" s="102">
        <f t="shared" si="196"/>
        <v>3.9149999999999379</v>
      </c>
      <c r="C620" s="102">
        <f t="shared" si="197"/>
        <v>8222.4264994695423</v>
      </c>
      <c r="D620" s="102">
        <f t="shared" si="188"/>
        <v>8.2224264994695417</v>
      </c>
      <c r="E620" s="102">
        <f t="shared" si="189"/>
        <v>12.335655111444455</v>
      </c>
      <c r="F620" s="102">
        <f t="shared" si="190"/>
        <v>-93.021723898375001</v>
      </c>
      <c r="G620" s="102">
        <f t="shared" si="191"/>
        <v>-5.0181397563918031</v>
      </c>
      <c r="H620" s="102">
        <f t="shared" si="192"/>
        <v>160.11230220201381</v>
      </c>
      <c r="I620" s="102">
        <f t="shared" si="193"/>
        <v>7.3175153550526515</v>
      </c>
      <c r="J620" s="102">
        <f t="shared" si="194"/>
        <v>67.090578303638807</v>
      </c>
      <c r="K620" s="102" t="str">
        <f t="shared" si="180"/>
        <v>1+0.0607040595107265i</v>
      </c>
      <c r="L620" s="102" t="str">
        <f t="shared" si="181"/>
        <v>1-0.00493453717508319i</v>
      </c>
      <c r="M620" s="102" t="str">
        <f t="shared" si="198"/>
        <v>1.00029954643833+0.0557695223356433i</v>
      </c>
      <c r="N620" s="102" t="str">
        <f t="shared" si="182"/>
        <v>1+80.4351695709396i</v>
      </c>
      <c r="O620" s="102" t="str">
        <f t="shared" si="183"/>
        <v>0.998305713220835+0.121252160201633i</v>
      </c>
      <c r="P620" s="102" t="str">
        <f t="shared" si="199"/>
        <v>-8.75463235344025+80.4201414867573i</v>
      </c>
      <c r="Q620" s="102" t="str">
        <f t="shared" si="184"/>
        <v>-0.218129075666771-4.1321730496118i</v>
      </c>
      <c r="R620" s="102" t="str">
        <f t="shared" si="185"/>
        <v>1400-411.834071749064i</v>
      </c>
      <c r="S620" s="102" t="str">
        <f t="shared" si="186"/>
        <v>-22507.2108979139i</v>
      </c>
      <c r="T620" s="102" t="str">
        <f t="shared" si="195"/>
        <v>1345.11955092295-486.599842788253i</v>
      </c>
      <c r="U620" s="102" t="str">
        <f t="shared" si="187"/>
        <v>-0.527700746900541+0.190896861401545i</v>
      </c>
      <c r="V620" s="102"/>
      <c r="W620" s="102"/>
      <c r="X620" s="102"/>
      <c r="Y620" s="102"/>
      <c r="Z620" s="102"/>
      <c r="AA620" s="102"/>
      <c r="AB620" s="102"/>
      <c r="AC620" s="102"/>
      <c r="AD620" s="102"/>
      <c r="AE620" s="102"/>
      <c r="AF620" s="102"/>
      <c r="AG620" s="102"/>
      <c r="AH620" s="102"/>
      <c r="AI620" s="102"/>
      <c r="AJ620" s="102"/>
      <c r="AK620" s="102"/>
      <c r="AL620" s="102"/>
    </row>
    <row r="621" spans="2:38" s="110" customFormat="1" x14ac:dyDescent="0.2">
      <c r="B621" s="102">
        <f t="shared" si="196"/>
        <v>3.9199999999999378</v>
      </c>
      <c r="C621" s="102">
        <f t="shared" si="197"/>
        <v>8317.6377110255271</v>
      </c>
      <c r="D621" s="102">
        <f t="shared" si="188"/>
        <v>8.3176377110255277</v>
      </c>
      <c r="E621" s="102">
        <f t="shared" si="189"/>
        <v>12.234912137113806</v>
      </c>
      <c r="F621" s="102">
        <f t="shared" si="190"/>
        <v>-93.072696557758107</v>
      </c>
      <c r="G621" s="102">
        <f t="shared" si="191"/>
        <v>-5.0263962040598393</v>
      </c>
      <c r="H621" s="102">
        <f t="shared" si="192"/>
        <v>160.249655960692</v>
      </c>
      <c r="I621" s="102">
        <f t="shared" si="193"/>
        <v>7.2085159330539668</v>
      </c>
      <c r="J621" s="102">
        <f t="shared" si="194"/>
        <v>67.176959402933889</v>
      </c>
      <c r="K621" s="102" t="str">
        <f t="shared" si="180"/>
        <v>1+0.0614069793912212i</v>
      </c>
      <c r="L621" s="102" t="str">
        <f t="shared" si="181"/>
        <v>1-0.00499167642259584i</v>
      </c>
      <c r="M621" s="102" t="str">
        <f t="shared" si="198"/>
        <v>1.00030652377121+0.0564153029686254i</v>
      </c>
      <c r="N621" s="102" t="str">
        <f t="shared" si="182"/>
        <v>1+81.3665649378735i</v>
      </c>
      <c r="O621" s="102" t="str">
        <f t="shared" si="183"/>
        <v>0.998266248211967+0.122656194044602i</v>
      </c>
      <c r="P621" s="102" t="str">
        <f t="shared" si="199"/>
        <v>-8.98184692955055+81.348151704471i</v>
      </c>
      <c r="Q621" s="102" t="str">
        <f t="shared" si="184"/>
        <v>-0.219247401102356-4.08432962354438i</v>
      </c>
      <c r="R621" s="102" t="str">
        <f t="shared" si="185"/>
        <v>1400-407.119846112704i</v>
      </c>
      <c r="S621" s="102" t="str">
        <f t="shared" si="186"/>
        <v>-22249.5729852292i</v>
      </c>
      <c r="T621" s="102" t="str">
        <f t="shared" si="195"/>
        <v>1345.00308627356-482.914568867148i</v>
      </c>
      <c r="U621" s="102" t="str">
        <f t="shared" si="187"/>
        <v>-0.527655056922703+0.189451100094035i</v>
      </c>
      <c r="V621" s="102"/>
      <c r="W621" s="102"/>
      <c r="X621" s="102"/>
      <c r="Y621" s="102"/>
      <c r="Z621" s="102"/>
      <c r="AA621" s="102"/>
      <c r="AB621" s="102"/>
      <c r="AC621" s="102"/>
      <c r="AD621" s="102"/>
      <c r="AE621" s="102"/>
      <c r="AF621" s="102"/>
      <c r="AG621" s="102"/>
      <c r="AH621" s="102"/>
      <c r="AI621" s="102"/>
      <c r="AJ621" s="102"/>
      <c r="AK621" s="102"/>
      <c r="AL621" s="102"/>
    </row>
    <row r="622" spans="2:38" s="110" customFormat="1" x14ac:dyDescent="0.2">
      <c r="B622" s="102">
        <f t="shared" si="196"/>
        <v>3.9249999999999376</v>
      </c>
      <c r="C622" s="102">
        <f t="shared" si="197"/>
        <v>8413.9514164507527</v>
      </c>
      <c r="D622" s="102">
        <f t="shared" si="188"/>
        <v>8.4139514164507521</v>
      </c>
      <c r="E622" s="102">
        <f t="shared" si="189"/>
        <v>12.134151411830764</v>
      </c>
      <c r="F622" s="102">
        <f t="shared" si="190"/>
        <v>-93.124057227906377</v>
      </c>
      <c r="G622" s="102">
        <f t="shared" si="191"/>
        <v>-5.0344958366741572</v>
      </c>
      <c r="H622" s="102">
        <f t="shared" si="192"/>
        <v>160.38482707684332</v>
      </c>
      <c r="I622" s="102">
        <f t="shared" si="193"/>
        <v>7.0996555751566071</v>
      </c>
      <c r="J622" s="102">
        <f t="shared" si="194"/>
        <v>67.260769848936945</v>
      </c>
      <c r="K622" s="102" t="str">
        <f t="shared" si="180"/>
        <v>1+0.0621180387003203i</v>
      </c>
      <c r="L622" s="102" t="str">
        <f t="shared" si="181"/>
        <v>1-0.0050494773114115i</v>
      </c>
      <c r="M622" s="102" t="str">
        <f t="shared" si="198"/>
        <v>1.00031366362705+0.0570685613889088i</v>
      </c>
      <c r="N622" s="102" t="str">
        <f t="shared" si="182"/>
        <v>1+82.3087453548566i</v>
      </c>
      <c r="O622" s="102" t="str">
        <f t="shared" si="183"/>
        <v>0.998225863944951+0.124076485833235i</v>
      </c>
      <c r="P622" s="102" t="str">
        <f t="shared" si="199"/>
        <v>-9.21435401302826+82.2867949279099i</v>
      </c>
      <c r="Q622" s="102" t="str">
        <f t="shared" si="184"/>
        <v>-0.220337646317122-4.03702719499603i</v>
      </c>
      <c r="R622" s="102" t="str">
        <f t="shared" si="185"/>
        <v>1400-402.459583770972i</v>
      </c>
      <c r="S622" s="102" t="str">
        <f t="shared" si="186"/>
        <v>-21994.8842293438i</v>
      </c>
      <c r="T622" s="102" t="str">
        <f t="shared" si="195"/>
        <v>1344.88392969001-479.292970772394i</v>
      </c>
      <c r="U622" s="102" t="str">
        <f t="shared" si="187"/>
        <v>-0.527608310878387+0.188030319303016i</v>
      </c>
      <c r="V622" s="102"/>
      <c r="W622" s="102"/>
      <c r="X622" s="102"/>
      <c r="Y622" s="102"/>
      <c r="Z622" s="102"/>
      <c r="AA622" s="102"/>
      <c r="AB622" s="102"/>
      <c r="AC622" s="102"/>
      <c r="AD622" s="102"/>
      <c r="AE622" s="102"/>
      <c r="AF622" s="102"/>
      <c r="AG622" s="102"/>
      <c r="AH622" s="102"/>
      <c r="AI622" s="102"/>
      <c r="AJ622" s="102"/>
      <c r="AK622" s="102"/>
      <c r="AL622" s="102"/>
    </row>
    <row r="623" spans="2:38" s="110" customFormat="1" x14ac:dyDescent="0.2">
      <c r="B623" s="102">
        <f t="shared" si="196"/>
        <v>3.9299999999999375</v>
      </c>
      <c r="C623" s="102">
        <f t="shared" si="197"/>
        <v>8511.380382022553</v>
      </c>
      <c r="D623" s="102">
        <f t="shared" si="188"/>
        <v>8.5113803820225531</v>
      </c>
      <c r="E623" s="102">
        <f t="shared" si="189"/>
        <v>12.033372550173457</v>
      </c>
      <c r="F623" s="102">
        <f t="shared" si="190"/>
        <v>-93.1758120475927</v>
      </c>
      <c r="G623" s="102">
        <f t="shared" si="191"/>
        <v>-5.0424420482249763</v>
      </c>
      <c r="H623" s="102">
        <f t="shared" si="192"/>
        <v>160.51782034418611</v>
      </c>
      <c r="I623" s="102">
        <f t="shared" si="193"/>
        <v>6.9909305019484806</v>
      </c>
      <c r="J623" s="102">
        <f t="shared" si="194"/>
        <v>67.342008296593406</v>
      </c>
      <c r="K623" s="102" t="str">
        <f t="shared" si="180"/>
        <v>1+0.0628373316881653i</v>
      </c>
      <c r="L623" s="102" t="str">
        <f t="shared" si="181"/>
        <v>1-0.00510794750297538i</v>
      </c>
      <c r="M623" s="102" t="str">
        <f t="shared" si="198"/>
        <v>1.00032096979149+0.0577293841851899i</v>
      </c>
      <c r="N623" s="102" t="str">
        <f t="shared" si="182"/>
        <v>1+83.2618357068828i</v>
      </c>
      <c r="O623" s="102" t="str">
        <f t="shared" si="183"/>
        <v>0.998184539007516+0.12551322382567i</v>
      </c>
      <c r="P623" s="102" t="str">
        <f t="shared" si="199"/>
        <v>-9.45227688220663+83.23619031582i</v>
      </c>
      <c r="Q623" s="102" t="str">
        <f t="shared" si="184"/>
        <v>-0.221400390922362-3.99025952609739i</v>
      </c>
      <c r="R623" s="102" t="str">
        <f t="shared" si="185"/>
        <v>1400-397.852667011137i</v>
      </c>
      <c r="S623" s="102" t="str">
        <f t="shared" si="186"/>
        <v>-21743.1108715389i</v>
      </c>
      <c r="T623" s="102" t="str">
        <f t="shared" si="195"/>
        <v>1344.76201944714-475.734556820304i</v>
      </c>
      <c r="U623" s="102" t="str">
        <f t="shared" si="187"/>
        <v>-0.527560484552338+0.186634326137196i</v>
      </c>
      <c r="V623" s="102"/>
      <c r="W623" s="102"/>
      <c r="X623" s="102"/>
      <c r="Y623" s="102"/>
      <c r="Z623" s="102"/>
      <c r="AA623" s="102"/>
      <c r="AB623" s="102"/>
      <c r="AC623" s="102"/>
      <c r="AD623" s="102"/>
      <c r="AE623" s="102"/>
      <c r="AF623" s="102"/>
      <c r="AG623" s="102"/>
      <c r="AH623" s="102"/>
      <c r="AI623" s="102"/>
      <c r="AJ623" s="102"/>
      <c r="AK623" s="102"/>
      <c r="AL623" s="102"/>
    </row>
    <row r="624" spans="2:38" s="110" customFormat="1" x14ac:dyDescent="0.2">
      <c r="B624" s="102">
        <f t="shared" si="196"/>
        <v>3.9349999999999374</v>
      </c>
      <c r="C624" s="102">
        <f t="shared" si="197"/>
        <v>8609.9375218447803</v>
      </c>
      <c r="D624" s="102">
        <f t="shared" si="188"/>
        <v>8.6099375218447811</v>
      </c>
      <c r="E624" s="102">
        <f t="shared" si="189"/>
        <v>11.932575157934995</v>
      </c>
      <c r="F624" s="102">
        <f t="shared" si="190"/>
        <v>-93.227967185043497</v>
      </c>
      <c r="G624" s="102">
        <f t="shared" si="191"/>
        <v>-5.0502381876679259</v>
      </c>
      <c r="H624" s="102">
        <f t="shared" si="192"/>
        <v>160.64864065682065</v>
      </c>
      <c r="I624" s="102">
        <f t="shared" si="193"/>
        <v>6.8823369702670689</v>
      </c>
      <c r="J624" s="102">
        <f t="shared" si="194"/>
        <v>67.42067347177715</v>
      </c>
      <c r="K624" s="102" t="str">
        <f t="shared" si="180"/>
        <v>1+0.0635649536962625i</v>
      </c>
      <c r="L624" s="102" t="str">
        <f t="shared" si="181"/>
        <v>1-0.00516709474744805i</v>
      </c>
      <c r="M624" s="102" t="str">
        <f t="shared" si="198"/>
        <v>1.00032844613837+0.0583978589488144i</v>
      </c>
      <c r="N624" s="102" t="str">
        <f t="shared" si="182"/>
        <v>1+84.2259623250458i</v>
      </c>
      <c r="O624" s="102" t="str">
        <f t="shared" si="183"/>
        <v>0.998142251488632+0.126966598459971i</v>
      </c>
      <c r="P624" s="102" t="str">
        <f t="shared" si="199"/>
        <v>-9.6957416869401+84.1964582673779i</v>
      </c>
      <c r="Q624" s="102" t="str">
        <f t="shared" si="184"/>
        <v>-0.222436200069178-3.94402044943034i</v>
      </c>
      <c r="R624" s="102" t="str">
        <f t="shared" si="185"/>
        <v>1400-393.298485191376i</v>
      </c>
      <c r="S624" s="102" t="str">
        <f t="shared" si="186"/>
        <v>-21494.2195395287i</v>
      </c>
      <c r="T624" s="102" t="str">
        <f t="shared" si="195"/>
        <v>1344.63729242772-472.238843298382i</v>
      </c>
      <c r="U624" s="102" t="str">
        <f t="shared" si="187"/>
        <v>-0.527511553183181+0.185262930832442i</v>
      </c>
      <c r="V624" s="102"/>
      <c r="W624" s="102"/>
      <c r="X624" s="102"/>
      <c r="Y624" s="102"/>
      <c r="Z624" s="102"/>
      <c r="AA624" s="102"/>
      <c r="AB624" s="102"/>
      <c r="AC624" s="102"/>
      <c r="AD624" s="102"/>
      <c r="AE624" s="102"/>
      <c r="AF624" s="102"/>
      <c r="AG624" s="102"/>
      <c r="AH624" s="102"/>
      <c r="AI624" s="102"/>
      <c r="AJ624" s="102"/>
      <c r="AK624" s="102"/>
      <c r="AL624" s="102"/>
    </row>
    <row r="625" spans="2:38" s="110" customFormat="1" x14ac:dyDescent="0.2">
      <c r="B625" s="102">
        <f t="shared" si="196"/>
        <v>3.9399999999999373</v>
      </c>
      <c r="C625" s="102">
        <f t="shared" si="197"/>
        <v>8709.635899559551</v>
      </c>
      <c r="D625" s="102">
        <f t="shared" si="188"/>
        <v>8.7096358995595509</v>
      </c>
      <c r="E625" s="102">
        <f t="shared" si="189"/>
        <v>11.83175883195184</v>
      </c>
      <c r="F625" s="102">
        <f t="shared" si="190"/>
        <v>-93.280528837988967</v>
      </c>
      <c r="G625" s="102">
        <f t="shared" si="191"/>
        <v>-5.0578875592984449</v>
      </c>
      <c r="H625" s="102">
        <f t="shared" si="192"/>
        <v>160.77729300041707</v>
      </c>
      <c r="I625" s="102">
        <f t="shared" si="193"/>
        <v>6.7738712726533947</v>
      </c>
      <c r="J625" s="102">
        <f t="shared" si="194"/>
        <v>67.496764162428107</v>
      </c>
      <c r="K625" s="102" t="str">
        <f t="shared" si="180"/>
        <v>1+0.0643010011701208i</v>
      </c>
      <c r="L625" s="102" t="str">
        <f t="shared" si="181"/>
        <v>1-0.00522692688473268i</v>
      </c>
      <c r="M625" s="102" t="str">
        <f t="shared" si="198"/>
        <v>1.00033609663173+0.0590740742853881i</v>
      </c>
      <c r="N625" s="102" t="str">
        <f t="shared" si="182"/>
        <v>1+85.2012530032845i</v>
      </c>
      <c r="O625" s="102" t="str">
        <f t="shared" si="183"/>
        <v>0.998098978966897+0.128436802379373i</v>
      </c>
      <c r="P625" s="102" t="str">
        <f t="shared" si="199"/>
        <v>-9.94487751549091+85.1677204316579i</v>
      </c>
      <c r="Q625" s="102" t="str">
        <f t="shared" si="184"/>
        <v>-0.223445624751381-3.8983038672466i</v>
      </c>
      <c r="R625" s="102" t="str">
        <f t="shared" si="185"/>
        <v>1400-388.796434659822i</v>
      </c>
      <c r="S625" s="102" t="str">
        <f t="shared" si="186"/>
        <v>-21248.1772430368i</v>
      </c>
      <c r="T625" s="102" t="str">
        <f t="shared" si="195"/>
        <v>1344.50968409211-468.805354387318i</v>
      </c>
      <c r="U625" s="102" t="str">
        <f t="shared" si="187"/>
        <v>-0.527461491451519+0.183915946721178i</v>
      </c>
      <c r="V625" s="102"/>
      <c r="W625" s="102"/>
      <c r="X625" s="102"/>
      <c r="Y625" s="102"/>
      <c r="Z625" s="102"/>
      <c r="AA625" s="102"/>
      <c r="AB625" s="102"/>
      <c r="AC625" s="102"/>
      <c r="AD625" s="102"/>
      <c r="AE625" s="102"/>
      <c r="AF625" s="102"/>
      <c r="AG625" s="102"/>
      <c r="AH625" s="102"/>
      <c r="AI625" s="102"/>
      <c r="AJ625" s="102"/>
      <c r="AK625" s="102"/>
      <c r="AL625" s="102"/>
    </row>
    <row r="626" spans="2:38" s="110" customFormat="1" x14ac:dyDescent="0.2">
      <c r="B626" s="102">
        <f t="shared" si="196"/>
        <v>3.9449999999999372</v>
      </c>
      <c r="C626" s="102">
        <f t="shared" si="197"/>
        <v>8810.4887300788705</v>
      </c>
      <c r="D626" s="102">
        <f t="shared" si="188"/>
        <v>8.8104887300788697</v>
      </c>
      <c r="E626" s="102">
        <f t="shared" si="189"/>
        <v>11.730923159930718</v>
      </c>
      <c r="F626" s="102">
        <f t="shared" si="190"/>
        <v>-93.333503233692767</v>
      </c>
      <c r="G626" s="102">
        <f t="shared" si="191"/>
        <v>-5.0653934231502866</v>
      </c>
      <c r="H626" s="102">
        <f t="shared" si="192"/>
        <v>160.90378244359448</v>
      </c>
      <c r="I626" s="102">
        <f t="shared" si="193"/>
        <v>6.6655297367804316</v>
      </c>
      <c r="J626" s="102">
        <f t="shared" si="194"/>
        <v>67.570279209901713</v>
      </c>
      <c r="K626" s="102" t="str">
        <f t="shared" si="180"/>
        <v>1+0.0650455716720359i</v>
      </c>
      <c r="L626" s="102" t="str">
        <f t="shared" si="181"/>
        <v>1-0.00528745184551427i</v>
      </c>
      <c r="M626" s="102" t="str">
        <f t="shared" si="198"/>
        <v>1.00034392532798+0.0597581198265216i</v>
      </c>
      <c r="N626" s="102" t="str">
        <f t="shared" si="182"/>
        <v>1+86.1878370153221i</v>
      </c>
      <c r="O626" s="102" t="str">
        <f t="shared" si="183"/>
        <v>0.998054698498648+0.129924030457813i</v>
      </c>
      <c r="P626" s="102" t="str">
        <f t="shared" si="199"/>
        <v>-10.1998164629731+86.1500997170357i</v>
      </c>
      <c r="Q626" s="102" t="str">
        <f t="shared" si="184"/>
        <v>-0.224429202101175-3.85310375069575i</v>
      </c>
      <c r="R626" s="102" t="str">
        <f t="shared" si="185"/>
        <v>1400-384.345918674551i</v>
      </c>
      <c r="S626" s="102" t="str">
        <f t="shared" si="186"/>
        <v>-21004.9513694231i</v>
      </c>
      <c r="T626" s="102" t="str">
        <f t="shared" si="195"/>
        <v>1344.37912844741-465.433622083571i</v>
      </c>
      <c r="U626" s="102" t="str">
        <f t="shared" si="187"/>
        <v>-0.527410273467829+0.182593190202016i</v>
      </c>
      <c r="V626" s="102"/>
      <c r="W626" s="102"/>
      <c r="X626" s="102"/>
      <c r="Y626" s="102"/>
      <c r="Z626" s="102"/>
      <c r="AA626" s="102"/>
      <c r="AB626" s="102"/>
      <c r="AC626" s="102"/>
      <c r="AD626" s="102"/>
      <c r="AE626" s="102"/>
      <c r="AF626" s="102"/>
      <c r="AG626" s="102"/>
      <c r="AH626" s="102"/>
      <c r="AI626" s="102"/>
      <c r="AJ626" s="102"/>
      <c r="AK626" s="102"/>
      <c r="AL626" s="102"/>
    </row>
    <row r="627" spans="2:38" s="110" customFormat="1" x14ac:dyDescent="0.2">
      <c r="B627" s="102">
        <f t="shared" si="196"/>
        <v>3.9499999999999371</v>
      </c>
      <c r="C627" s="102">
        <f t="shared" si="197"/>
        <v>8912.5093813361691</v>
      </c>
      <c r="D627" s="102">
        <f t="shared" si="188"/>
        <v>8.9125093813361698</v>
      </c>
      <c r="E627" s="102">
        <f t="shared" si="189"/>
        <v>11.630067720271096</v>
      </c>
      <c r="F627" s="102">
        <f t="shared" si="190"/>
        <v>-93.386896628959605</v>
      </c>
      <c r="G627" s="102">
        <f t="shared" si="191"/>
        <v>-5.0727589954181482</v>
      </c>
      <c r="H627" s="102">
        <f t="shared" si="192"/>
        <v>161.02811412948947</v>
      </c>
      <c r="I627" s="102">
        <f t="shared" si="193"/>
        <v>6.5573087248529482</v>
      </c>
      <c r="J627" s="102">
        <f t="shared" si="194"/>
        <v>67.641217500529862</v>
      </c>
      <c r="K627" s="102" t="str">
        <f t="shared" si="180"/>
        <v>1+0.0657987638940212i</v>
      </c>
      <c r="L627" s="102" t="str">
        <f t="shared" si="181"/>
        <v>1-0.00534867765231082i</v>
      </c>
      <c r="M627" s="102" t="str">
        <f t="shared" si="198"/>
        <v>1.00035193637799+0.0604500862417104i</v>
      </c>
      <c r="N627" s="102" t="str">
        <f t="shared" si="182"/>
        <v>1+87.1858451318006i</v>
      </c>
      <c r="O627" s="102" t="str">
        <f t="shared" si="183"/>
        <v>0.998009386605793+0.131428479825761i</v>
      </c>
      <c r="P627" s="102" t="str">
        <f t="shared" si="199"/>
        <v>-10.460693701391+87.1437203005217i</v>
      </c>
      <c r="Q627" s="102" t="str">
        <f t="shared" si="184"/>
        <v>-0.2253874556777-3.80841413906125i</v>
      </c>
      <c r="R627" s="102" t="str">
        <f t="shared" si="185"/>
        <v>1400-379.946347324491i</v>
      </c>
      <c r="S627" s="102" t="str">
        <f t="shared" si="186"/>
        <v>-20764.5096793618i</v>
      </c>
      <c r="T627" s="102" t="str">
        <f t="shared" si="195"/>
        <v>1344.24555801587-462.123186122519i</v>
      </c>
      <c r="U627" s="102" t="str">
        <f t="shared" si="187"/>
        <v>-0.527357872760071+0.181294480709603i</v>
      </c>
      <c r="V627" s="102"/>
      <c r="W627" s="102"/>
      <c r="X627" s="102"/>
      <c r="Y627" s="102"/>
      <c r="Z627" s="102"/>
      <c r="AA627" s="102"/>
      <c r="AB627" s="102"/>
      <c r="AC627" s="102"/>
      <c r="AD627" s="102"/>
      <c r="AE627" s="102"/>
      <c r="AF627" s="102"/>
      <c r="AG627" s="102"/>
      <c r="AH627" s="102"/>
      <c r="AI627" s="102"/>
      <c r="AJ627" s="102"/>
      <c r="AK627" s="102"/>
      <c r="AL627" s="102"/>
    </row>
    <row r="628" spans="2:38" s="110" customFormat="1" x14ac:dyDescent="0.2">
      <c r="B628" s="102">
        <f t="shared" si="196"/>
        <v>3.954999999999937</v>
      </c>
      <c r="C628" s="102">
        <f t="shared" si="197"/>
        <v>9015.711376058267</v>
      </c>
      <c r="D628" s="102">
        <f t="shared" si="188"/>
        <v>9.0157113760582668</v>
      </c>
      <c r="E628" s="102">
        <f t="shared" si="189"/>
        <v>11.529192081885459</v>
      </c>
      <c r="F628" s="102">
        <f t="shared" si="190"/>
        <v>-93.440715310121391</v>
      </c>
      <c r="G628" s="102">
        <f t="shared" si="191"/>
        <v>-5.0799874489020977</v>
      </c>
      <c r="H628" s="102">
        <f t="shared" si="192"/>
        <v>161.15029326751508</v>
      </c>
      <c r="I628" s="102">
        <f t="shared" si="193"/>
        <v>6.4492046329833608</v>
      </c>
      <c r="J628" s="102">
        <f t="shared" si="194"/>
        <v>67.709577957393691</v>
      </c>
      <c r="K628" s="102" t="str">
        <f t="shared" si="180"/>
        <v>1+0.0665606776708899i</v>
      </c>
      <c r="L628" s="102" t="str">
        <f t="shared" si="181"/>
        <v>1-0.00541061242053669i</v>
      </c>
      <c r="M628" s="102" t="str">
        <f t="shared" si="198"/>
        <v>1.00036013402933+0.0611500652503532i</v>
      </c>
      <c r="N628" s="102" t="str">
        <f t="shared" si="182"/>
        <v>1+88.1954096376148i</v>
      </c>
      <c r="O628" s="102" t="str">
        <f t="shared" si="183"/>
        <v>0.997963019263368+0.132950349896351i</v>
      </c>
      <c r="P628" s="102" t="str">
        <f t="shared" si="199"/>
        <v>-10.7276475513095+88.14870763702i</v>
      </c>
      <c r="Q628" s="102" t="str">
        <f t="shared" si="184"/>
        <v>-0.226320895748686-3.7642291390054i</v>
      </c>
      <c r="R628" s="102" t="str">
        <f t="shared" si="185"/>
        <v>1400-375.597137451227i</v>
      </c>
      <c r="S628" s="102" t="str">
        <f t="shared" si="186"/>
        <v>-20526.820302567i</v>
      </c>
      <c r="T628" s="102" t="str">
        <f t="shared" si="195"/>
        <v>1344.10890380277-458.873593902133i</v>
      </c>
      <c r="U628" s="102" t="str">
        <f t="shared" si="187"/>
        <v>-0.527304262261086+0.180019640684683i</v>
      </c>
      <c r="V628" s="102"/>
      <c r="W628" s="102"/>
      <c r="X628" s="102"/>
      <c r="Y628" s="102"/>
      <c r="Z628" s="102"/>
      <c r="AA628" s="102"/>
      <c r="AB628" s="102"/>
      <c r="AC628" s="102"/>
      <c r="AD628" s="102"/>
      <c r="AE628" s="102"/>
      <c r="AF628" s="102"/>
      <c r="AG628" s="102"/>
      <c r="AH628" s="102"/>
      <c r="AI628" s="102"/>
      <c r="AJ628" s="102"/>
      <c r="AK628" s="102"/>
      <c r="AL628" s="102"/>
    </row>
    <row r="629" spans="2:38" s="110" customFormat="1" x14ac:dyDescent="0.2">
      <c r="B629" s="102">
        <f t="shared" si="196"/>
        <v>3.9599999999999369</v>
      </c>
      <c r="C629" s="102">
        <f t="shared" si="197"/>
        <v>9120.1083935577808</v>
      </c>
      <c r="D629" s="102">
        <f t="shared" si="188"/>
        <v>9.1201083935577802</v>
      </c>
      <c r="E629" s="102">
        <f t="shared" si="189"/>
        <v>11.428295804016045</v>
      </c>
      <c r="F629" s="102">
        <f t="shared" si="190"/>
        <v>-93.494965592999577</v>
      </c>
      <c r="G629" s="102">
        <f t="shared" si="191"/>
        <v>-5.0870819134735745</v>
      </c>
      <c r="H629" s="102">
        <f t="shared" si="192"/>
        <v>161.27032512531162</v>
      </c>
      <c r="I629" s="102">
        <f t="shared" si="193"/>
        <v>6.3412138905424706</v>
      </c>
      <c r="J629" s="102">
        <f t="shared" si="194"/>
        <v>67.775359532312038</v>
      </c>
      <c r="K629" s="102" t="str">
        <f t="shared" si="180"/>
        <v>1+0.0673314139934878i</v>
      </c>
      <c r="L629" s="102" t="str">
        <f t="shared" si="181"/>
        <v>1-0.00547326435957834i</v>
      </c>
      <c r="M629" s="102" t="str">
        <f t="shared" si="198"/>
        <v>1.00036852262849+0.0618581496339095i</v>
      </c>
      <c r="N629" s="102" t="str">
        <f t="shared" si="182"/>
        <v>1+89.2166643494466i</v>
      </c>
      <c r="O629" s="102" t="str">
        <f t="shared" si="183"/>
        <v>0.997915571886793+0.134489842391814i</v>
      </c>
      <c r="P629" s="102" t="str">
        <f t="shared" si="199"/>
        <v>-11.0008195551937+89.1651884685019i</v>
      </c>
      <c r="Q629" s="102" t="str">
        <f t="shared" si="184"/>
        <v>-0.227230019565296-3.72054292382262i</v>
      </c>
      <c r="R629" s="102" t="str">
        <f t="shared" si="185"/>
        <v>1400-371.297712571698i</v>
      </c>
      <c r="S629" s="102" t="str">
        <f t="shared" si="186"/>
        <v>-20291.8517335695i</v>
      </c>
      <c r="T629" s="102" t="str">
        <f t="shared" si="195"/>
        <v>1343.96909526362-455.684400407115i</v>
      </c>
      <c r="U629" s="102" t="str">
        <f t="shared" si="187"/>
        <v>-0.527249414295727+0.178768495544329i</v>
      </c>
      <c r="V629" s="102"/>
      <c r="W629" s="102"/>
      <c r="X629" s="102"/>
      <c r="Y629" s="102"/>
      <c r="Z629" s="102"/>
      <c r="AA629" s="102"/>
      <c r="AB629" s="102"/>
      <c r="AC629" s="102"/>
      <c r="AD629" s="102"/>
      <c r="AE629" s="102"/>
      <c r="AF629" s="102"/>
      <c r="AG629" s="102"/>
      <c r="AH629" s="102"/>
      <c r="AI629" s="102"/>
      <c r="AJ629" s="102"/>
      <c r="AK629" s="102"/>
      <c r="AL629" s="102"/>
    </row>
    <row r="630" spans="2:38" s="110" customFormat="1" x14ac:dyDescent="0.2">
      <c r="B630" s="102">
        <f t="shared" si="196"/>
        <v>3.9649999999999368</v>
      </c>
      <c r="C630" s="102">
        <f t="shared" si="197"/>
        <v>9225.7142715462996</v>
      </c>
      <c r="D630" s="102">
        <f t="shared" si="188"/>
        <v>9.2257142715463001</v>
      </c>
      <c r="E630" s="102">
        <f t="shared" si="189"/>
        <v>11.327378436049214</v>
      </c>
      <c r="F630" s="102">
        <f t="shared" si="190"/>
        <v>-93.549653822843169</v>
      </c>
      <c r="G630" s="102">
        <f t="shared" si="191"/>
        <v>-5.0940454765612238</v>
      </c>
      <c r="H630" s="102">
        <f t="shared" si="192"/>
        <v>161.38821502088302</v>
      </c>
      <c r="I630" s="102">
        <f t="shared" si="193"/>
        <v>6.2333329594879903</v>
      </c>
      <c r="J630" s="102">
        <f t="shared" si="194"/>
        <v>67.838561198039855</v>
      </c>
      <c r="K630" s="102" t="str">
        <f t="shared" si="180"/>
        <v>1+0.0681110750220797i</v>
      </c>
      <c r="L630" s="102" t="str">
        <f t="shared" si="181"/>
        <v>1-0.00553664177388241i</v>
      </c>
      <c r="M630" s="102" t="str">
        <f t="shared" si="198"/>
        <v>1.00037710662323+0.0625744332481973i</v>
      </c>
      <c r="N630" s="102" t="str">
        <f t="shared" si="182"/>
        <v>1+90.2497446335018i</v>
      </c>
      <c r="O630" s="102" t="str">
        <f t="shared" si="183"/>
        <v>0.997867019318843+0.136047161370211i</v>
      </c>
      <c r="P630" s="102" t="str">
        <f t="shared" si="199"/>
        <v>-11.2803545524555+90.1932908330894i</v>
      </c>
      <c r="Q630" s="102" t="str">
        <f t="shared" si="184"/>
        <v>-0.228115311630315-3.67734973270145i</v>
      </c>
      <c r="R630" s="102" t="str">
        <f t="shared" si="185"/>
        <v>1400-367.047502801794i</v>
      </c>
      <c r="S630" s="102" t="str">
        <f t="shared" si="186"/>
        <v>-20059.5728275399i</v>
      </c>
      <c r="T630" s="102" t="str">
        <f t="shared" si="195"/>
        <v>1343.82606027072-452.555168133563i</v>
      </c>
      <c r="U630" s="102" t="str">
        <f t="shared" si="187"/>
        <v>-0.527193300567743+0.177540873652397i</v>
      </c>
      <c r="V630" s="102"/>
      <c r="W630" s="102"/>
      <c r="X630" s="102"/>
      <c r="Y630" s="102"/>
      <c r="Z630" s="102"/>
      <c r="AA630" s="102"/>
      <c r="AB630" s="102"/>
      <c r="AC630" s="102"/>
      <c r="AD630" s="102"/>
      <c r="AE630" s="102"/>
      <c r="AF630" s="102"/>
      <c r="AG630" s="102"/>
      <c r="AH630" s="102"/>
      <c r="AI630" s="102"/>
      <c r="AJ630" s="102"/>
      <c r="AK630" s="102"/>
      <c r="AL630" s="102"/>
    </row>
    <row r="631" spans="2:38" s="110" customFormat="1" x14ac:dyDescent="0.2">
      <c r="B631" s="102">
        <f t="shared" si="196"/>
        <v>3.9699999999999367</v>
      </c>
      <c r="C631" s="102">
        <f t="shared" si="197"/>
        <v>9332.5430079685611</v>
      </c>
      <c r="D631" s="102">
        <f t="shared" si="188"/>
        <v>9.3325430079685603</v>
      </c>
      <c r="E631" s="102">
        <f t="shared" si="189"/>
        <v>11.226439517325691</v>
      </c>
      <c r="F631" s="102">
        <f t="shared" si="190"/>
        <v>-93.604786374243275</v>
      </c>
      <c r="G631" s="102">
        <f t="shared" si="191"/>
        <v>-5.100881183655992</v>
      </c>
      <c r="H631" s="102">
        <f t="shared" si="192"/>
        <v>161.50396831492444</v>
      </c>
      <c r="I631" s="102">
        <f t="shared" si="193"/>
        <v>6.1255583336696988</v>
      </c>
      <c r="J631" s="102">
        <f t="shared" si="194"/>
        <v>67.89918194068116</v>
      </c>
      <c r="K631" s="102" t="str">
        <f t="shared" si="180"/>
        <v>1+0.0688997640998903i</v>
      </c>
      <c r="L631" s="102" t="str">
        <f t="shared" si="181"/>
        <v>1-0.00560075306405652i</v>
      </c>
      <c r="M631" s="102" t="str">
        <f t="shared" si="198"/>
        <v>1.0003858905649+0.0632990110358338i</v>
      </c>
      <c r="N631" s="102" t="str">
        <f t="shared" si="182"/>
        <v>1+91.2947874234529i</v>
      </c>
      <c r="O631" s="102" t="str">
        <f t="shared" si="183"/>
        <v>0.997817335816302+0.137622513252486i</v>
      </c>
      <c r="P631" s="102" t="str">
        <f t="shared" si="199"/>
        <v>-11.5664007562507+91.2331440740379i</v>
      </c>
      <c r="Q631" s="102" t="str">
        <f t="shared" si="184"/>
        <v>-0.228977243959935-3.63464386999451i</v>
      </c>
      <c r="R631" s="102" t="str">
        <f t="shared" si="185"/>
        <v>1400-362.845944780816i</v>
      </c>
      <c r="S631" s="102" t="str">
        <f t="shared" si="186"/>
        <v>-19829.9527961608i</v>
      </c>
      <c r="T631" s="102" t="str">
        <f t="shared" si="195"/>
        <v>1343.67972507907-449.48546701404i</v>
      </c>
      <c r="U631" s="102" t="str">
        <f t="shared" si="187"/>
        <v>-0.527135892146403+0.176336606290123i</v>
      </c>
      <c r="V631" s="102"/>
      <c r="W631" s="102"/>
      <c r="X631" s="102"/>
      <c r="Y631" s="102"/>
      <c r="Z631" s="102"/>
      <c r="AA631" s="102"/>
      <c r="AB631" s="102"/>
      <c r="AC631" s="102"/>
      <c r="AD631" s="102"/>
      <c r="AE631" s="102"/>
      <c r="AF631" s="102"/>
      <c r="AG631" s="102"/>
      <c r="AH631" s="102"/>
      <c r="AI631" s="102"/>
      <c r="AJ631" s="102"/>
      <c r="AK631" s="102"/>
      <c r="AL631" s="102"/>
    </row>
    <row r="632" spans="2:38" s="110" customFormat="1" x14ac:dyDescent="0.2">
      <c r="B632" s="102">
        <f t="shared" si="196"/>
        <v>3.9749999999999366</v>
      </c>
      <c r="C632" s="102">
        <f t="shared" si="197"/>
        <v>9440.6087628578698</v>
      </c>
      <c r="D632" s="102">
        <f t="shared" si="188"/>
        <v>9.4406087628578703</v>
      </c>
      <c r="E632" s="102">
        <f t="shared" si="189"/>
        <v>11.125478576948309</v>
      </c>
      <c r="F632" s="102">
        <f t="shared" si="190"/>
        <v>-93.660369651020488</v>
      </c>
      <c r="G632" s="102">
        <f t="shared" si="191"/>
        <v>-5.1075920388341656</v>
      </c>
      <c r="H632" s="102">
        <f t="shared" si="192"/>
        <v>161.61759040333592</v>
      </c>
      <c r="I632" s="102">
        <f t="shared" si="193"/>
        <v>6.0178865381141433</v>
      </c>
      <c r="J632" s="102">
        <f t="shared" si="194"/>
        <v>67.957220752315436</v>
      </c>
      <c r="K632" s="102" t="str">
        <f t="shared" si="180"/>
        <v>1+0.0696975857668028i</v>
      </c>
      <c r="L632" s="102" t="str">
        <f t="shared" si="181"/>
        <v>1-0.00566560672798275i</v>
      </c>
      <c r="M632" s="102" t="str">
        <f t="shared" si="198"/>
        <v>1.00039487911084+0.06403197903882i</v>
      </c>
      <c r="N632" s="102" t="str">
        <f t="shared" si="182"/>
        <v>1+92.3519312385899i</v>
      </c>
      <c r="O632" s="102" t="str">
        <f t="shared" si="183"/>
        <v>0.997766495036319+0.139216106849825i</v>
      </c>
      <c r="P632" s="102" t="str">
        <f t="shared" si="199"/>
        <v>-11.8591098320629+92.2848788486128i</v>
      </c>
      <c r="Q632" s="102" t="str">
        <f t="shared" si="184"/>
        <v>-0.229816276339115-3.59241970449701i</v>
      </c>
      <c r="R632" s="102" t="str">
        <f t="shared" si="185"/>
        <v>1400-358.692481596796i</v>
      </c>
      <c r="S632" s="102" t="str">
        <f t="shared" si="186"/>
        <v>-19602.9612035458i</v>
      </c>
      <c r="T632" s="102" t="str">
        <f t="shared" si="195"/>
        <v>1343.53001429161-446.474874343065i</v>
      </c>
      <c r="U632" s="102" t="str">
        <f t="shared" si="187"/>
        <v>-0.527077159452861+0.175155527626894i</v>
      </c>
      <c r="V632" s="102"/>
      <c r="W632" s="102"/>
      <c r="X632" s="102"/>
      <c r="Y632" s="102"/>
      <c r="Z632" s="102"/>
      <c r="AA632" s="102"/>
      <c r="AB632" s="102"/>
      <c r="AC632" s="102"/>
      <c r="AD632" s="102"/>
      <c r="AE632" s="102"/>
      <c r="AF632" s="102"/>
      <c r="AG632" s="102"/>
      <c r="AH632" s="102"/>
      <c r="AI632" s="102"/>
      <c r="AJ632" s="102"/>
      <c r="AK632" s="102"/>
      <c r="AL632" s="102"/>
    </row>
    <row r="633" spans="2:38" s="110" customFormat="1" x14ac:dyDescent="0.2">
      <c r="B633" s="102">
        <f t="shared" si="196"/>
        <v>3.9799999999999365</v>
      </c>
      <c r="C633" s="102">
        <f t="shared" si="197"/>
        <v>9549.9258602129794</v>
      </c>
      <c r="D633" s="102">
        <f t="shared" si="188"/>
        <v>9.54992586021298</v>
      </c>
      <c r="E633" s="102">
        <f t="shared" si="189"/>
        <v>11.024495133587237</v>
      </c>
      <c r="F633" s="102">
        <f t="shared" si="190"/>
        <v>-93.716410086086725</v>
      </c>
      <c r="G633" s="102">
        <f t="shared" si="191"/>
        <v>-5.1141810052975476</v>
      </c>
      <c r="H633" s="102">
        <f t="shared" si="192"/>
        <v>161.72908670992024</v>
      </c>
      <c r="I633" s="102">
        <f t="shared" si="193"/>
        <v>5.9103141282896896</v>
      </c>
      <c r="J633" s="102">
        <f t="shared" si="194"/>
        <v>68.012676623833514</v>
      </c>
      <c r="K633" s="102" t="str">
        <f t="shared" si="180"/>
        <v>1+0.0705046457732149i</v>
      </c>
      <c r="L633" s="102" t="str">
        <f t="shared" si="181"/>
        <v>1-0.005731211361944i</v>
      </c>
      <c r="M633" s="102" t="str">
        <f t="shared" si="198"/>
        <v>1.00040407702693+0.0647734344112709i</v>
      </c>
      <c r="N633" s="102" t="str">
        <f t="shared" si="182"/>
        <v>1+93.4213162021805i</v>
      </c>
      <c r="O633" s="102" t="str">
        <f t="shared" si="183"/>
        <v>0.997714470022441+0.140828153391334i</v>
      </c>
      <c r="P633" s="102" t="str">
        <f t="shared" si="199"/>
        <v>-12.1586369781186+93.3486271368487i</v>
      </c>
      <c r="Q633" s="102" t="str">
        <f t="shared" si="184"/>
        <v>-0.230632856570846-3.55067166873379i</v>
      </c>
      <c r="R633" s="102" t="str">
        <f t="shared" si="185"/>
        <v>1400-354.58656271269i</v>
      </c>
      <c r="S633" s="102" t="str">
        <f t="shared" si="186"/>
        <v>-19378.5679622051i</v>
      </c>
      <c r="T633" s="102" t="str">
        <f t="shared" si="195"/>
        <v>1343.37685082377-443.522974703017i</v>
      </c>
      <c r="U633" s="102" t="str">
        <f t="shared" si="187"/>
        <v>-0.527017072246247+0.173997474691183i</v>
      </c>
      <c r="V633" s="102"/>
      <c r="W633" s="102"/>
      <c r="X633" s="102"/>
      <c r="Y633" s="102"/>
      <c r="Z633" s="102"/>
      <c r="AA633" s="102"/>
      <c r="AB633" s="102"/>
      <c r="AC633" s="102"/>
      <c r="AD633" s="102"/>
      <c r="AE633" s="102"/>
      <c r="AF633" s="102"/>
      <c r="AG633" s="102"/>
      <c r="AH633" s="102"/>
      <c r="AI633" s="102"/>
      <c r="AJ633" s="102"/>
      <c r="AK633" s="102"/>
      <c r="AL633" s="102"/>
    </row>
    <row r="634" spans="2:38" s="110" customFormat="1" x14ac:dyDescent="0.2">
      <c r="B634" s="102">
        <f t="shared" si="196"/>
        <v>3.9849999999999364</v>
      </c>
      <c r="C634" s="102">
        <f t="shared" si="197"/>
        <v>9660.5087898967195</v>
      </c>
      <c r="D634" s="102">
        <f t="shared" si="188"/>
        <v>9.6605087898967188</v>
      </c>
      <c r="E634" s="102">
        <f t="shared" si="189"/>
        <v>10.92348869528039</v>
      </c>
      <c r="F634" s="102">
        <f t="shared" si="190"/>
        <v>-93.772914141278747</v>
      </c>
      <c r="G634" s="102">
        <f t="shared" si="191"/>
        <v>-5.1206510059296164</v>
      </c>
      <c r="H634" s="102">
        <f t="shared" si="192"/>
        <v>161.83846267926739</v>
      </c>
      <c r="I634" s="102">
        <f t="shared" si="193"/>
        <v>5.802837689350774</v>
      </c>
      <c r="J634" s="102">
        <f t="shared" si="194"/>
        <v>68.065548537988647</v>
      </c>
      <c r="K634" s="102" t="str">
        <f t="shared" si="180"/>
        <v>1+0.071321051094056i</v>
      </c>
      <c r="L634" s="102" t="str">
        <f t="shared" si="181"/>
        <v>1-0.00579757566176343i</v>
      </c>
      <c r="M634" s="102" t="str">
        <f t="shared" si="198"/>
        <v>1.00041348918999+0.0655234754322926i</v>
      </c>
      <c r="N634" s="102" t="str">
        <f t="shared" si="182"/>
        <v>1+94.503084060043i</v>
      </c>
      <c r="O634" s="102" t="str">
        <f t="shared" si="183"/>
        <v>0.997661233190317+0.142458866552035i</v>
      </c>
      <c r="P634" s="102" t="str">
        <f t="shared" si="199"/>
        <v>-12.4651410076751+94.4245222501827i</v>
      </c>
      <c r="Q634" s="102" t="str">
        <f t="shared" si="184"/>
        <v>-0.23142742071926-3.50939425825381i</v>
      </c>
      <c r="R634" s="102" t="str">
        <f t="shared" si="185"/>
        <v>1400-350.527643893397i</v>
      </c>
      <c r="S634" s="102" t="str">
        <f t="shared" si="186"/>
        <v>-19156.7433290577i</v>
      </c>
      <c r="T634" s="102" t="str">
        <f t="shared" si="195"/>
        <v>1343.22015586736-440.629359890371i</v>
      </c>
      <c r="U634" s="102" t="str">
        <f t="shared" si="187"/>
        <v>-0.526955599609502+0.172862287341607i</v>
      </c>
      <c r="V634" s="102"/>
      <c r="W634" s="102"/>
      <c r="X634" s="102"/>
      <c r="Y634" s="102"/>
      <c r="Z634" s="102"/>
      <c r="AA634" s="102"/>
      <c r="AB634" s="102"/>
      <c r="AC634" s="102"/>
      <c r="AD634" s="102"/>
      <c r="AE634" s="102"/>
      <c r="AF634" s="102"/>
      <c r="AG634" s="102"/>
      <c r="AH634" s="102"/>
      <c r="AI634" s="102"/>
      <c r="AJ634" s="102"/>
      <c r="AK634" s="102"/>
      <c r="AL634" s="102"/>
    </row>
    <row r="635" spans="2:38" s="110" customFormat="1" x14ac:dyDescent="0.2">
      <c r="B635" s="102">
        <f t="shared" si="196"/>
        <v>3.9899999999999363</v>
      </c>
      <c r="C635" s="102">
        <f t="shared" si="197"/>
        <v>9772.3722095566754</v>
      </c>
      <c r="D635" s="102">
        <f t="shared" si="188"/>
        <v>9.772372209556675</v>
      </c>
      <c r="E635" s="102">
        <f t="shared" si="189"/>
        <v>10.822458759233299</v>
      </c>
      <c r="F635" s="102">
        <f t="shared" si="190"/>
        <v>-93.829888307164325</v>
      </c>
      <c r="G635" s="102">
        <f t="shared" si="191"/>
        <v>-5.1270049238668953</v>
      </c>
      <c r="H635" s="102">
        <f t="shared" si="192"/>
        <v>161.94572376982057</v>
      </c>
      <c r="I635" s="102">
        <f t="shared" si="193"/>
        <v>5.6954538353664041</v>
      </c>
      <c r="J635" s="102">
        <f t="shared" si="194"/>
        <v>68.11583546265625</v>
      </c>
      <c r="K635" s="102" t="str">
        <f t="shared" si="180"/>
        <v>1+0.0721469099429675i</v>
      </c>
      <c r="L635" s="102" t="str">
        <f t="shared" si="181"/>
        <v>1-0.00586470842395712i</v>
      </c>
      <c r="M635" s="102" t="str">
        <f t="shared" si="198"/>
        <v>1.0004231205905+0.0662822015190104i</v>
      </c>
      <c r="N635" s="102" t="str">
        <f t="shared" si="182"/>
        <v>1+95.5973781993356i</v>
      </c>
      <c r="O635" s="102" t="str">
        <f t="shared" si="183"/>
        <v>0.997606756313072+0.144108462481191i</v>
      </c>
      <c r="P635" s="102" t="str">
        <f t="shared" si="199"/>
        <v>-12.7787844332261+95.5126988399544i</v>
      </c>
      <c r="Q635" s="102" t="str">
        <f t="shared" si="184"/>
        <v>-0.232200393346977-3.46858203093385i</v>
      </c>
      <c r="R635" s="102" t="str">
        <f t="shared" si="185"/>
        <v>1400-346.515187133623i</v>
      </c>
      <c r="S635" s="102" t="str">
        <f t="shared" si="186"/>
        <v>-18937.4579014887i</v>
      </c>
      <c r="T635" s="102" t="str">
        <f t="shared" si="195"/>
        <v>1343.05984885376-437.793628842275i</v>
      </c>
      <c r="U635" s="102" t="str">
        <f t="shared" si="187"/>
        <v>-0.526892709934935+0.171749808238123i</v>
      </c>
      <c r="V635" s="102"/>
      <c r="W635" s="102"/>
      <c r="X635" s="102"/>
      <c r="Y635" s="102"/>
      <c r="Z635" s="102"/>
      <c r="AA635" s="102"/>
      <c r="AB635" s="102"/>
      <c r="AC635" s="102"/>
      <c r="AD635" s="102"/>
      <c r="AE635" s="102"/>
      <c r="AF635" s="102"/>
      <c r="AG635" s="102"/>
      <c r="AH635" s="102"/>
      <c r="AI635" s="102"/>
      <c r="AJ635" s="102"/>
      <c r="AK635" s="102"/>
      <c r="AL635" s="102"/>
    </row>
    <row r="636" spans="2:38" s="110" customFormat="1" x14ac:dyDescent="0.2">
      <c r="B636" s="102">
        <f t="shared" si="196"/>
        <v>3.9949999999999362</v>
      </c>
      <c r="C636" s="102">
        <f t="shared" si="197"/>
        <v>9885.5309465679402</v>
      </c>
      <c r="D636" s="102">
        <f t="shared" si="188"/>
        <v>9.8855309465679397</v>
      </c>
      <c r="E636" s="102">
        <f t="shared" si="189"/>
        <v>10.721404811612999</v>
      </c>
      <c r="F636" s="102">
        <f t="shared" si="190"/>
        <v>-93.887339102818132</v>
      </c>
      <c r="G636" s="102">
        <f t="shared" si="191"/>
        <v>-5.1332456030848208</v>
      </c>
      <c r="H636" s="102">
        <f t="shared" si="192"/>
        <v>162.05087544712308</v>
      </c>
      <c r="I636" s="102">
        <f t="shared" si="193"/>
        <v>5.5881592085281779</v>
      </c>
      <c r="J636" s="102">
        <f t="shared" si="194"/>
        <v>68.163536344304944</v>
      </c>
      <c r="K636" s="102" t="str">
        <f t="shared" si="180"/>
        <v>1+0.0729823317866451i</v>
      </c>
      <c r="L636" s="102" t="str">
        <f t="shared" si="181"/>
        <v>1-0.00593261854689997i</v>
      </c>
      <c r="M636" s="102" t="str">
        <f t="shared" si="198"/>
        <v>1.00043297633515+0.0670497132397451i</v>
      </c>
      <c r="N636" s="102" t="str">
        <f t="shared" si="182"/>
        <v>1+96.704343667561i</v>
      </c>
      <c r="O636" s="102" t="str">
        <f t="shared" si="183"/>
        <v>0.997551010506346+0.145777159830956i</v>
      </c>
      <c r="P636" s="102" t="str">
        <f t="shared" si="199"/>
        <v>-13.0997335526674+96.6132929057594i</v>
      </c>
      <c r="Q636" s="102" t="str">
        <f t="shared" si="184"/>
        <v>-0.232952187746544-3.4282296062891i</v>
      </c>
      <c r="R636" s="102" t="str">
        <f t="shared" si="185"/>
        <v>1400-342.54866058657i</v>
      </c>
      <c r="S636" s="102" t="str">
        <f t="shared" si="186"/>
        <v>-18720.6826134521i</v>
      </c>
      <c r="T636" s="102" t="str">
        <f t="shared" si="195"/>
        <v>1342.89584741635-435.015387563428i</v>
      </c>
      <c r="U636" s="102" t="str">
        <f t="shared" si="187"/>
        <v>-0.52682837090949+0.170659882813344i</v>
      </c>
      <c r="V636" s="102"/>
      <c r="W636" s="102"/>
      <c r="X636" s="102"/>
      <c r="Y636" s="102"/>
      <c r="Z636" s="102"/>
      <c r="AA636" s="102"/>
      <c r="AB636" s="102"/>
      <c r="AC636" s="102"/>
      <c r="AD636" s="102"/>
      <c r="AE636" s="102"/>
      <c r="AF636" s="102"/>
      <c r="AG636" s="102"/>
      <c r="AH636" s="102"/>
      <c r="AI636" s="102"/>
      <c r="AJ636" s="102"/>
      <c r="AK636" s="102"/>
      <c r="AL636" s="102"/>
    </row>
    <row r="637" spans="2:38" s="110" customFormat="1" x14ac:dyDescent="0.2">
      <c r="B637" s="102">
        <f t="shared" si="196"/>
        <v>3.9999999999999361</v>
      </c>
      <c r="C637" s="102">
        <f t="shared" si="197"/>
        <v>9999.9999999985339</v>
      </c>
      <c r="D637" s="102">
        <f t="shared" si="188"/>
        <v>9.9999999999985345</v>
      </c>
      <c r="E637" s="102">
        <f t="shared" si="189"/>
        <v>10.620326327341353</v>
      </c>
      <c r="F637" s="102">
        <f t="shared" si="190"/>
        <v>-93.9452730755674</v>
      </c>
      <c r="G637" s="102">
        <f t="shared" si="191"/>
        <v>-5.139375848996365</v>
      </c>
      <c r="H637" s="102">
        <f t="shared" si="192"/>
        <v>162.15392317724488</v>
      </c>
      <c r="I637" s="102">
        <f t="shared" si="193"/>
        <v>5.4809504783449876</v>
      </c>
      <c r="J637" s="102">
        <f t="shared" si="194"/>
        <v>68.208650101677478</v>
      </c>
      <c r="K637" s="102" t="str">
        <f t="shared" si="180"/>
        <v>1+0.0738274273593493i</v>
      </c>
      <c r="L637" s="102" t="str">
        <f t="shared" si="181"/>
        <v>1-0.00600131503200523i</v>
      </c>
      <c r="M637" s="102" t="str">
        <f t="shared" si="198"/>
        <v>1.00044306164959+0.0678261123273441i</v>
      </c>
      <c r="N637" s="102" t="str">
        <f t="shared" si="182"/>
        <v>1+97.824127191793i</v>
      </c>
      <c r="O637" s="102" t="str">
        <f t="shared" si="183"/>
        <v>0.997493966212975+0.147465179785357i</v>
      </c>
      <c r="P637" s="102" t="str">
        <f t="shared" si="199"/>
        <v>-13.4281585374704+97.7264418036495i</v>
      </c>
      <c r="Q637" s="102" t="str">
        <f t="shared" si="184"/>
        <v>-0.233683206166313-3.38833166479279i</v>
      </c>
      <c r="R637" s="102" t="str">
        <f t="shared" si="185"/>
        <v>1400-338.627538493444i</v>
      </c>
      <c r="S637" s="102" t="str">
        <f t="shared" si="186"/>
        <v>-18506.3887316185i</v>
      </c>
      <c r="T637" s="102" t="str">
        <f t="shared" si="195"/>
        <v>1342.72806735237-432.294249053239i</v>
      </c>
      <c r="U637" s="102" t="str">
        <f t="shared" si="187"/>
        <v>-0.526762549499775+0.169592359243963i</v>
      </c>
      <c r="V637" s="102"/>
      <c r="W637" s="102"/>
      <c r="X637" s="102"/>
      <c r="Y637" s="102"/>
      <c r="Z637" s="102"/>
      <c r="AA637" s="102"/>
      <c r="AB637" s="102"/>
      <c r="AC637" s="102"/>
      <c r="AD637" s="102"/>
      <c r="AE637" s="102"/>
      <c r="AF637" s="102"/>
      <c r="AG637" s="102"/>
      <c r="AH637" s="102"/>
      <c r="AI637" s="102"/>
      <c r="AJ637" s="102"/>
      <c r="AK637" s="102"/>
      <c r="AL637" s="102"/>
    </row>
    <row r="638" spans="2:38" s="110" customFormat="1" x14ac:dyDescent="0.2">
      <c r="B638" s="102">
        <f t="shared" si="196"/>
        <v>4.0049999999999359</v>
      </c>
      <c r="C638" s="102">
        <f t="shared" si="197"/>
        <v>10115.794542597501</v>
      </c>
      <c r="D638" s="102">
        <f t="shared" si="188"/>
        <v>10.1157945425975</v>
      </c>
      <c r="E638" s="102">
        <f t="shared" si="189"/>
        <v>10.519222769883649</v>
      </c>
      <c r="F638" s="102">
        <f t="shared" si="190"/>
        <v>-94.003696800706408</v>
      </c>
      <c r="G638" s="102">
        <f t="shared" si="191"/>
        <v>-5.1453984290644792</v>
      </c>
      <c r="H638" s="102">
        <f t="shared" si="192"/>
        <v>162.25487242038687</v>
      </c>
      <c r="I638" s="102">
        <f t="shared" si="193"/>
        <v>5.3738243408191702</v>
      </c>
      <c r="J638" s="102">
        <f t="shared" si="194"/>
        <v>68.251175619680467</v>
      </c>
      <c r="K638" s="102" t="str">
        <f t="shared" si="180"/>
        <v>1+0.0746823086775829i</v>
      </c>
      <c r="L638" s="102" t="str">
        <f t="shared" si="181"/>
        <v>1-0.00607080698491757i</v>
      </c>
      <c r="M638" s="102" t="str">
        <f t="shared" si="198"/>
        <v>1.00045338188117+0.0686115016926653i</v>
      </c>
      <c r="N638" s="102" t="str">
        <f t="shared" si="182"/>
        <v>1+98.9568771981249i</v>
      </c>
      <c r="O638" s="102" t="str">
        <f t="shared" si="183"/>
        <v>0.997435593187319+0.149172746089609i</v>
      </c>
      <c r="P638" s="102" t="str">
        <f t="shared" si="199"/>
        <v>-13.7642335229092+98.852284254166i</v>
      </c>
      <c r="Q638" s="102" t="str">
        <f t="shared" si="184"/>
        <v>-0.234393840030787-3.34888294720312i</v>
      </c>
      <c r="R638" s="102" t="str">
        <f t="shared" si="185"/>
        <v>1400-334.751301113755i</v>
      </c>
      <c r="S638" s="102" t="str">
        <f t="shared" si="186"/>
        <v>-18294.5478515657i</v>
      </c>
      <c r="T638" s="102" t="str">
        <f t="shared" si="195"/>
        <v>1342.55642258384-429.629833233187i</v>
      </c>
      <c r="U638" s="102" t="str">
        <f t="shared" si="187"/>
        <v>-0.526695211936736+0.16854708842225i</v>
      </c>
      <c r="V638" s="102"/>
      <c r="W638" s="102"/>
      <c r="X638" s="102"/>
      <c r="Y638" s="102"/>
      <c r="Z638" s="102"/>
      <c r="AA638" s="102"/>
      <c r="AB638" s="102"/>
      <c r="AC638" s="102"/>
      <c r="AD638" s="102"/>
      <c r="AE638" s="102"/>
      <c r="AF638" s="102"/>
      <c r="AG638" s="102"/>
      <c r="AH638" s="102"/>
      <c r="AI638" s="102"/>
      <c r="AJ638" s="102"/>
      <c r="AK638" s="102"/>
      <c r="AL638" s="102"/>
    </row>
    <row r="639" spans="2:38" s="110" customFormat="1" x14ac:dyDescent="0.2">
      <c r="B639" s="102">
        <f t="shared" si="196"/>
        <v>4.0099999999999358</v>
      </c>
      <c r="C639" s="102">
        <f t="shared" si="197"/>
        <v>10232.929922806041</v>
      </c>
      <c r="D639" s="102">
        <f t="shared" si="188"/>
        <v>10.23292992280604</v>
      </c>
      <c r="E639" s="102">
        <f t="shared" si="189"/>
        <v>10.418093591034916</v>
      </c>
      <c r="F639" s="102">
        <f t="shared" si="190"/>
        <v>-94.062616881178812</v>
      </c>
      <c r="G639" s="102">
        <f t="shared" si="191"/>
        <v>-5.1513160734249039</v>
      </c>
      <c r="H639" s="102">
        <f t="shared" si="192"/>
        <v>162.35372862465903</v>
      </c>
      <c r="I639" s="102">
        <f t="shared" si="193"/>
        <v>5.266777517610012</v>
      </c>
      <c r="J639" s="102">
        <f t="shared" si="194"/>
        <v>68.291111743480215</v>
      </c>
      <c r="K639" s="102" t="str">
        <f t="shared" si="180"/>
        <v>1+0.0755470890549386i</v>
      </c>
      <c r="L639" s="102" t="str">
        <f t="shared" si="181"/>
        <v>1-0.0061411036167201i</v>
      </c>
      <c r="M639" s="102" t="str">
        <f t="shared" si="198"/>
        <v>1.00046394250183+0.0694059854382185i</v>
      </c>
      <c r="N639" s="102" t="str">
        <f t="shared" si="182"/>
        <v>1+100.102743831343i</v>
      </c>
      <c r="O639" s="102" t="str">
        <f t="shared" si="183"/>
        <v>0.997375860479226+0.150900085079777i</v>
      </c>
      <c r="P639" s="102" t="str">
        <f t="shared" si="199"/>
        <v>-14.1081367003896+99.990960350197i</v>
      </c>
      <c r="Q639" s="102" t="str">
        <f t="shared" si="184"/>
        <v>-0.235084470155626-3.30987825389839i</v>
      </c>
      <c r="R639" s="102" t="str">
        <f t="shared" si="185"/>
        <v>1400-330.91943465644i</v>
      </c>
      <c r="S639" s="102" t="str">
        <f t="shared" si="186"/>
        <v>-18085.1318940147i</v>
      </c>
      <c r="T639" s="102" t="str">
        <f t="shared" si="195"/>
        <v>1342.38082511797-427.021766874448i</v>
      </c>
      <c r="U639" s="102" t="str">
        <f t="shared" si="187"/>
        <v>-0.526626323700126+0.167523923927668i</v>
      </c>
      <c r="V639" s="102"/>
      <c r="W639" s="102"/>
      <c r="X639" s="102"/>
      <c r="Y639" s="102"/>
      <c r="Z639" s="102"/>
      <c r="AA639" s="102"/>
      <c r="AB639" s="102"/>
      <c r="AC639" s="102"/>
      <c r="AD639" s="102"/>
      <c r="AE639" s="102"/>
      <c r="AF639" s="102"/>
      <c r="AG639" s="102"/>
      <c r="AH639" s="102"/>
      <c r="AI639" s="102"/>
      <c r="AJ639" s="102"/>
      <c r="AK639" s="102"/>
      <c r="AL639" s="102"/>
    </row>
    <row r="640" spans="2:38" s="110" customFormat="1" x14ac:dyDescent="0.2">
      <c r="B640" s="102">
        <f t="shared" si="196"/>
        <v>4.0149999999999357</v>
      </c>
      <c r="C640" s="102">
        <f t="shared" si="197"/>
        <v>10351.421666791919</v>
      </c>
      <c r="D640" s="102">
        <f t="shared" si="188"/>
        <v>10.35142166679192</v>
      </c>
      <c r="E640" s="102">
        <f t="shared" si="189"/>
        <v>10.316938230703103</v>
      </c>
      <c r="F640" s="102">
        <f t="shared" si="190"/>
        <v>-94.122039947225346</v>
      </c>
      <c r="G640" s="102">
        <f t="shared" si="191"/>
        <v>-5.1571314755213757</v>
      </c>
      <c r="H640" s="102">
        <f t="shared" si="192"/>
        <v>162.4504972200337</v>
      </c>
      <c r="I640" s="102">
        <f t="shared" si="193"/>
        <v>5.1598067551817275</v>
      </c>
      <c r="J640" s="102">
        <f t="shared" si="194"/>
        <v>68.32845727280835</v>
      </c>
      <c r="K640" s="102" t="str">
        <f t="shared" si="180"/>
        <v>1+0.0764218831171187i</v>
      </c>
      <c r="L640" s="102" t="str">
        <f t="shared" si="181"/>
        <v>1-0.0062122142451552i</v>
      </c>
      <c r="M640" s="102" t="str">
        <f t="shared" si="198"/>
        <v>1.00047474911094+0.0702096688719635i</v>
      </c>
      <c r="N640" s="102" t="str">
        <f t="shared" si="182"/>
        <v>1+101.261878974828i</v>
      </c>
      <c r="O640" s="102" t="str">
        <f t="shared" si="183"/>
        <v>0.997314736417625+0.152647425712773i</v>
      </c>
      <c r="P640" s="102" t="str">
        <f t="shared" si="199"/>
        <v>-14.4600504119282+101.142611564647i</v>
      </c>
      <c r="Q640" s="102" t="str">
        <f t="shared" si="184"/>
        <v>-0.235755466957335-3.27131244421995i</v>
      </c>
      <c r="R640" s="102" t="str">
        <f t="shared" si="185"/>
        <v>1400-327.131431211748i</v>
      </c>
      <c r="S640" s="102" t="str">
        <f t="shared" si="186"/>
        <v>-17878.1131011072i</v>
      </c>
      <c r="T640" s="102" t="str">
        <f t="shared" si="195"/>
        <v>1342.20118500665-424.469683525624i</v>
      </c>
      <c r="U640" s="102" t="str">
        <f t="shared" si="187"/>
        <v>-0.526555849502608+0.166522721998514i</v>
      </c>
      <c r="V640" s="102"/>
      <c r="W640" s="102"/>
      <c r="X640" s="102"/>
      <c r="Y640" s="102"/>
      <c r="Z640" s="102"/>
      <c r="AA640" s="102"/>
      <c r="AB640" s="102"/>
      <c r="AC640" s="102"/>
      <c r="AD640" s="102"/>
      <c r="AE640" s="102"/>
      <c r="AF640" s="102"/>
      <c r="AG640" s="102"/>
      <c r="AH640" s="102"/>
      <c r="AI640" s="102"/>
      <c r="AJ640" s="102"/>
      <c r="AK640" s="102"/>
      <c r="AL640" s="102"/>
    </row>
    <row r="641" spans="2:38" s="110" customFormat="1" x14ac:dyDescent="0.2">
      <c r="B641" s="102">
        <f t="shared" si="196"/>
        <v>4.0199999999999356</v>
      </c>
      <c r="C641" s="102">
        <f t="shared" si="197"/>
        <v>10471.285480507458</v>
      </c>
      <c r="D641" s="102">
        <f t="shared" si="188"/>
        <v>10.471285480507458</v>
      </c>
      <c r="E641" s="102">
        <f t="shared" si="189"/>
        <v>10.215756116689118</v>
      </c>
      <c r="F641" s="102">
        <f t="shared" si="190"/>
        <v>-94.181972655998621</v>
      </c>
      <c r="G641" s="102">
        <f t="shared" si="191"/>
        <v>-5.1628472927501603</v>
      </c>
      <c r="H641" s="102">
        <f t="shared" si="192"/>
        <v>162.54518361246809</v>
      </c>
      <c r="I641" s="102">
        <f t="shared" si="193"/>
        <v>5.0529088239389575</v>
      </c>
      <c r="J641" s="102">
        <f t="shared" si="194"/>
        <v>68.363210956469473</v>
      </c>
      <c r="K641" s="102" t="str">
        <f t="shared" si="180"/>
        <v>1+0.0773068068171287i</v>
      </c>
      <c r="L641" s="102" t="str">
        <f t="shared" si="181"/>
        <v>1-0.00628414829585967i</v>
      </c>
      <c r="M641" s="102" t="str">
        <f t="shared" si="198"/>
        <v>1.00048580743832+0.071022658521269i</v>
      </c>
      <c r="N641" s="102" t="str">
        <f t="shared" si="182"/>
        <v>1+102.434436270689i</v>
      </c>
      <c r="O641" s="102" t="str">
        <f t="shared" si="183"/>
        <v>0.997252188593729+0.154414999596705i</v>
      </c>
      <c r="P641" s="102" t="str">
        <f t="shared" si="199"/>
        <v>-14.8201612468334+102.307380757906i</v>
      </c>
      <c r="Q641" s="102" t="str">
        <f t="shared" si="184"/>
        <v>-0.236407190657921-3.23318043582288i</v>
      </c>
      <c r="R641" s="102" t="str">
        <f t="shared" si="185"/>
        <v>1400-323.386788683927i</v>
      </c>
      <c r="S641" s="102" t="str">
        <f t="shared" si="186"/>
        <v>-17673.4640327263i</v>
      </c>
      <c r="T641" s="102" t="str">
        <f t="shared" si="195"/>
        <v>1342.01741030531-421.973223440689i</v>
      </c>
      <c r="U641" s="102" t="str">
        <f t="shared" si="187"/>
        <v>-0.52648375327362+0.165543341503655i</v>
      </c>
      <c r="V641" s="102"/>
      <c r="W641" s="102"/>
      <c r="X641" s="102"/>
      <c r="Y641" s="102"/>
      <c r="Z641" s="102"/>
      <c r="AA641" s="102"/>
      <c r="AB641" s="102"/>
      <c r="AC641" s="102"/>
      <c r="AD641" s="102"/>
      <c r="AE641" s="102"/>
      <c r="AF641" s="102"/>
      <c r="AG641" s="102"/>
      <c r="AH641" s="102"/>
      <c r="AI641" s="102"/>
      <c r="AJ641" s="102"/>
      <c r="AK641" s="102"/>
      <c r="AL641" s="102"/>
    </row>
    <row r="642" spans="2:38" s="110" customFormat="1" x14ac:dyDescent="0.2">
      <c r="B642" s="102">
        <f t="shared" si="196"/>
        <v>4.0249999999999355</v>
      </c>
      <c r="C642" s="102">
        <f t="shared" si="197"/>
        <v>10592.537251771333</v>
      </c>
      <c r="D642" s="102">
        <f t="shared" si="188"/>
        <v>10.592537251771333</v>
      </c>
      <c r="E642" s="102">
        <f t="shared" si="189"/>
        <v>10.114546664463692</v>
      </c>
      <c r="F642" s="102">
        <f t="shared" si="190"/>
        <v>-94.242421691140208</v>
      </c>
      <c r="G642" s="102">
        <f t="shared" si="191"/>
        <v>-5.168466147114799</v>
      </c>
      <c r="H642" s="102">
        <f t="shared" si="192"/>
        <v>162.63779317819697</v>
      </c>
      <c r="I642" s="102">
        <f t="shared" si="193"/>
        <v>4.9460805173488929</v>
      </c>
      <c r="J642" s="102">
        <f t="shared" si="194"/>
        <v>68.395371487056764</v>
      </c>
      <c r="K642" s="102" t="str">
        <f t="shared" si="180"/>
        <v>1+0.0782019774506464i</v>
      </c>
      <c r="L642" s="102" t="str">
        <f t="shared" si="181"/>
        <v>1-0.006356915303614i</v>
      </c>
      <c r="M642" s="102" t="str">
        <f t="shared" si="198"/>
        <v>1.00049712334723+0.0718450621470324i</v>
      </c>
      <c r="N642" s="102" t="str">
        <f t="shared" si="182"/>
        <v>1+103.620571140124i</v>
      </c>
      <c r="O642" s="102" t="str">
        <f t="shared" si="183"/>
        <v>0.997188183843854+0.156203041021578i</v>
      </c>
      <c r="P642" s="102" t="str">
        <f t="shared" si="199"/>
        <v>-15.1886601406363+103.485412185105i</v>
      </c>
      <c r="Q642" s="102" t="str">
        <f t="shared" si="184"/>
        <v>-0.237039991484438-3.19547720403434i</v>
      </c>
      <c r="R642" s="102" t="str">
        <f t="shared" si="185"/>
        <v>1400-319.685010724666i</v>
      </c>
      <c r="S642" s="102" t="str">
        <f t="shared" si="186"/>
        <v>-17471.1575628597i</v>
      </c>
      <c r="T642" s="102" t="str">
        <f t="shared" si="195"/>
        <v>1341.82940703095-419.532033506983i</v>
      </c>
      <c r="U642" s="102" t="str">
        <f t="shared" si="187"/>
        <v>-0.52640999814291+0.164585643914278i</v>
      </c>
      <c r="V642" s="102"/>
      <c r="W642" s="102"/>
      <c r="X642" s="102"/>
      <c r="Y642" s="102"/>
      <c r="Z642" s="102"/>
      <c r="AA642" s="102"/>
      <c r="AB642" s="102"/>
      <c r="AC642" s="102"/>
      <c r="AD642" s="102"/>
      <c r="AE642" s="102"/>
      <c r="AF642" s="102"/>
      <c r="AG642" s="102"/>
      <c r="AH642" s="102"/>
      <c r="AI642" s="102"/>
      <c r="AJ642" s="102"/>
      <c r="AK642" s="102"/>
      <c r="AL642" s="102"/>
    </row>
    <row r="643" spans="2:38" s="110" customFormat="1" x14ac:dyDescent="0.2">
      <c r="B643" s="102">
        <f t="shared" si="196"/>
        <v>4.0299999999999354</v>
      </c>
      <c r="C643" s="102">
        <f t="shared" si="197"/>
        <v>10715.193052374472</v>
      </c>
      <c r="D643" s="102">
        <f t="shared" si="188"/>
        <v>10.715193052374472</v>
      </c>
      <c r="E643" s="102">
        <f t="shared" si="189"/>
        <v>10.013309276941884</v>
      </c>
      <c r="F643" s="102">
        <f t="shared" si="190"/>
        <v>-94.303393762322429</v>
      </c>
      <c r="G643" s="102">
        <f t="shared" si="191"/>
        <v>-5.1739906258894486</v>
      </c>
      <c r="H643" s="102">
        <f t="shared" si="192"/>
        <v>162.72833125819119</v>
      </c>
      <c r="I643" s="102">
        <f t="shared" si="193"/>
        <v>4.8393186510524355</v>
      </c>
      <c r="J643" s="102">
        <f t="shared" si="194"/>
        <v>68.424937495868761</v>
      </c>
      <c r="K643" s="102" t="str">
        <f t="shared" si="180"/>
        <v>1+0.0791075136715697i</v>
      </c>
      <c r="L643" s="102" t="str">
        <f t="shared" si="181"/>
        <v>1-0.00643052491360623i</v>
      </c>
      <c r="M643" s="102" t="str">
        <f t="shared" si="198"/>
        <v>1.00050870283752+0.0726769887579635i</v>
      </c>
      <c r="N643" s="102" t="str">
        <f t="shared" si="182"/>
        <v>1+104.820440804025i</v>
      </c>
      <c r="O643" s="102" t="str">
        <f t="shared" si="183"/>
        <v>0.997122688231834+0.158011786990344i</v>
      </c>
      <c r="P643" s="102" t="str">
        <f t="shared" si="199"/>
        <v>-15.5657424763277+104.676851503146i</v>
      </c>
      <c r="Q643" s="102" t="str">
        <f t="shared" si="184"/>
        <v>-0.237654209863747-3.15819778121982i</v>
      </c>
      <c r="R643" s="102" t="str">
        <f t="shared" si="185"/>
        <v>1400-316.025606667306i</v>
      </c>
      <c r="S643" s="102" t="str">
        <f t="shared" si="186"/>
        <v>-17271.1668760039i</v>
      </c>
      <c r="T643" s="102" t="str">
        <f t="shared" si="195"/>
        <v>1341.63707911947-417.145767173317i</v>
      </c>
      <c r="U643" s="102" t="str">
        <f t="shared" si="187"/>
        <v>-0.526334546423791+0.163649493275686i</v>
      </c>
      <c r="V643" s="102"/>
      <c r="W643" s="102"/>
      <c r="X643" s="102"/>
      <c r="Y643" s="102"/>
      <c r="Z643" s="102"/>
      <c r="AA643" s="102"/>
      <c r="AB643" s="102"/>
      <c r="AC643" s="102"/>
      <c r="AD643" s="102"/>
      <c r="AE643" s="102"/>
      <c r="AF643" s="102"/>
      <c r="AG643" s="102"/>
      <c r="AH643" s="102"/>
      <c r="AI643" s="102"/>
      <c r="AJ643" s="102"/>
      <c r="AK643" s="102"/>
      <c r="AL643" s="102"/>
    </row>
    <row r="644" spans="2:38" s="110" customFormat="1" x14ac:dyDescent="0.2">
      <c r="B644" s="102">
        <f t="shared" si="196"/>
        <v>4.0349999999999353</v>
      </c>
      <c r="C644" s="102">
        <f t="shared" si="197"/>
        <v>10839.269140210423</v>
      </c>
      <c r="D644" s="102">
        <f t="shared" si="188"/>
        <v>10.839269140210423</v>
      </c>
      <c r="E644" s="102">
        <f t="shared" si="189"/>
        <v>9.9120433442537941</v>
      </c>
      <c r="F644" s="102">
        <f t="shared" si="190"/>
        <v>-94.364895604751524</v>
      </c>
      <c r="G644" s="102">
        <f t="shared" si="191"/>
        <v>-5.1794232822913671</v>
      </c>
      <c r="H644" s="102">
        <f t="shared" si="192"/>
        <v>162.81680315277998</v>
      </c>
      <c r="I644" s="102">
        <f t="shared" si="193"/>
        <v>4.732620061962427</v>
      </c>
      <c r="J644" s="102">
        <f t="shared" si="194"/>
        <v>68.451907548028458</v>
      </c>
      <c r="K644" s="102" t="str">
        <f t="shared" si="180"/>
        <v>1+0.0800235355077439i</v>
      </c>
      <c r="L644" s="102" t="str">
        <f t="shared" si="181"/>
        <v>1-0.00650498688271047i</v>
      </c>
      <c r="M644" s="102" t="str">
        <f t="shared" si="198"/>
        <v>1.00052055204879+0.0735185486250334i</v>
      </c>
      <c r="N644" s="102" t="str">
        <f t="shared" si="182"/>
        <v>1+106.034204303818i</v>
      </c>
      <c r="O644" s="102" t="str">
        <f t="shared" si="183"/>
        <v>0.997055667031029+0.159841477250323i</v>
      </c>
      <c r="P644" s="102" t="str">
        <f t="shared" si="199"/>
        <v>-15.9516081879538+105.881845777498i</v>
      </c>
      <c r="Q644" s="102" t="str">
        <f t="shared" si="184"/>
        <v>-0.238250176612467-3.12133725615669i</v>
      </c>
      <c r="R644" s="102" t="str">
        <f t="shared" si="185"/>
        <v>1400-312.408091461801i</v>
      </c>
      <c r="S644" s="102" t="str">
        <f t="shared" si="186"/>
        <v>-17073.4654636101i</v>
      </c>
      <c r="T644" s="102" t="str">
        <f t="shared" si="195"/>
        <v>1341.44032838207-414.814084378085i</v>
      </c>
      <c r="U644" s="102" t="str">
        <f t="shared" si="187"/>
        <v>-0.526257359596042+0.162734756179095i</v>
      </c>
      <c r="V644" s="102"/>
      <c r="W644" s="102"/>
      <c r="X644" s="102"/>
      <c r="Y644" s="102"/>
      <c r="Z644" s="102"/>
      <c r="AA644" s="102"/>
      <c r="AB644" s="102"/>
      <c r="AC644" s="102"/>
      <c r="AD644" s="102"/>
      <c r="AE644" s="102"/>
      <c r="AF644" s="102"/>
      <c r="AG644" s="102"/>
      <c r="AH644" s="102"/>
      <c r="AI644" s="102"/>
      <c r="AJ644" s="102"/>
      <c r="AK644" s="102"/>
      <c r="AL644" s="102"/>
    </row>
    <row r="645" spans="2:38" s="110" customFormat="1" x14ac:dyDescent="0.2">
      <c r="B645" s="102">
        <f t="shared" si="196"/>
        <v>4.0399999999999352</v>
      </c>
      <c r="C645" s="102">
        <f t="shared" si="197"/>
        <v>10964.781961430219</v>
      </c>
      <c r="D645" s="102">
        <f t="shared" si="188"/>
        <v>10.964781961430219</v>
      </c>
      <c r="E645" s="102">
        <f t="shared" si="189"/>
        <v>9.8107482435132347</v>
      </c>
      <c r="F645" s="102">
        <f t="shared" si="190"/>
        <v>-94.426933978630984</v>
      </c>
      <c r="G645" s="102">
        <f t="shared" si="191"/>
        <v>-5.184766636159778</v>
      </c>
      <c r="H645" s="102">
        <f t="shared" si="192"/>
        <v>162.90321411643609</v>
      </c>
      <c r="I645" s="102">
        <f t="shared" si="193"/>
        <v>4.6259816073534568</v>
      </c>
      <c r="J645" s="102">
        <f t="shared" si="194"/>
        <v>68.476280137805105</v>
      </c>
      <c r="K645" s="102" t="str">
        <f t="shared" si="180"/>
        <v>1+0.0809501643768712i</v>
      </c>
      <c r="L645" s="102" t="str">
        <f t="shared" si="181"/>
        <v>1-0.00658031108078006i</v>
      </c>
      <c r="M645" s="102" t="str">
        <f t="shared" si="198"/>
        <v>1.00053267726364+0.0743698532960912i</v>
      </c>
      <c r="N645" s="102" t="str">
        <f t="shared" si="182"/>
        <v>1+107.262022522538i</v>
      </c>
      <c r="O645" s="102" t="str">
        <f t="shared" si="183"/>
        <v>0.99698708470591+0.161692354324978i</v>
      </c>
      <c r="P645" s="102" t="str">
        <f t="shared" si="199"/>
        <v>-16.3464618666221+107.10054348873i</v>
      </c>
      <c r="Q645" s="102" t="str">
        <f t="shared" si="184"/>
        <v>-0.238828213122268-3.08489077341563i</v>
      </c>
      <c r="R645" s="102" t="str">
        <f t="shared" si="185"/>
        <v>1400-308.831985610432i</v>
      </c>
      <c r="S645" s="102" t="str">
        <f t="shared" si="186"/>
        <v>-16878.0271205701i</v>
      </c>
      <c r="T645" s="102" t="str">
        <f t="shared" si="195"/>
        <v>1341.2390544611-412.536651477422i</v>
      </c>
      <c r="U645" s="102" t="str">
        <f t="shared" si="187"/>
        <v>-0.526178398288584+0.16184130173345i</v>
      </c>
      <c r="V645" s="102"/>
      <c r="W645" s="102"/>
      <c r="X645" s="102"/>
      <c r="Y645" s="102"/>
      <c r="Z645" s="102"/>
      <c r="AA645" s="102"/>
      <c r="AB645" s="102"/>
      <c r="AC645" s="102"/>
      <c r="AD645" s="102"/>
      <c r="AE645" s="102"/>
      <c r="AF645" s="102"/>
      <c r="AG645" s="102"/>
      <c r="AH645" s="102"/>
      <c r="AI645" s="102"/>
      <c r="AJ645" s="102"/>
      <c r="AK645" s="102"/>
      <c r="AL645" s="102"/>
    </row>
    <row r="646" spans="2:38" s="110" customFormat="1" x14ac:dyDescent="0.2">
      <c r="B646" s="102">
        <f t="shared" si="196"/>
        <v>4.0449999999999351</v>
      </c>
      <c r="C646" s="102">
        <f t="shared" si="197"/>
        <v>11091.74815262236</v>
      </c>
      <c r="D646" s="102">
        <f t="shared" si="188"/>
        <v>11.09174815262236</v>
      </c>
      <c r="E646" s="102">
        <f t="shared" si="189"/>
        <v>9.7094233385830329</v>
      </c>
      <c r="F646" s="102">
        <f t="shared" si="190"/>
        <v>-94.489515668585298</v>
      </c>
      <c r="G646" s="102">
        <f t="shared" si="191"/>
        <v>-5.1900231746431027</v>
      </c>
      <c r="H646" s="102">
        <f t="shared" si="192"/>
        <v>162.98756935271959</v>
      </c>
      <c r="I646" s="102">
        <f t="shared" si="193"/>
        <v>4.5194001639399302</v>
      </c>
      <c r="J646" s="102">
        <f t="shared" si="194"/>
        <v>68.498053684134291</v>
      </c>
      <c r="K646" s="102" t="str">
        <f t="shared" si="180"/>
        <v>1+0.0818875231026044i</v>
      </c>
      <c r="L646" s="102" t="str">
        <f t="shared" si="181"/>
        <v>1-0.00665650749195585i</v>
      </c>
      <c r="M646" s="102" t="str">
        <f t="shared" si="198"/>
        <v>1.00054508491103+0.0752310156106485i</v>
      </c>
      <c r="N646" s="102" t="str">
        <f t="shared" si="182"/>
        <v>1+108.504058206162i</v>
      </c>
      <c r="O646" s="102" t="str">
        <f t="shared" si="183"/>
        <v>0.996916904893223+0.163564663546059i</v>
      </c>
      <c r="P646" s="102" t="str">
        <f t="shared" si="199"/>
        <v>-16.7505128689797+108.333094538787i</v>
      </c>
      <c r="Q646" s="102" t="str">
        <f t="shared" si="184"/>
        <v>-0.239388631540669-3.04885353274938i</v>
      </c>
      <c r="R646" s="102" t="str">
        <f t="shared" si="185"/>
        <v>1400-305.29681510424i</v>
      </c>
      <c r="S646" s="102" t="str">
        <f t="shared" si="186"/>
        <v>-16684.8259417433i</v>
      </c>
      <c r="T646" s="102" t="str">
        <f t="shared" si="195"/>
        <v>1341.03315478491-410.313141173278i</v>
      </c>
      <c r="U646" s="102" t="str">
        <f t="shared" si="187"/>
        <v>-0.526097622261771+0.160969001537209i</v>
      </c>
      <c r="V646" s="102"/>
      <c r="W646" s="102"/>
      <c r="X646" s="102"/>
      <c r="Y646" s="102"/>
      <c r="Z646" s="102"/>
      <c r="AA646" s="102"/>
      <c r="AB646" s="102"/>
      <c r="AC646" s="102"/>
      <c r="AD646" s="102"/>
      <c r="AE646" s="102"/>
      <c r="AF646" s="102"/>
      <c r="AG646" s="102"/>
      <c r="AH646" s="102"/>
      <c r="AI646" s="102"/>
      <c r="AJ646" s="102"/>
      <c r="AK646" s="102"/>
      <c r="AL646" s="102"/>
    </row>
    <row r="647" spans="2:38" s="110" customFormat="1" x14ac:dyDescent="0.2">
      <c r="B647" s="102">
        <f t="shared" si="196"/>
        <v>4.049999999999935</v>
      </c>
      <c r="C647" s="102">
        <f t="shared" si="197"/>
        <v>11220.184543017964</v>
      </c>
      <c r="D647" s="102">
        <f t="shared" si="188"/>
        <v>11.220184543017965</v>
      </c>
      <c r="E647" s="102">
        <f t="shared" si="189"/>
        <v>9.608067979837605</v>
      </c>
      <c r="F647" s="102">
        <f t="shared" si="190"/>
        <v>-94.552647483041142</v>
      </c>
      <c r="G647" s="102">
        <f t="shared" si="191"/>
        <v>-5.1951953528924886</v>
      </c>
      <c r="H647" s="102">
        <f t="shared" si="192"/>
        <v>163.06987400937805</v>
      </c>
      <c r="I647" s="102">
        <f t="shared" si="193"/>
        <v>4.4128726269451164</v>
      </c>
      <c r="J647" s="102">
        <f t="shared" si="194"/>
        <v>68.517226526336913</v>
      </c>
      <c r="K647" s="102" t="str">
        <f t="shared" si="180"/>
        <v>1+0.0828357359308274i</v>
      </c>
      <c r="L647" s="102" t="str">
        <f t="shared" si="181"/>
        <v>1-0.00673358621598963i</v>
      </c>
      <c r="M647" s="102" t="str">
        <f t="shared" si="198"/>
        <v>1.00055778156966+0.0761021497148378i</v>
      </c>
      <c r="N647" s="102" t="str">
        <f t="shared" si="182"/>
        <v>1+109.760475985174i</v>
      </c>
      <c r="O647" s="102" t="str">
        <f t="shared" si="183"/>
        <v>0.9968450903827+0.165458653086127i</v>
      </c>
      <c r="P647" s="102" t="str">
        <f t="shared" si="199"/>
        <v>-17.1639754282164+109.579650256975i</v>
      </c>
      <c r="Q647" s="102" t="str">
        <f t="shared" si="184"/>
        <v>-0.239931734947388-3.01322078848898i</v>
      </c>
      <c r="R647" s="102" t="str">
        <f t="shared" si="185"/>
        <v>1400-301.802111360203i</v>
      </c>
      <c r="S647" s="102" t="str">
        <f t="shared" si="186"/>
        <v>-16493.8363185228i</v>
      </c>
      <c r="T647" s="102" t="str">
        <f t="shared" si="195"/>
        <v>1340.82252452196-408.143232441464i</v>
      </c>
      <c r="U647" s="102" t="str">
        <f t="shared" si="187"/>
        <v>-0.526014990389383+0.160117729650112i</v>
      </c>
      <c r="V647" s="102"/>
      <c r="W647" s="102"/>
      <c r="X647" s="102"/>
      <c r="Y647" s="102"/>
      <c r="Z647" s="102"/>
      <c r="AA647" s="102"/>
      <c r="AB647" s="102"/>
      <c r="AC647" s="102"/>
      <c r="AD647" s="102"/>
      <c r="AE647" s="102"/>
      <c r="AF647" s="102"/>
      <c r="AG647" s="102"/>
      <c r="AH647" s="102"/>
      <c r="AI647" s="102"/>
      <c r="AJ647" s="102"/>
      <c r="AK647" s="102"/>
      <c r="AL647" s="102"/>
    </row>
    <row r="648" spans="2:38" s="110" customFormat="1" x14ac:dyDescent="0.2">
      <c r="B648" s="102">
        <f t="shared" si="196"/>
        <v>4.0549999999999349</v>
      </c>
      <c r="C648" s="102">
        <f t="shared" si="197"/>
        <v>11350.108156721461</v>
      </c>
      <c r="D648" s="102">
        <f t="shared" si="188"/>
        <v>11.350108156721461</v>
      </c>
      <c r="E648" s="102">
        <f t="shared" si="189"/>
        <v>9.5066815039229695</v>
      </c>
      <c r="F648" s="102">
        <f t="shared" si="190"/>
        <v>-94.616336253565663</v>
      </c>
      <c r="G648" s="102">
        <f t="shared" si="191"/>
        <v>-5.2002855947606008</v>
      </c>
      <c r="H648" s="102">
        <f t="shared" si="192"/>
        <v>163.15013317360254</v>
      </c>
      <c r="I648" s="102">
        <f t="shared" si="193"/>
        <v>4.3063959091623687</v>
      </c>
      <c r="J648" s="102">
        <f t="shared" si="194"/>
        <v>68.533796920036878</v>
      </c>
      <c r="K648" s="102" t="str">
        <f t="shared" si="180"/>
        <v>1+0.0837949285461235i</v>
      </c>
      <c r="L648" s="102" t="str">
        <f t="shared" si="181"/>
        <v>1-0.00681155746958276i</v>
      </c>
      <c r="M648" s="102" t="str">
        <f t="shared" si="198"/>
        <v>1.00057077397145+0.0769833710765407i</v>
      </c>
      <c r="N648" s="102" t="str">
        <f t="shared" si="182"/>
        <v>1+111.031442396389i</v>
      </c>
      <c r="O648" s="102" t="str">
        <f t="shared" si="183"/>
        <v>0.996771603097337+0.167374573991442i</v>
      </c>
      <c r="P648" s="102" t="str">
        <f t="shared" si="199"/>
        <v>-17.5870687676536+110.84036340565i</v>
      </c>
      <c r="Q648" s="102" t="str">
        <f t="shared" si="184"/>
        <v>-0.240457817526385-2.97798784894747i</v>
      </c>
      <c r="R648" s="102" t="str">
        <f t="shared" si="185"/>
        <v>1400-298.347411159127i</v>
      </c>
      <c r="S648" s="102" t="str">
        <f t="shared" si="186"/>
        <v>-16305.0329354407i</v>
      </c>
      <c r="T648" s="102" t="str">
        <f t="shared" si="195"/>
        <v>1340.60705653424-406.02661045957i</v>
      </c>
      <c r="U648" s="102" t="str">
        <f t="shared" si="187"/>
        <v>-0.525930460640355+0.159287362564908i</v>
      </c>
      <c r="V648" s="102"/>
      <c r="W648" s="102"/>
      <c r="X648" s="102"/>
      <c r="Y648" s="102"/>
      <c r="Z648" s="102"/>
      <c r="AA648" s="102"/>
      <c r="AB648" s="102"/>
      <c r="AC648" s="102"/>
      <c r="AD648" s="102"/>
      <c r="AE648" s="102"/>
      <c r="AF648" s="102"/>
      <c r="AG648" s="102"/>
      <c r="AH648" s="102"/>
      <c r="AI648" s="102"/>
      <c r="AJ648" s="102"/>
      <c r="AK648" s="102"/>
      <c r="AL648" s="102"/>
    </row>
    <row r="649" spans="2:38" s="110" customFormat="1" x14ac:dyDescent="0.2">
      <c r="B649" s="102">
        <f t="shared" si="196"/>
        <v>4.0599999999999348</v>
      </c>
      <c r="C649" s="102">
        <f t="shared" si="197"/>
        <v>11481.536214967118</v>
      </c>
      <c r="D649" s="102">
        <f t="shared" si="188"/>
        <v>11.481536214967118</v>
      </c>
      <c r="E649" s="102">
        <f t="shared" si="189"/>
        <v>9.4052632335140434</v>
      </c>
      <c r="F649" s="102">
        <f t="shared" si="190"/>
        <v>-94.680588834160957</v>
      </c>
      <c r="G649" s="102">
        <f t="shared" si="191"/>
        <v>-5.2052962935076135</v>
      </c>
      <c r="H649" s="102">
        <f t="shared" si="192"/>
        <v>163.22835186743421</v>
      </c>
      <c r="I649" s="102">
        <f t="shared" si="193"/>
        <v>4.1999669400064299</v>
      </c>
      <c r="J649" s="102">
        <f t="shared" si="194"/>
        <v>68.547763033273256</v>
      </c>
      <c r="K649" s="102" t="str">
        <f t="shared" si="180"/>
        <v>1+0.0847652280884348i</v>
      </c>
      <c r="L649" s="102" t="str">
        <f t="shared" si="181"/>
        <v>1-0.00689043158774047i</v>
      </c>
      <c r="M649" s="102" t="str">
        <f t="shared" si="198"/>
        <v>1.00058406900516+0.0778747965006943i</v>
      </c>
      <c r="N649" s="102" t="str">
        <f t="shared" si="182"/>
        <v>1+112.317125905029i</v>
      </c>
      <c r="O649" s="102" t="str">
        <f t="shared" si="183"/>
        <v>0.996696404073204+0.169312680215246i</v>
      </c>
      <c r="P649" s="102" t="str">
        <f t="shared" si="199"/>
        <v>-18.0200172169805+112.115388185595i</v>
      </c>
      <c r="Q649" s="102" t="str">
        <f t="shared" si="184"/>
        <v>-0.24096716473375-2.94315007583094i</v>
      </c>
      <c r="R649" s="102" t="str">
        <f t="shared" si="185"/>
        <v>1400-294.932256584242i</v>
      </c>
      <c r="S649" s="102" t="str">
        <f t="shared" si="186"/>
        <v>-16118.3907668132i</v>
      </c>
      <c r="T649" s="102" t="str">
        <f t="shared" si="195"/>
        <v>1340.38664132963-403.962966534725i</v>
      </c>
      <c r="U649" s="102" t="str">
        <f t="shared" si="187"/>
        <v>-0.525843990060084+0.158477779179007i</v>
      </c>
      <c r="V649" s="102"/>
      <c r="W649" s="102"/>
      <c r="X649" s="102"/>
      <c r="Y649" s="102"/>
      <c r="Z649" s="102"/>
      <c r="AA649" s="102"/>
      <c r="AB649" s="102"/>
      <c r="AC649" s="102"/>
      <c r="AD649" s="102"/>
      <c r="AE649" s="102"/>
      <c r="AF649" s="102"/>
      <c r="AG649" s="102"/>
      <c r="AH649" s="102"/>
      <c r="AI649" s="102"/>
      <c r="AJ649" s="102"/>
      <c r="AK649" s="102"/>
      <c r="AL649" s="102"/>
    </row>
    <row r="650" spans="2:38" s="110" customFormat="1" x14ac:dyDescent="0.2">
      <c r="B650" s="102">
        <f t="shared" si="196"/>
        <v>4.0649999999999347</v>
      </c>
      <c r="C650" s="102">
        <f t="shared" si="197"/>
        <v>11614.486138401697</v>
      </c>
      <c r="D650" s="102">
        <f t="shared" si="188"/>
        <v>11.614486138401697</v>
      </c>
      <c r="E650" s="102">
        <f t="shared" si="189"/>
        <v>9.3038124770689876</v>
      </c>
      <c r="F650" s="102">
        <f t="shared" si="190"/>
        <v>-94.745412100511587</v>
      </c>
      <c r="G650" s="102">
        <f t="shared" si="191"/>
        <v>-5.2102298125107112</v>
      </c>
      <c r="H650" s="102">
        <f t="shared" si="192"/>
        <v>163.30453504332152</v>
      </c>
      <c r="I650" s="102">
        <f t="shared" si="193"/>
        <v>4.0935826645582765</v>
      </c>
      <c r="J650" s="102">
        <f t="shared" si="194"/>
        <v>68.559122942809935</v>
      </c>
      <c r="K650" s="102" t="str">
        <f t="shared" si="180"/>
        <v>1+0.0857467631699147i</v>
      </c>
      <c r="L650" s="102" t="str">
        <f t="shared" si="181"/>
        <v>1-0.00697021902514167i</v>
      </c>
      <c r="M650" s="102" t="str">
        <f t="shared" si="198"/>
        <v>1.00059767371999+0.078776544144773i</v>
      </c>
      <c r="N650" s="102" t="str">
        <f t="shared" si="182"/>
        <v>1+113.617696927049i</v>
      </c>
      <c r="O650" s="102" t="str">
        <f t="shared" si="183"/>
        <v>0.996619453438783+0.171273228651419i</v>
      </c>
      <c r="P650" s="102" t="str">
        <f t="shared" si="199"/>
        <v>-18.4630503311953+113.40488024106i</v>
      </c>
      <c r="Q650" s="102" t="str">
        <f t="shared" si="184"/>
        <v>-0.241460053461428-2.90870288365676i</v>
      </c>
      <c r="R650" s="102" t="str">
        <f t="shared" si="185"/>
        <v>1400-291.556194960506i</v>
      </c>
      <c r="S650" s="102" t="str">
        <f t="shared" si="186"/>
        <v>-15933.885073423i</v>
      </c>
      <c r="T650" s="102" t="str">
        <f t="shared" si="195"/>
        <v>1340.16116701367-401.951998031182i</v>
      </c>
      <c r="U650" s="102" t="str">
        <f t="shared" si="187"/>
        <v>-0.525755534751515+0.157688860766079i</v>
      </c>
      <c r="V650" s="102"/>
      <c r="W650" s="102"/>
      <c r="X650" s="102"/>
      <c r="Y650" s="102"/>
      <c r="Z650" s="102"/>
      <c r="AA650" s="102"/>
      <c r="AB650" s="102"/>
      <c r="AC650" s="102"/>
      <c r="AD650" s="102"/>
      <c r="AE650" s="102"/>
      <c r="AF650" s="102"/>
      <c r="AG650" s="102"/>
      <c r="AH650" s="102"/>
      <c r="AI650" s="102"/>
      <c r="AJ650" s="102"/>
      <c r="AK650" s="102"/>
      <c r="AL650" s="102"/>
    </row>
    <row r="651" spans="2:38" s="110" customFormat="1" x14ac:dyDescent="0.2">
      <c r="B651" s="102">
        <f t="shared" si="196"/>
        <v>4.0699999999999346</v>
      </c>
      <c r="C651" s="102">
        <f t="shared" si="197"/>
        <v>11748.975549393544</v>
      </c>
      <c r="D651" s="102">
        <f t="shared" si="188"/>
        <v>11.748975549393544</v>
      </c>
      <c r="E651" s="102">
        <f t="shared" si="189"/>
        <v>9.2023285285811678</v>
      </c>
      <c r="F651" s="102">
        <f t="shared" si="190"/>
        <v>-94.810812949185916</v>
      </c>
      <c r="G651" s="102">
        <f t="shared" si="191"/>
        <v>-5.2150884859791429</v>
      </c>
      <c r="H651" s="102">
        <f t="shared" si="192"/>
        <v>163.37868757982324</v>
      </c>
      <c r="I651" s="102">
        <f t="shared" si="193"/>
        <v>3.9872400426020249</v>
      </c>
      <c r="J651" s="102">
        <f t="shared" si="194"/>
        <v>68.56787463063732</v>
      </c>
      <c r="K651" s="102" t="str">
        <f t="shared" si="180"/>
        <v>1+0.086739663891975i</v>
      </c>
      <c r="L651" s="102" t="str">
        <f t="shared" si="181"/>
        <v>1-0.00705093035752477i</v>
      </c>
      <c r="M651" s="102" t="str">
        <f t="shared" si="198"/>
        <v>1.00061159532934+0.0796887335344502i</v>
      </c>
      <c r="N651" s="102" t="str">
        <f t="shared" si="182"/>
        <v>1+114.933327851731i</v>
      </c>
      <c r="O651" s="102" t="str">
        <f t="shared" si="183"/>
        <v>0.996540710393828+0.173256479168533i</v>
      </c>
      <c r="P651" s="102" t="str">
        <f t="shared" si="199"/>
        <v>-18.9164030123198+114.708996664459i</v>
      </c>
      <c r="Q651" s="102" t="str">
        <f t="shared" si="184"/>
        <v>-0.241936752197021-2.87464173917913i</v>
      </c>
      <c r="R651" s="102" t="str">
        <f t="shared" si="185"/>
        <v>1400-288.21877879461i</v>
      </c>
      <c r="S651" s="102" t="str">
        <f t="shared" si="186"/>
        <v>-15751.4913992403i</v>
      </c>
      <c r="T651" s="102" t="str">
        <f t="shared" si="195"/>
        <v>1339.93051924039-399.993408297693i</v>
      </c>
      <c r="U651" s="102" t="str">
        <f t="shared" si="187"/>
        <v>-0.525665049855844+0.156920490947556i</v>
      </c>
      <c r="V651" s="102"/>
      <c r="W651" s="102"/>
      <c r="X651" s="102"/>
      <c r="Y651" s="102"/>
      <c r="Z651" s="102"/>
      <c r="AA651" s="102"/>
      <c r="AB651" s="102"/>
      <c r="AC651" s="102"/>
      <c r="AD651" s="102"/>
      <c r="AE651" s="102"/>
      <c r="AF651" s="102"/>
      <c r="AG651" s="102"/>
      <c r="AH651" s="102"/>
      <c r="AI651" s="102"/>
      <c r="AJ651" s="102"/>
      <c r="AK651" s="102"/>
      <c r="AL651" s="102"/>
    </row>
    <row r="652" spans="2:38" s="110" customFormat="1" x14ac:dyDescent="0.2">
      <c r="B652" s="102">
        <f t="shared" si="196"/>
        <v>4.0749999999999345</v>
      </c>
      <c r="C652" s="102">
        <f t="shared" si="197"/>
        <v>11885.022274368392</v>
      </c>
      <c r="D652" s="102">
        <f t="shared" si="188"/>
        <v>11.885022274368392</v>
      </c>
      <c r="E652" s="102">
        <f t="shared" si="189"/>
        <v>9.1008106673290072</v>
      </c>
      <c r="F652" s="102">
        <f t="shared" si="190"/>
        <v>-94.876798296788394</v>
      </c>
      <c r="G652" s="102">
        <f t="shared" si="191"/>
        <v>-5.2198746196734742</v>
      </c>
      <c r="H652" s="102">
        <f t="shared" si="192"/>
        <v>163.45081427745671</v>
      </c>
      <c r="I652" s="102">
        <f t="shared" si="193"/>
        <v>3.880936047655533</v>
      </c>
      <c r="J652" s="102">
        <f t="shared" si="194"/>
        <v>68.574015980668321</v>
      </c>
      <c r="K652" s="102" t="str">
        <f t="shared" si="180"/>
        <v>1+0.087744061862531i</v>
      </c>
      <c r="L652" s="102" t="str">
        <f t="shared" si="181"/>
        <v>1-0.00713257628308944i</v>
      </c>
      <c r="M652" s="102" t="str">
        <f t="shared" si="198"/>
        <v>1.00062584121462+0.0806114855794416i</v>
      </c>
      <c r="N652" s="102" t="str">
        <f t="shared" si="182"/>
        <v>1+116.264193064528i</v>
      </c>
      <c r="O652" s="102" t="str">
        <f t="shared" si="183"/>
        <v>0.996460133187734+0.175262694644296i</v>
      </c>
      <c r="P652" s="102" t="str">
        <f t="shared" si="199"/>
        <v>-19.3803156339461+116.027896000688i</v>
      </c>
      <c r="Q652" s="102" t="str">
        <f t="shared" si="184"/>
        <v>-0.24239752117969-2.84096216082193i</v>
      </c>
      <c r="R652" s="102" t="str">
        <f t="shared" si="185"/>
        <v>1400-284.919565715656i</v>
      </c>
      <c r="S652" s="102" t="str">
        <f t="shared" si="186"/>
        <v>-15571.1855681812i</v>
      </c>
      <c r="T652" s="102" t="str">
        <f t="shared" si="195"/>
        <v>1339.69458116229-398.08690659457i</v>
      </c>
      <c r="U652" s="102" t="str">
        <f t="shared" si="187"/>
        <v>-0.525572489532897+0.156172555664023i</v>
      </c>
      <c r="V652" s="102"/>
      <c r="W652" s="102"/>
      <c r="X652" s="102"/>
      <c r="Y652" s="102"/>
      <c r="Z652" s="102"/>
      <c r="AA652" s="102"/>
      <c r="AB652" s="102"/>
      <c r="AC652" s="102"/>
      <c r="AD652" s="102"/>
      <c r="AE652" s="102"/>
      <c r="AF652" s="102"/>
      <c r="AG652" s="102"/>
      <c r="AH652" s="102"/>
      <c r="AI652" s="102"/>
      <c r="AJ652" s="102"/>
      <c r="AK652" s="102"/>
      <c r="AL652" s="102"/>
    </row>
    <row r="653" spans="2:38" s="110" customFormat="1" x14ac:dyDescent="0.2">
      <c r="B653" s="102">
        <f t="shared" si="196"/>
        <v>4.0799999999999343</v>
      </c>
      <c r="C653" s="102">
        <f t="shared" si="197"/>
        <v>12022.644346172316</v>
      </c>
      <c r="D653" s="102">
        <f t="shared" si="188"/>
        <v>12.022644346172315</v>
      </c>
      <c r="E653" s="102">
        <f t="shared" si="189"/>
        <v>8.9992581576232293</v>
      </c>
      <c r="F653" s="102">
        <f t="shared" si="190"/>
        <v>-94.943375079062193</v>
      </c>
      <c r="G653" s="102">
        <f t="shared" si="191"/>
        <v>-5.2245904916282342</v>
      </c>
      <c r="H653" s="102">
        <f t="shared" si="192"/>
        <v>163.52091985468854</v>
      </c>
      <c r="I653" s="102">
        <f t="shared" si="193"/>
        <v>3.7746676659949951</v>
      </c>
      <c r="J653" s="102">
        <f t="shared" si="194"/>
        <v>68.57754477562635</v>
      </c>
      <c r="K653" s="102" t="str">
        <f t="shared" si="180"/>
        <v>1+0.0887600902134459i</v>
      </c>
      <c r="L653" s="102" t="str">
        <f t="shared" si="181"/>
        <v>1-0.00721516762391471i</v>
      </c>
      <c r="M653" s="102" t="str">
        <f t="shared" si="198"/>
        <v>1.0006404189292+0.0815449225895312i</v>
      </c>
      <c r="N653" s="102" t="str">
        <f t="shared" si="182"/>
        <v>1+117.610468970182i</v>
      </c>
      <c r="O653" s="102" t="str">
        <f t="shared" si="183"/>
        <v>0.996377679097401+0.177292141000396i</v>
      </c>
      <c r="P653" s="102" t="str">
        <f t="shared" si="199"/>
        <v>-19.8550341686868+117.361738251067i</v>
      </c>
      <c r="Q653" s="102" t="str">
        <f t="shared" si="184"/>
        <v>-0.242842612552309-2.80765971811866i</v>
      </c>
      <c r="R653" s="102" t="str">
        <f t="shared" si="185"/>
        <v>1400-281.658118416523i</v>
      </c>
      <c r="S653" s="102" t="str">
        <f t="shared" si="186"/>
        <v>-15392.943680903i</v>
      </c>
      <c r="T653" s="102" t="str">
        <f t="shared" si="195"/>
        <v>1339.45323337956-396.232208020472i</v>
      </c>
      <c r="U653" s="102" t="str">
        <f t="shared" si="187"/>
        <v>-0.525477806941211+0.155444943146493i</v>
      </c>
      <c r="V653" s="102"/>
      <c r="W653" s="102"/>
      <c r="X653" s="102"/>
      <c r="Y653" s="102"/>
      <c r="Z653" s="102"/>
      <c r="AA653" s="102"/>
      <c r="AB653" s="102"/>
      <c r="AC653" s="102"/>
      <c r="AD653" s="102"/>
      <c r="AE653" s="102"/>
      <c r="AF653" s="102"/>
      <c r="AG653" s="102"/>
      <c r="AH653" s="102"/>
      <c r="AI653" s="102"/>
      <c r="AJ653" s="102"/>
      <c r="AK653" s="102"/>
      <c r="AL653" s="102"/>
    </row>
    <row r="654" spans="2:38" s="110" customFormat="1" x14ac:dyDescent="0.2">
      <c r="B654" s="102">
        <f t="shared" si="196"/>
        <v>4.0849999999999342</v>
      </c>
      <c r="C654" s="102">
        <f t="shared" si="197"/>
        <v>12161.860006461844</v>
      </c>
      <c r="D654" s="102">
        <f t="shared" si="188"/>
        <v>12.161860006461843</v>
      </c>
      <c r="E654" s="102">
        <f t="shared" si="189"/>
        <v>8.8976702485512345</v>
      </c>
      <c r="F654" s="102">
        <f t="shared" si="190"/>
        <v>-95.010550249939882</v>
      </c>
      <c r="G654" s="102">
        <f t="shared" si="191"/>
        <v>-5.229238352879034</v>
      </c>
      <c r="H654" s="102">
        <f t="shared" si="192"/>
        <v>163.58900894406375</v>
      </c>
      <c r="I654" s="102">
        <f t="shared" si="193"/>
        <v>3.6684318956722004</v>
      </c>
      <c r="J654" s="102">
        <f t="shared" si="194"/>
        <v>68.578458694123867</v>
      </c>
      <c r="K654" s="102" t="str">
        <f t="shared" si="180"/>
        <v>1+0.0897878836181769i</v>
      </c>
      <c r="L654" s="102" t="str">
        <f t="shared" si="181"/>
        <v>1-0.00729871532739334i</v>
      </c>
      <c r="M654" s="102" t="str">
        <f t="shared" si="198"/>
        <v>1.00065533620238+0.0824891682907836i</v>
      </c>
      <c r="N654" s="102" t="str">
        <f t="shared" si="182"/>
        <v>1+118.972334016108i</v>
      </c>
      <c r="O654" s="102" t="str">
        <f t="shared" si="183"/>
        <v>0.996293304404579+0.17934508723775i</v>
      </c>
      <c r="P654" s="102" t="str">
        <f t="shared" si="199"/>
        <v>-20.340810318593+118.710684876871i</v>
      </c>
      <c r="Q654" s="102" t="str">
        <f t="shared" si="184"/>
        <v>-0.243272270509904-2.77473003115928i</v>
      </c>
      <c r="R654" s="102" t="str">
        <f t="shared" si="185"/>
        <v>1400-278.434004595904i</v>
      </c>
      <c r="S654" s="102" t="str">
        <f t="shared" si="186"/>
        <v>-15216.7421116366i</v>
      </c>
      <c r="T654" s="102" t="str">
        <f t="shared" si="195"/>
        <v>1339.2063538883-394.429033438811i</v>
      </c>
      <c r="U654" s="102" t="str">
        <f t="shared" si="187"/>
        <v>-0.525380954217717+0.154737543887533i</v>
      </c>
      <c r="V654" s="102"/>
      <c r="W654" s="102"/>
      <c r="X654" s="102"/>
      <c r="Y654" s="102"/>
      <c r="Z654" s="102"/>
      <c r="AA654" s="102"/>
      <c r="AB654" s="102"/>
      <c r="AC654" s="102"/>
      <c r="AD654" s="102"/>
      <c r="AE654" s="102"/>
      <c r="AF654" s="102"/>
      <c r="AG654" s="102"/>
      <c r="AH654" s="102"/>
      <c r="AI654" s="102"/>
      <c r="AJ654" s="102"/>
      <c r="AK654" s="102"/>
      <c r="AL654" s="102"/>
    </row>
    <row r="655" spans="2:38" s="110" customFormat="1" x14ac:dyDescent="0.2">
      <c r="B655" s="102">
        <f t="shared" si="196"/>
        <v>4.0899999999999341</v>
      </c>
      <c r="C655" s="102">
        <f t="shared" si="197"/>
        <v>12302.687708121957</v>
      </c>
      <c r="D655" s="102">
        <f t="shared" si="188"/>
        <v>12.302687708121958</v>
      </c>
      <c r="E655" s="102">
        <f t="shared" si="189"/>
        <v>8.79604617372026</v>
      </c>
      <c r="F655" s="102">
        <f t="shared" si="190"/>
        <v>-95.078330780541393</v>
      </c>
      <c r="G655" s="102">
        <f t="shared" si="191"/>
        <v>-5.2338204281912573</v>
      </c>
      <c r="H655" s="102">
        <f t="shared" si="192"/>
        <v>163.65508608847287</v>
      </c>
      <c r="I655" s="102">
        <f t="shared" si="193"/>
        <v>3.5622257455290027</v>
      </c>
      <c r="J655" s="102">
        <f t="shared" si="194"/>
        <v>68.576755307931478</v>
      </c>
      <c r="K655" s="102" t="str">
        <f t="shared" si="180"/>
        <v>1+0.0908275783096267i</v>
      </c>
      <c r="L655" s="102" t="str">
        <f t="shared" si="181"/>
        <v>1-0.00738323046768291i</v>
      </c>
      <c r="M655" s="102" t="str">
        <f t="shared" si="198"/>
        <v>1.00067060094348+0.0834443478419438i</v>
      </c>
      <c r="N655" s="102" t="str">
        <f t="shared" si="182"/>
        <v>1+120.349968716041i</v>
      </c>
      <c r="O655" s="102" t="str">
        <f t="shared" si="183"/>
        <v>0.996206964372687+0.181421805472157i</v>
      </c>
      <c r="P655" s="102" t="str">
        <f t="shared" si="199"/>
        <v>-20.8379016486091+120.074898802427i</v>
      </c>
      <c r="Q655" s="102" t="str">
        <f t="shared" si="184"/>
        <v>-0.243686731444564-2.74216877004442i</v>
      </c>
      <c r="R655" s="102" t="str">
        <f t="shared" si="185"/>
        <v>1400-275.246796901005i</v>
      </c>
      <c r="S655" s="102" t="str">
        <f t="shared" si="186"/>
        <v>-15042.557505055i</v>
      </c>
      <c r="T655" s="102" t="str">
        <f t="shared" si="195"/>
        <v>1338.95381802813-392.677109403785i</v>
      </c>
      <c r="U655" s="102" t="str">
        <f t="shared" si="187"/>
        <v>-0.525281882457188+0.154050250612254i</v>
      </c>
      <c r="V655" s="102"/>
      <c r="W655" s="102"/>
      <c r="X655" s="102"/>
      <c r="Y655" s="102"/>
      <c r="Z655" s="102"/>
      <c r="AA655" s="102"/>
      <c r="AB655" s="102"/>
      <c r="AC655" s="102"/>
      <c r="AD655" s="102"/>
      <c r="AE655" s="102"/>
      <c r="AF655" s="102"/>
      <c r="AG655" s="102"/>
      <c r="AH655" s="102"/>
      <c r="AI655" s="102"/>
      <c r="AJ655" s="102"/>
      <c r="AK655" s="102"/>
      <c r="AL655" s="102"/>
    </row>
    <row r="656" spans="2:38" s="110" customFormat="1" x14ac:dyDescent="0.2">
      <c r="B656" s="102">
        <f t="shared" si="196"/>
        <v>4.094999999999934</v>
      </c>
      <c r="C656" s="102">
        <f t="shared" si="197"/>
        <v>12445.146117711971</v>
      </c>
      <c r="D656" s="102">
        <f t="shared" si="188"/>
        <v>12.445146117711971</v>
      </c>
      <c r="E656" s="102">
        <f t="shared" si="189"/>
        <v>8.694385150997757</v>
      </c>
      <c r="F656" s="102">
        <f t="shared" si="190"/>
        <v>-95.146723658117608</v>
      </c>
      <c r="G656" s="102">
        <f t="shared" si="191"/>
        <v>-5.2383389167933148</v>
      </c>
      <c r="H656" s="102">
        <f t="shared" si="192"/>
        <v>163.71915573755379</v>
      </c>
      <c r="I656" s="102">
        <f t="shared" si="193"/>
        <v>3.4560462342044422</v>
      </c>
      <c r="J656" s="102">
        <f t="shared" si="194"/>
        <v>68.572432079436183</v>
      </c>
      <c r="K656" s="102" t="str">
        <f t="shared" si="180"/>
        <v>1+0.0918793120982003i</v>
      </c>
      <c r="L656" s="102" t="str">
        <f t="shared" si="181"/>
        <v>1-0.00746872424717373i</v>
      </c>
      <c r="M656" s="102" t="str">
        <f t="shared" si="198"/>
        <v>1.00068622124608+0.0844105878510266i</v>
      </c>
      <c r="N656" s="102" t="str">
        <f t="shared" si="182"/>
        <v>1+121.743555673968i</v>
      </c>
      <c r="O656" s="102" t="str">
        <f t="shared" si="183"/>
        <v>0.9961186132231+0.18352257097037i</v>
      </c>
      <c r="P656" s="102" t="str">
        <f t="shared" si="199"/>
        <v>-21.3465717231379+121.454544417773i</v>
      </c>
      <c r="Q656" s="102" t="str">
        <f t="shared" si="184"/>
        <v>-0.24408622408688-2.70997165434637i</v>
      </c>
      <c r="R656" s="102" t="str">
        <f t="shared" si="185"/>
        <v>1400-272.096072870899i</v>
      </c>
      <c r="S656" s="102" t="str">
        <f t="shared" si="186"/>
        <v>-14870.366773177i</v>
      </c>
      <c r="T656" s="102" t="str">
        <f t="shared" si="195"/>
        <v>1338.69549842866-390.976168085937i</v>
      </c>
      <c r="U656" s="102" t="str">
        <f t="shared" si="187"/>
        <v>-0.525180541691242+0.153382958249098i</v>
      </c>
      <c r="V656" s="102"/>
      <c r="W656" s="102"/>
      <c r="X656" s="102"/>
      <c r="Y656" s="102"/>
      <c r="Z656" s="102"/>
      <c r="AA656" s="102"/>
      <c r="AB656" s="102"/>
      <c r="AC656" s="102"/>
      <c r="AD656" s="102"/>
      <c r="AE656" s="102"/>
      <c r="AF656" s="102"/>
      <c r="AG656" s="102"/>
      <c r="AH656" s="102"/>
      <c r="AI656" s="102"/>
      <c r="AJ656" s="102"/>
      <c r="AK656" s="102"/>
      <c r="AL656" s="102"/>
    </row>
    <row r="657" spans="2:38" s="110" customFormat="1" x14ac:dyDescent="0.2">
      <c r="B657" s="102">
        <f t="shared" si="196"/>
        <v>4.0999999999999339</v>
      </c>
      <c r="C657" s="102">
        <f t="shared" si="197"/>
        <v>12589.25411793977</v>
      </c>
      <c r="D657" s="102">
        <f t="shared" si="188"/>
        <v>12.58925411793977</v>
      </c>
      <c r="E657" s="102">
        <f t="shared" si="189"/>
        <v>8.5926863822501076</v>
      </c>
      <c r="F657" s="102">
        <f t="shared" si="190"/>
        <v>-95.215735884937814</v>
      </c>
      <c r="G657" s="102">
        <f t="shared" si="191"/>
        <v>-5.2427959931111392</v>
      </c>
      <c r="H657" s="102">
        <f t="shared" si="192"/>
        <v>163.78122224422563</v>
      </c>
      <c r="I657" s="102">
        <f t="shared" si="193"/>
        <v>3.3498903891389684</v>
      </c>
      <c r="J657" s="102">
        <f t="shared" si="194"/>
        <v>68.565486359287817</v>
      </c>
      <c r="K657" s="102" t="str">
        <f t="shared" si="180"/>
        <v>1+0.0929432243900724i</v>
      </c>
      <c r="L657" s="102" t="str">
        <f t="shared" si="181"/>
        <v>1-0.00755520799797367i</v>
      </c>
      <c r="M657" s="102" t="str">
        <f t="shared" si="198"/>
        <v>1.00070220539227+0.0853880163920987i</v>
      </c>
      <c r="N657" s="102" t="str">
        <f t="shared" si="182"/>
        <v>1+123.153279608332i</v>
      </c>
      <c r="O657" s="102" t="str">
        <f t="shared" si="183"/>
        <v>0.996028204110867+0.18564766218658i</v>
      </c>
      <c r="P657" s="102" t="str">
        <f t="shared" si="199"/>
        <v>-21.8670902457862+122.849787580837i</v>
      </c>
      <c r="Q657" s="102" t="str">
        <f t="shared" si="184"/>
        <v>-0.244470969644018-2.67813445257711i</v>
      </c>
      <c r="R657" s="102" t="str">
        <f t="shared" si="185"/>
        <v>1400-268.981414880527i</v>
      </c>
      <c r="S657" s="102" t="str">
        <f t="shared" si="186"/>
        <v>-14700.1470923079i</v>
      </c>
      <c r="T657" s="102" t="str">
        <f t="shared" si="195"/>
        <v>1338.43126495532-389.325947197237i</v>
      </c>
      <c r="U657" s="102" t="str">
        <f t="shared" si="187"/>
        <v>-0.525076880867086+0.152735563900454i</v>
      </c>
      <c r="V657" s="102"/>
      <c r="W657" s="102"/>
      <c r="X657" s="102"/>
      <c r="Y657" s="102"/>
      <c r="Z657" s="102"/>
      <c r="AA657" s="102"/>
      <c r="AB657" s="102"/>
      <c r="AC657" s="102"/>
      <c r="AD657" s="102"/>
      <c r="AE657" s="102"/>
      <c r="AF657" s="102"/>
      <c r="AG657" s="102"/>
      <c r="AH657" s="102"/>
      <c r="AI657" s="102"/>
      <c r="AJ657" s="102"/>
      <c r="AK657" s="102"/>
      <c r="AL657" s="102"/>
    </row>
    <row r="658" spans="2:38" s="110" customFormat="1" x14ac:dyDescent="0.2">
      <c r="B658" s="102">
        <f t="shared" si="196"/>
        <v>4.1049999999999338</v>
      </c>
      <c r="C658" s="102">
        <f t="shared" si="197"/>
        <v>12735.030810164692</v>
      </c>
      <c r="D658" s="102">
        <f t="shared" si="188"/>
        <v>12.735030810164691</v>
      </c>
      <c r="E658" s="102">
        <f t="shared" si="189"/>
        <v>8.4909490530791647</v>
      </c>
      <c r="F658" s="102">
        <f t="shared" si="190"/>
        <v>-95.285374477119291</v>
      </c>
      <c r="G658" s="102">
        <f t="shared" si="191"/>
        <v>-5.2471938075053526</v>
      </c>
      <c r="H658" s="102">
        <f t="shared" si="192"/>
        <v>163.84128986135292</v>
      </c>
      <c r="I658" s="102">
        <f t="shared" si="193"/>
        <v>3.2437552455738121</v>
      </c>
      <c r="J658" s="102">
        <f t="shared" si="194"/>
        <v>68.555915384233629</v>
      </c>
      <c r="K658" s="102" t="str">
        <f t="shared" si="180"/>
        <v>1+0.0940194562056647i</v>
      </c>
      <c r="L658" s="102" t="str">
        <f t="shared" si="181"/>
        <v>1-0.00764269318341023i</v>
      </c>
      <c r="M658" s="102" t="str">
        <f t="shared" si="198"/>
        <v>1.00071856185705+0.0863767630222545i</v>
      </c>
      <c r="N658" s="102" t="str">
        <f t="shared" si="182"/>
        <v>1+124.579327376514i</v>
      </c>
      <c r="O658" s="102" t="str">
        <f t="shared" si="183"/>
        <v>0.995935689099881+0.187797360799327i</v>
      </c>
      <c r="P658" s="102" t="str">
        <f t="shared" si="199"/>
        <v>-22.3997332023648+124.260795619127i</v>
      </c>
      <c r="Q658" s="102" t="str">
        <f t="shared" si="184"/>
        <v>-0.244841181934503-2.64665298166315i</v>
      </c>
      <c r="R658" s="102" t="str">
        <f t="shared" si="185"/>
        <v>1400-265.902410085347i</v>
      </c>
      <c r="S658" s="102" t="str">
        <f t="shared" si="186"/>
        <v>-14531.8759000132i</v>
      </c>
      <c r="T658" s="102" t="str">
        <f t="shared" si="195"/>
        <v>1338.16098465424-387.726189915629i</v>
      </c>
      <c r="U658" s="102" t="str">
        <f t="shared" si="187"/>
        <v>-0.524970847825893+0.152107966813054i</v>
      </c>
      <c r="V658" s="102"/>
      <c r="W658" s="102"/>
      <c r="X658" s="102"/>
      <c r="Y658" s="102"/>
      <c r="Z658" s="102"/>
      <c r="AA658" s="102"/>
      <c r="AB658" s="102"/>
      <c r="AC658" s="102"/>
      <c r="AD658" s="102"/>
      <c r="AE658" s="102"/>
      <c r="AF658" s="102"/>
      <c r="AG658" s="102"/>
      <c r="AH658" s="102"/>
      <c r="AI658" s="102"/>
      <c r="AJ658" s="102"/>
      <c r="AK658" s="102"/>
      <c r="AL658" s="102"/>
    </row>
    <row r="659" spans="2:38" s="110" customFormat="1" x14ac:dyDescent="0.2">
      <c r="B659" s="102">
        <f t="shared" si="196"/>
        <v>4.1099999999999337</v>
      </c>
      <c r="C659" s="102">
        <f t="shared" si="197"/>
        <v>12882.495516929392</v>
      </c>
      <c r="D659" s="102">
        <f t="shared" si="188"/>
        <v>12.882495516929392</v>
      </c>
      <c r="E659" s="102">
        <f t="shared" si="189"/>
        <v>8.3891723325577523</v>
      </c>
      <c r="F659" s="102">
        <f t="shared" si="190"/>
        <v>-95.355646463397818</v>
      </c>
      <c r="G659" s="102">
        <f t="shared" si="191"/>
        <v>-5.2515344870105167</v>
      </c>
      <c r="H659" s="102">
        <f t="shared" si="192"/>
        <v>163.89936273853769</v>
      </c>
      <c r="I659" s="102">
        <f t="shared" si="193"/>
        <v>3.1376378455472356</v>
      </c>
      <c r="J659" s="102">
        <f t="shared" si="194"/>
        <v>68.543716275139872</v>
      </c>
      <c r="K659" s="102" t="str">
        <f t="shared" si="180"/>
        <v>1+0.0951081501983387i</v>
      </c>
      <c r="L659" s="102" t="str">
        <f t="shared" si="181"/>
        <v>1-0.00773119139954996i</v>
      </c>
      <c r="M659" s="102" t="str">
        <f t="shared" si="198"/>
        <v>1.00073529931284+0.0873769587987887i</v>
      </c>
      <c r="N659" s="102" t="str">
        <f t="shared" si="182"/>
        <v>1+126.021887999599i</v>
      </c>
      <c r="O659" s="102" t="str">
        <f t="shared" si="183"/>
        <v>0.995841019137457+0.189971951748832i</v>
      </c>
      <c r="P659" s="102" t="str">
        <f t="shared" si="199"/>
        <v>-22.9447830072191+125.687737330896i</v>
      </c>
      <c r="Q659" s="102" t="str">
        <f t="shared" si="184"/>
        <v>-0.24519706751987-2.61552310642743i</v>
      </c>
      <c r="R659" s="102" t="str">
        <f t="shared" si="185"/>
        <v>1400-262.858650366608i</v>
      </c>
      <c r="S659" s="102" t="str">
        <f t="shared" si="186"/>
        <v>-14365.5308921286i</v>
      </c>
      <c r="T659" s="102" t="str">
        <f t="shared" si="195"/>
        <v>1337.88452169624-386.176644808974i</v>
      </c>
      <c r="U659" s="102" t="str">
        <f t="shared" si="187"/>
        <v>-0.524862389280831+0.151500068348136i</v>
      </c>
      <c r="V659" s="102"/>
      <c r="W659" s="102"/>
      <c r="X659" s="102"/>
      <c r="Y659" s="102"/>
      <c r="Z659" s="102"/>
      <c r="AA659" s="102"/>
      <c r="AB659" s="102"/>
      <c r="AC659" s="102"/>
      <c r="AD659" s="102"/>
      <c r="AE659" s="102"/>
      <c r="AF659" s="102"/>
      <c r="AG659" s="102"/>
      <c r="AH659" s="102"/>
      <c r="AI659" s="102"/>
      <c r="AJ659" s="102"/>
      <c r="AK659" s="102"/>
      <c r="AL659" s="102"/>
    </row>
    <row r="660" spans="2:38" s="110" customFormat="1" x14ac:dyDescent="0.2">
      <c r="B660" s="102">
        <f t="shared" si="196"/>
        <v>4.1149999999999336</v>
      </c>
      <c r="C660" s="102">
        <f t="shared" si="197"/>
        <v>13031.667784521023</v>
      </c>
      <c r="D660" s="102">
        <f t="shared" si="188"/>
        <v>13.031667784521023</v>
      </c>
      <c r="E660" s="102">
        <f t="shared" si="189"/>
        <v>8.2873553729627307</v>
      </c>
      <c r="F660" s="102">
        <f t="shared" si="190"/>
        <v>-95.426558883837899</v>
      </c>
      <c r="G660" s="102">
        <f t="shared" si="191"/>
        <v>-5.2558201360758137</v>
      </c>
      <c r="H660" s="102">
        <f t="shared" si="192"/>
        <v>163.95544491903647</v>
      </c>
      <c r="I660" s="102">
        <f t="shared" si="193"/>
        <v>3.0315352368869171</v>
      </c>
      <c r="J660" s="102">
        <f t="shared" si="194"/>
        <v>68.528886035198568</v>
      </c>
      <c r="K660" s="102" t="str">
        <f t="shared" si="180"/>
        <v>1+0.096209450673304i</v>
      </c>
      <c r="L660" s="102" t="str">
        <f t="shared" si="181"/>
        <v>1-0.00782071437673557i</v>
      </c>
      <c r="M660" s="102" t="str">
        <f t="shared" si="198"/>
        <v>1.00075242663406+0.0883887362965684i</v>
      </c>
      <c r="N660" s="102" t="str">
        <f t="shared" si="182"/>
        <v>1+127.481152687436i</v>
      </c>
      <c r="O660" s="102" t="str">
        <f t="shared" si="183"/>
        <v>0.99574414402833+0.192171723274772i</v>
      </c>
      <c r="P660" s="102" t="str">
        <f t="shared" si="199"/>
        <v>-23.5025286529706+127.130782985771i</v>
      </c>
      <c r="Q660" s="102" t="str">
        <f t="shared" si="184"/>
        <v>-0.245538825833236-2.58474073907776i</v>
      </c>
      <c r="R660" s="102" t="str">
        <f t="shared" si="185"/>
        <v>1400-259.849732277257i</v>
      </c>
      <c r="S660" s="102" t="str">
        <f t="shared" si="186"/>
        <v>-14201.0900198036i</v>
      </c>
      <c r="T660" s="102" t="str">
        <f t="shared" si="195"/>
        <v>1337.60173732-384.67706575838i</v>
      </c>
      <c r="U660" s="102" t="str">
        <f t="shared" si="187"/>
        <v>-0.524751450794768+0.150911771951364i</v>
      </c>
      <c r="V660" s="102"/>
      <c r="W660" s="102"/>
      <c r="X660" s="102"/>
      <c r="Y660" s="102"/>
      <c r="Z660" s="102"/>
      <c r="AA660" s="102"/>
      <c r="AB660" s="102"/>
      <c r="AC660" s="102"/>
      <c r="AD660" s="102"/>
      <c r="AE660" s="102"/>
      <c r="AF660" s="102"/>
      <c r="AG660" s="102"/>
      <c r="AH660" s="102"/>
      <c r="AI660" s="102"/>
      <c r="AJ660" s="102"/>
      <c r="AK660" s="102"/>
      <c r="AL660" s="102"/>
    </row>
    <row r="661" spans="2:38" s="110" customFormat="1" x14ac:dyDescent="0.2">
      <c r="B661" s="102">
        <f t="shared" si="196"/>
        <v>4.1199999999999335</v>
      </c>
      <c r="C661" s="102">
        <f t="shared" si="197"/>
        <v>13182.567385562053</v>
      </c>
      <c r="D661" s="102">
        <f t="shared" si="188"/>
        <v>13.182567385562054</v>
      </c>
      <c r="E661" s="102">
        <f t="shared" si="189"/>
        <v>8.185497309507241</v>
      </c>
      <c r="F661" s="102">
        <f t="shared" si="190"/>
        <v>-95.49811878847936</v>
      </c>
      <c r="G661" s="102">
        <f t="shared" si="191"/>
        <v>-5.2600528373072697</v>
      </c>
      <c r="H661" s="102">
        <f t="shared" si="192"/>
        <v>164.00954033680088</v>
      </c>
      <c r="I661" s="102">
        <f t="shared" si="193"/>
        <v>2.9254444721999713</v>
      </c>
      <c r="J661" s="102">
        <f t="shared" si="194"/>
        <v>68.511421548321522</v>
      </c>
      <c r="K661" s="102" t="str">
        <f t="shared" si="180"/>
        <v>1+0.0973235036067453i</v>
      </c>
      <c r="L661" s="102" t="str">
        <f t="shared" si="181"/>
        <v>1-0.0079112739811407i</v>
      </c>
      <c r="M661" s="102" t="str">
        <f t="shared" si="198"/>
        <v>1.00076995290184+0.0894122296256046i</v>
      </c>
      <c r="N661" s="102" t="str">
        <f t="shared" si="182"/>
        <v>1+128.957314863979i</v>
      </c>
      <c r="O661" s="102" t="str">
        <f t="shared" si="183"/>
        <v>0.995645012408034+0.194396966954477i</v>
      </c>
      <c r="P661" s="102" t="str">
        <f t="shared" si="199"/>
        <v>-24.073265863743+128.590104324808i</v>
      </c>
      <c r="Q661" s="102" t="str">
        <f t="shared" si="184"/>
        <v>-0.245866649304871-2.55430183870221i</v>
      </c>
      <c r="R661" s="102" t="str">
        <f t="shared" si="185"/>
        <v>1400-256.87525698846i</v>
      </c>
      <c r="S661" s="102" t="str">
        <f t="shared" si="186"/>
        <v>-14038.5314865786i</v>
      </c>
      <c r="T661" s="102" t="str">
        <f t="shared" si="195"/>
        <v>1337.31248977436-383.227211880825i</v>
      </c>
      <c r="U661" s="102" t="str">
        <f t="shared" si="187"/>
        <v>-0.524637976757632+0.150342983122477i</v>
      </c>
      <c r="V661" s="102"/>
      <c r="W661" s="102"/>
      <c r="X661" s="102"/>
      <c r="Y661" s="102"/>
      <c r="Z661" s="102"/>
      <c r="AA661" s="102"/>
      <c r="AB661" s="102"/>
      <c r="AC661" s="102"/>
      <c r="AD661" s="102"/>
      <c r="AE661" s="102"/>
      <c r="AF661" s="102"/>
      <c r="AG661" s="102"/>
      <c r="AH661" s="102"/>
      <c r="AI661" s="102"/>
      <c r="AJ661" s="102"/>
      <c r="AK661" s="102"/>
      <c r="AL661" s="102"/>
    </row>
    <row r="662" spans="2:38" s="110" customFormat="1" x14ac:dyDescent="0.2">
      <c r="B662" s="102">
        <f t="shared" si="196"/>
        <v>4.1249999999999334</v>
      </c>
      <c r="C662" s="102">
        <f t="shared" si="197"/>
        <v>13335.214321631198</v>
      </c>
      <c r="D662" s="102">
        <f t="shared" si="188"/>
        <v>13.335214321631199</v>
      </c>
      <c r="E662" s="102">
        <f t="shared" si="189"/>
        <v>8.0835972600715973</v>
      </c>
      <c r="F662" s="102">
        <f t="shared" si="190"/>
        <v>-95.57033323592097</v>
      </c>
      <c r="G662" s="102">
        <f t="shared" si="191"/>
        <v>-5.2642346522114991</v>
      </c>
      <c r="H662" s="102">
        <f t="shared" si="192"/>
        <v>164.0616528136396</v>
      </c>
      <c r="I662" s="102">
        <f t="shared" si="193"/>
        <v>2.8193626078600982</v>
      </c>
      <c r="J662" s="102">
        <f t="shared" si="194"/>
        <v>68.491319577718627</v>
      </c>
      <c r="K662" s="102" t="str">
        <f t="shared" si="180"/>
        <v>1+0.0984504566651726i</v>
      </c>
      <c r="L662" s="102" t="str">
        <f t="shared" si="181"/>
        <v>1-0.00800288221634284i</v>
      </c>
      <c r="M662" s="102" t="str">
        <f t="shared" si="198"/>
        <v>1.00078788740884+0.0904475744488298i</v>
      </c>
      <c r="N662" s="102" t="str">
        <f t="shared" si="182"/>
        <v>1+130.450570192926i</v>
      </c>
      <c r="O662" s="102" t="str">
        <f t="shared" si="183"/>
        <v>0.995543571715672+0.19664797774159i</v>
      </c>
      <c r="P662" s="102" t="str">
        <f t="shared" si="199"/>
        <v>-24.6572972519606+130.065874559953i</v>
      </c>
      <c r="Q662" s="102" t="str">
        <f t="shared" si="184"/>
        <v>-0.246180723484943-2.52420241077118i</v>
      </c>
      <c r="R662" s="102" t="str">
        <f t="shared" si="185"/>
        <v>1400-253.934830236739i</v>
      </c>
      <c r="S662" s="102" t="str">
        <f t="shared" si="186"/>
        <v>-13877.8337454962i</v>
      </c>
      <c r="T662" s="102" t="str">
        <f t="shared" si="195"/>
        <v>1337.01663425969-381.826847451045i</v>
      </c>
      <c r="U662" s="102" t="str">
        <f t="shared" si="187"/>
        <v>-0.524521910363416+0.14979360938464i</v>
      </c>
      <c r="V662" s="102"/>
      <c r="W662" s="102"/>
      <c r="X662" s="102"/>
      <c r="Y662" s="102"/>
      <c r="Z662" s="102"/>
      <c r="AA662" s="102"/>
      <c r="AB662" s="102"/>
      <c r="AC662" s="102"/>
      <c r="AD662" s="102"/>
      <c r="AE662" s="102"/>
      <c r="AF662" s="102"/>
      <c r="AG662" s="102"/>
      <c r="AH662" s="102"/>
      <c r="AI662" s="102"/>
      <c r="AJ662" s="102"/>
      <c r="AK662" s="102"/>
      <c r="AL662" s="102"/>
    </row>
    <row r="663" spans="2:38" s="110" customFormat="1" x14ac:dyDescent="0.2">
      <c r="B663" s="102">
        <f t="shared" si="196"/>
        <v>4.1299999999999333</v>
      </c>
      <c r="C663" s="102">
        <f t="shared" si="197"/>
        <v>13489.628825914469</v>
      </c>
      <c r="D663" s="102">
        <f t="shared" si="188"/>
        <v>13.489628825914469</v>
      </c>
      <c r="E663" s="102">
        <f t="shared" si="189"/>
        <v>7.9816543249327374</v>
      </c>
      <c r="F663" s="102">
        <f t="shared" si="190"/>
        <v>-95.643209291837039</v>
      </c>
      <c r="G663" s="102">
        <f t="shared" si="191"/>
        <v>-5.2683676219403806</v>
      </c>
      <c r="H663" s="102">
        <f t="shared" si="192"/>
        <v>164.11178605649889</v>
      </c>
      <c r="I663" s="102">
        <f t="shared" si="193"/>
        <v>2.7132867029923569</v>
      </c>
      <c r="J663" s="102">
        <f t="shared" si="194"/>
        <v>68.468576764661847</v>
      </c>
      <c r="K663" s="102" t="str">
        <f t="shared" si="180"/>
        <v>1+0.0995904592249931i</v>
      </c>
      <c r="L663" s="102" t="str">
        <f t="shared" si="181"/>
        <v>1-0.00809555122491434i</v>
      </c>
      <c r="M663" s="102" t="str">
        <f t="shared" si="198"/>
        <v>1.00080623966417+0.0914949080000788i</v>
      </c>
      <c r="N663" s="102" t="str">
        <f t="shared" si="182"/>
        <v>1+131.961116603653i</v>
      </c>
      <c r="O663" s="102" t="str">
        <f t="shared" si="183"/>
        <v>0.995439768166045+0.19892505400515i</v>
      </c>
      <c r="P663" s="102" t="str">
        <f t="shared" si="199"/>
        <v>-25.2549324787955+131.558268372878i</v>
      </c>
      <c r="Q663" s="102" t="str">
        <f t="shared" si="184"/>
        <v>-0.246481227163414-2.49443850664604i</v>
      </c>
      <c r="R663" s="102" t="str">
        <f t="shared" si="185"/>
        <v>1400-251.028062271713i</v>
      </c>
      <c r="S663" s="102" t="str">
        <f t="shared" si="186"/>
        <v>-13718.9754962447i</v>
      </c>
      <c r="T663" s="102" t="str">
        <f t="shared" si="195"/>
        <v>1336.71402286844-380.475741822625i</v>
      </c>
      <c r="U663" s="102" t="str">
        <f t="shared" si="187"/>
        <v>-0.524403193586848+0.149263560253491i</v>
      </c>
      <c r="V663" s="102"/>
      <c r="W663" s="102"/>
      <c r="X663" s="102"/>
      <c r="Y663" s="102"/>
      <c r="Z663" s="102"/>
      <c r="AA663" s="102"/>
      <c r="AB663" s="102"/>
      <c r="AC663" s="102"/>
      <c r="AD663" s="102"/>
      <c r="AE663" s="102"/>
      <c r="AF663" s="102"/>
      <c r="AG663" s="102"/>
      <c r="AH663" s="102"/>
      <c r="AI663" s="102"/>
      <c r="AJ663" s="102"/>
      <c r="AK663" s="102"/>
      <c r="AL663" s="102"/>
    </row>
    <row r="664" spans="2:38" s="110" customFormat="1" x14ac:dyDescent="0.2">
      <c r="B664" s="102">
        <f t="shared" si="196"/>
        <v>4.1349999999999332</v>
      </c>
      <c r="C664" s="102">
        <f t="shared" si="197"/>
        <v>13645.831365887156</v>
      </c>
      <c r="D664" s="102">
        <f t="shared" si="188"/>
        <v>13.645831365887156</v>
      </c>
      <c r="E664" s="102">
        <f t="shared" si="189"/>
        <v>7.8796675864935146</v>
      </c>
      <c r="F664" s="102">
        <f t="shared" si="190"/>
        <v>-95.716754027427811</v>
      </c>
      <c r="G664" s="102">
        <f t="shared" si="191"/>
        <v>-5.2724537680360362</v>
      </c>
      <c r="H664" s="102">
        <f t="shared" si="192"/>
        <v>164.15994365486043</v>
      </c>
      <c r="I664" s="102">
        <f t="shared" si="193"/>
        <v>2.6072138184574785</v>
      </c>
      <c r="J664" s="102">
        <f t="shared" si="194"/>
        <v>68.443189627432616</v>
      </c>
      <c r="K664" s="102" t="str">
        <f t="shared" si="180"/>
        <v>1+0.100743662392311i</v>
      </c>
      <c r="L664" s="102" t="str">
        <f t="shared" si="181"/>
        <v>1-0.0081892932900319i</v>
      </c>
      <c r="M664" s="102" t="str">
        <f t="shared" si="198"/>
        <v>1.00082501939844+0.0925543691022791i</v>
      </c>
      <c r="N664" s="102" t="str">
        <f t="shared" si="182"/>
        <v>1+133.48915431745i</v>
      </c>
      <c r="O664" s="102" t="str">
        <f t="shared" si="183"/>
        <v>0.995333546721139+0.20122849756915i</v>
      </c>
      <c r="P664" s="102" t="str">
        <f t="shared" si="199"/>
        <v>-25.8664884183557+133.067461913162i</v>
      </c>
      <c r="Q664" s="102" t="str">
        <f t="shared" si="184"/>
        <v>-0.246768332487341-2.4650062230946i</v>
      </c>
      <c r="R664" s="102" t="str">
        <f t="shared" si="185"/>
        <v>1400-248.154567804436i</v>
      </c>
      <c r="S664" s="102" t="str">
        <f t="shared" si="186"/>
        <v>-13561.9356823355i</v>
      </c>
      <c r="T664" s="102" t="str">
        <f t="shared" si="195"/>
        <v>1336.40450452488-379.173669348273i</v>
      </c>
      <c r="U664" s="102" t="str">
        <f t="shared" si="187"/>
        <v>-0.524281767159759+0.148752747205861i</v>
      </c>
      <c r="V664" s="102"/>
      <c r="W664" s="102"/>
      <c r="X664" s="102"/>
      <c r="Y664" s="102"/>
      <c r="Z664" s="102"/>
      <c r="AA664" s="102"/>
      <c r="AB664" s="102"/>
      <c r="AC664" s="102"/>
      <c r="AD664" s="102"/>
      <c r="AE664" s="102"/>
      <c r="AF664" s="102"/>
      <c r="AG664" s="102"/>
      <c r="AH664" s="102"/>
      <c r="AI664" s="102"/>
      <c r="AJ664" s="102"/>
      <c r="AK664" s="102"/>
      <c r="AL664" s="102"/>
    </row>
    <row r="665" spans="2:38" s="110" customFormat="1" x14ac:dyDescent="0.2">
      <c r="B665" s="102">
        <f t="shared" si="196"/>
        <v>4.1399999999999331</v>
      </c>
      <c r="C665" s="102">
        <f t="shared" si="197"/>
        <v>13803.842646026733</v>
      </c>
      <c r="D665" s="102">
        <f t="shared" si="188"/>
        <v>13.803842646026732</v>
      </c>
      <c r="E665" s="102">
        <f t="shared" si="189"/>
        <v>7.7776361090104835</v>
      </c>
      <c r="F665" s="102">
        <f t="shared" si="190"/>
        <v>-95.790974517799299</v>
      </c>
      <c r="G665" s="102">
        <f t="shared" si="191"/>
        <v>-5.2764950931777355</v>
      </c>
      <c r="H665" s="102">
        <f t="shared" si="192"/>
        <v>164.20612907825341</v>
      </c>
      <c r="I665" s="102">
        <f t="shared" si="193"/>
        <v>2.5011410158327481</v>
      </c>
      <c r="J665" s="102">
        <f t="shared" si="194"/>
        <v>68.415154560454113</v>
      </c>
      <c r="K665" s="102" t="str">
        <f t="shared" si="180"/>
        <v>1+0.101910219022958i</v>
      </c>
      <c r="L665" s="102" t="str">
        <f t="shared" si="181"/>
        <v>1-0.00828412083710472i</v>
      </c>
      <c r="M665" s="102" t="str">
        <f t="shared" si="198"/>
        <v>1.00084423656892+0.0936260981858533i</v>
      </c>
      <c r="N665" s="102" t="str">
        <f t="shared" si="182"/>
        <v>1+135.034885874061i</v>
      </c>
      <c r="O665" s="102" t="str">
        <f t="shared" si="183"/>
        <v>0.995224851060936+0.20355861375254i</v>
      </c>
      <c r="P665" s="102" t="str">
        <f t="shared" si="199"/>
        <v>-26.4922893256954+134.593632795795i</v>
      </c>
      <c r="Q665" s="102" t="str">
        <f t="shared" si="184"/>
        <v>-0.247042205075502-2.43590170181293i</v>
      </c>
      <c r="R665" s="102" t="str">
        <f t="shared" si="185"/>
        <v>1400-245.31396595633i</v>
      </c>
      <c r="S665" s="102" t="str">
        <f t="shared" si="186"/>
        <v>-13406.6934883111i</v>
      </c>
      <c r="T665" s="102" t="str">
        <f t="shared" si="195"/>
        <v>1336.08792492382-377.920409299155i</v>
      </c>
      <c r="U665" s="102" t="str">
        <f t="shared" si="187"/>
        <v>-0.524157570547036+0.14826108364813i</v>
      </c>
      <c r="V665" s="102"/>
      <c r="W665" s="102"/>
      <c r="X665" s="102"/>
      <c r="Y665" s="102"/>
      <c r="Z665" s="102"/>
      <c r="AA665" s="102"/>
      <c r="AB665" s="102"/>
      <c r="AC665" s="102"/>
      <c r="AD665" s="102"/>
      <c r="AE665" s="102"/>
      <c r="AF665" s="102"/>
      <c r="AG665" s="102"/>
      <c r="AH665" s="102"/>
      <c r="AI665" s="102"/>
      <c r="AJ665" s="102"/>
      <c r="AK665" s="102"/>
      <c r="AL665" s="102"/>
    </row>
    <row r="666" spans="2:38" s="110" customFormat="1" x14ac:dyDescent="0.2">
      <c r="B666" s="102">
        <f t="shared" si="196"/>
        <v>4.144999999999933</v>
      </c>
      <c r="C666" s="102">
        <f t="shared" si="197"/>
        <v>13963.683610557237</v>
      </c>
      <c r="D666" s="102">
        <f t="shared" si="188"/>
        <v>13.963683610557236</v>
      </c>
      <c r="E666" s="102">
        <f t="shared" si="189"/>
        <v>7.6755589383215295</v>
      </c>
      <c r="F666" s="102">
        <f t="shared" si="190"/>
        <v>-95.865877840272589</v>
      </c>
      <c r="G666" s="102">
        <f t="shared" si="191"/>
        <v>-5.280493581928277</v>
      </c>
      <c r="H666" s="102">
        <f t="shared" si="192"/>
        <v>164.25034567388045</v>
      </c>
      <c r="I666" s="102">
        <f t="shared" si="193"/>
        <v>2.3950653563932525</v>
      </c>
      <c r="J666" s="102">
        <f t="shared" si="194"/>
        <v>68.384467833607857</v>
      </c>
      <c r="K666" s="102" t="str">
        <f t="shared" si="180"/>
        <v>1+0.10309028374275i</v>
      </c>
      <c r="L666" s="102" t="str">
        <f t="shared" si="181"/>
        <v>1-0.00838004643542145i</v>
      </c>
      <c r="M666" s="102" t="str">
        <f t="shared" si="198"/>
        <v>1.00086390136481+0.0947102373073286i</v>
      </c>
      <c r="N666" s="102" t="str">
        <f t="shared" si="182"/>
        <v>1+136.598516158531i</v>
      </c>
      <c r="O666" s="102" t="str">
        <f t="shared" si="183"/>
        <v>0.995113623553558+0.205915711409696i</v>
      </c>
      <c r="P666" s="102" t="str">
        <f t="shared" si="199"/>
        <v>-27.1326670087392+136.136960097965i</v>
      </c>
      <c r="Q666" s="102" t="str">
        <f t="shared" si="184"/>
        <v>-0.247303004130561-2.40712112895381i</v>
      </c>
      <c r="R666" s="102" t="str">
        <f t="shared" si="185"/>
        <v>1400-242.505880208697i</v>
      </c>
      <c r="S666" s="102" t="str">
        <f t="shared" si="186"/>
        <v>-13253.2283369869i</v>
      </c>
      <c r="T666" s="102" t="str">
        <f t="shared" si="195"/>
        <v>1335.76412646863-376.715745783292i</v>
      </c>
      <c r="U666" s="102" t="str">
        <f t="shared" si="187"/>
        <v>-0.524030541922307+0.147788484884214i</v>
      </c>
      <c r="V666" s="102"/>
      <c r="W666" s="102"/>
      <c r="X666" s="102"/>
      <c r="Y666" s="102"/>
      <c r="Z666" s="102"/>
      <c r="AA666" s="102"/>
      <c r="AB666" s="102"/>
      <c r="AC666" s="102"/>
      <c r="AD666" s="102"/>
      <c r="AE666" s="102"/>
      <c r="AF666" s="102"/>
      <c r="AG666" s="102"/>
      <c r="AH666" s="102"/>
      <c r="AI666" s="102"/>
      <c r="AJ666" s="102"/>
      <c r="AK666" s="102"/>
      <c r="AL666" s="102"/>
    </row>
    <row r="667" spans="2:38" s="110" customFormat="1" x14ac:dyDescent="0.2">
      <c r="B667" s="102">
        <f t="shared" si="196"/>
        <v>4.1499999999999329</v>
      </c>
      <c r="C667" s="102">
        <f t="shared" si="197"/>
        <v>14125.375446225376</v>
      </c>
      <c r="D667" s="102">
        <f t="shared" si="188"/>
        <v>14.125375446225377</v>
      </c>
      <c r="E667" s="102">
        <f t="shared" si="189"/>
        <v>7.5734351015734749</v>
      </c>
      <c r="F667" s="102">
        <f t="shared" si="190"/>
        <v>-95.941471072620544</v>
      </c>
      <c r="G667" s="102">
        <f t="shared" si="191"/>
        <v>-5.2844512014814873</v>
      </c>
      <c r="H667" s="102">
        <f t="shared" si="192"/>
        <v>164.29259666435371</v>
      </c>
      <c r="I667" s="102">
        <f t="shared" si="193"/>
        <v>2.2889839000919876</v>
      </c>
      <c r="J667" s="102">
        <f t="shared" si="194"/>
        <v>68.351125591733165</v>
      </c>
      <c r="K667" s="102" t="str">
        <f t="shared" si="180"/>
        <v>1+0.104284012967989i</v>
      </c>
      <c r="L667" s="102" t="str">
        <f t="shared" si="181"/>
        <v>1-0.00847708279981623i</v>
      </c>
      <c r="M667" s="102" t="str">
        <f t="shared" si="198"/>
        <v>1.00088402421263+0.0958069301681728i</v>
      </c>
      <c r="N667" s="102" t="str">
        <f t="shared" si="182"/>
        <v>1+138.180252428358i</v>
      </c>
      <c r="O667" s="102" t="str">
        <f t="shared" si="183"/>
        <v>0.994999805224711+0.208300102971359i</v>
      </c>
      <c r="P667" s="102" t="str">
        <f t="shared" si="199"/>
        <v>-27.7879610042106+137.697624355089i</v>
      </c>
      <c r="Q667" s="102" t="str">
        <f t="shared" si="184"/>
        <v>-0.247550882548849-2.37866073466174i</v>
      </c>
      <c r="R667" s="102" t="str">
        <f t="shared" si="185"/>
        <v>1400-239.729938352813i</v>
      </c>
      <c r="S667" s="102" t="str">
        <f t="shared" si="186"/>
        <v>-13101.5198867235i</v>
      </c>
      <c r="T667" s="102" t="str">
        <f t="shared" si="195"/>
        <v>1335.43294820828-375.559467662941i</v>
      </c>
      <c r="U667" s="102" t="str">
        <f t="shared" si="187"/>
        <v>-0.523900618143247+0.147334868083153i</v>
      </c>
      <c r="V667" s="102"/>
      <c r="W667" s="102"/>
      <c r="X667" s="102"/>
      <c r="Y667" s="102"/>
      <c r="Z667" s="102"/>
      <c r="AA667" s="102"/>
      <c r="AB667" s="102"/>
      <c r="AC667" s="102"/>
      <c r="AD667" s="102"/>
      <c r="AE667" s="102"/>
      <c r="AF667" s="102"/>
      <c r="AG667" s="102"/>
      <c r="AH667" s="102"/>
      <c r="AI667" s="102"/>
      <c r="AJ667" s="102"/>
      <c r="AK667" s="102"/>
      <c r="AL667" s="102"/>
    </row>
    <row r="668" spans="2:38" s="110" customFormat="1" x14ac:dyDescent="0.2">
      <c r="B668" s="102">
        <f t="shared" si="196"/>
        <v>4.1549999999999327</v>
      </c>
      <c r="C668" s="102">
        <f t="shared" si="197"/>
        <v>14288.939585108837</v>
      </c>
      <c r="D668" s="102">
        <f t="shared" si="188"/>
        <v>14.288939585108837</v>
      </c>
      <c r="E668" s="102">
        <f t="shared" si="189"/>
        <v>7.4712636069490701</v>
      </c>
      <c r="F668" s="102">
        <f t="shared" si="190"/>
        <v>-96.01776129122949</v>
      </c>
      <c r="G668" s="102">
        <f t="shared" si="191"/>
        <v>-5.2883699024098014</v>
      </c>
      <c r="H668" s="102">
        <f t="shared" si="192"/>
        <v>164.33288514554098</v>
      </c>
      <c r="I668" s="102">
        <f t="shared" si="193"/>
        <v>2.1828937045392687</v>
      </c>
      <c r="J668" s="102">
        <f t="shared" si="194"/>
        <v>68.315123854311494</v>
      </c>
      <c r="K668" s="102" t="str">
        <f t="shared" si="180"/>
        <v>1+0.105491564926191i</v>
      </c>
      <c r="L668" s="102" t="str">
        <f t="shared" si="181"/>
        <v>1-0.00857524279235408i</v>
      </c>
      <c r="M668" s="102" t="str">
        <f t="shared" si="198"/>
        <v>1.00090461578179+0.0969163221338369i</v>
      </c>
      <c r="N668" s="102" t="str">
        <f t="shared" si="182"/>
        <v>1+139.780304340974i</v>
      </c>
      <c r="O668" s="102" t="str">
        <f t="shared" si="183"/>
        <v>0.994883335726408+0.210712104486048i</v>
      </c>
      <c r="P668" s="102" t="str">
        <f t="shared" si="199"/>
        <v>-28.4585187576605+139.275807556087i</v>
      </c>
      <c r="Q668" s="102" t="str">
        <f t="shared" si="184"/>
        <v>-0.247785987027804-2.35051679261422i</v>
      </c>
      <c r="R668" s="102" t="str">
        <f t="shared" si="185"/>
        <v>1400-236.98577244059i</v>
      </c>
      <c r="S668" s="102" t="str">
        <f t="shared" si="186"/>
        <v>-12951.5480287299i</v>
      </c>
      <c r="T668" s="102" t="str">
        <f t="shared" si="195"/>
        <v>1335.0942257736-374.451368470899i</v>
      </c>
      <c r="U668" s="102" t="str">
        <f t="shared" si="187"/>
        <v>-0.523767734726565+0.146900152246275i</v>
      </c>
      <c r="V668" s="102"/>
      <c r="W668" s="102"/>
      <c r="X668" s="102"/>
      <c r="Y668" s="102"/>
      <c r="Z668" s="102"/>
      <c r="AA668" s="102"/>
      <c r="AB668" s="102"/>
      <c r="AC668" s="102"/>
      <c r="AD668" s="102"/>
      <c r="AE668" s="102"/>
      <c r="AF668" s="102"/>
      <c r="AG668" s="102"/>
      <c r="AH668" s="102"/>
      <c r="AI668" s="102"/>
      <c r="AJ668" s="102"/>
      <c r="AK668" s="102"/>
      <c r="AL668" s="102"/>
    </row>
    <row r="669" spans="2:38" s="110" customFormat="1" x14ac:dyDescent="0.2">
      <c r="B669" s="102">
        <f t="shared" si="196"/>
        <v>4.1599999999999326</v>
      </c>
      <c r="C669" s="102">
        <f t="shared" si="197"/>
        <v>14454.397707457058</v>
      </c>
      <c r="D669" s="102">
        <f t="shared" si="188"/>
        <v>14.454397707457058</v>
      </c>
      <c r="E669" s="102">
        <f t="shared" si="189"/>
        <v>7.3690434433949461</v>
      </c>
      <c r="F669" s="102">
        <f t="shared" si="190"/>
        <v>-96.094755569184812</v>
      </c>
      <c r="G669" s="102">
        <f t="shared" si="191"/>
        <v>-5.2922516194120011</v>
      </c>
      <c r="H669" s="102">
        <f t="shared" si="192"/>
        <v>164.37121408451915</v>
      </c>
      <c r="I669" s="102">
        <f t="shared" si="193"/>
        <v>2.076791823982945</v>
      </c>
      <c r="J669" s="102">
        <f t="shared" si="194"/>
        <v>68.27645851533434</v>
      </c>
      <c r="K669" s="102" t="str">
        <f t="shared" si="180"/>
        <v>1+0.106713099677059i</v>
      </c>
      <c r="L669" s="102" t="str">
        <f t="shared" si="181"/>
        <v>1-0.00867453942403566i</v>
      </c>
      <c r="M669" s="102" t="str">
        <f t="shared" si="198"/>
        <v>1.00092568699021+0.0980385602530233i</v>
      </c>
      <c r="N669" s="102" t="str">
        <f t="shared" si="182"/>
        <v>1+141.398883981525i</v>
      </c>
      <c r="O669" s="102" t="str">
        <f t="shared" si="183"/>
        <v>0.99476415330498+0.213152035661951i</v>
      </c>
      <c r="P669" s="102" t="str">
        <f t="shared" si="199"/>
        <v>-29.1446958076851+140.871693137813i</v>
      </c>
      <c r="Q669" s="102" t="str">
        <f t="shared" si="184"/>
        <v>-0.248008458171228-2.32268561956965i</v>
      </c>
      <c r="R669" s="102" t="str">
        <f t="shared" si="185"/>
        <v>1400-234.273018735811i</v>
      </c>
      <c r="S669" s="102" t="str">
        <f t="shared" si="186"/>
        <v>-12803.292884399i</v>
      </c>
      <c r="T669" s="102" t="str">
        <f t="shared" si="195"/>
        <v>1334.74779131268-373.391246325675i</v>
      </c>
      <c r="U669" s="102" t="str">
        <f t="shared" si="187"/>
        <v>-0.523631825822666+0.146484258173918i</v>
      </c>
      <c r="V669" s="102"/>
      <c r="W669" s="102"/>
      <c r="X669" s="102"/>
      <c r="Y669" s="102"/>
      <c r="Z669" s="102"/>
      <c r="AA669" s="102"/>
      <c r="AB669" s="102"/>
      <c r="AC669" s="102"/>
      <c r="AD669" s="102"/>
      <c r="AE669" s="102"/>
      <c r="AF669" s="102"/>
      <c r="AG669" s="102"/>
      <c r="AH669" s="102"/>
      <c r="AI669" s="102"/>
      <c r="AJ669" s="102"/>
      <c r="AK669" s="102"/>
      <c r="AL669" s="102"/>
    </row>
    <row r="670" spans="2:38" s="110" customFormat="1" x14ac:dyDescent="0.2">
      <c r="B670" s="102">
        <f t="shared" si="196"/>
        <v>4.1649999999999325</v>
      </c>
      <c r="C670" s="102">
        <f t="shared" si="197"/>
        <v>14621.771744564912</v>
      </c>
      <c r="D670" s="102">
        <f t="shared" si="188"/>
        <v>14.621771744564912</v>
      </c>
      <c r="E670" s="102">
        <f t="shared" si="189"/>
        <v>7.266773580349362</v>
      </c>
      <c r="F670" s="102">
        <f t="shared" si="190"/>
        <v>-96.17246097427828</v>
      </c>
      <c r="G670" s="102">
        <f t="shared" si="191"/>
        <v>-5.2960982720612728</v>
      </c>
      <c r="H670" s="102">
        <f t="shared" si="192"/>
        <v>164.40758631763285</v>
      </c>
      <c r="I670" s="102">
        <f t="shared" si="193"/>
        <v>1.9706753082880892</v>
      </c>
      <c r="J670" s="102">
        <f t="shared" si="194"/>
        <v>68.235125343354568</v>
      </c>
      <c r="K670" s="102" t="str">
        <f t="shared" si="180"/>
        <v>1+0.107948779133701i</v>
      </c>
      <c r="L670" s="102" t="str">
        <f t="shared" si="181"/>
        <v>1-0.00877498585652196i</v>
      </c>
      <c r="M670" s="102" t="str">
        <f t="shared" si="198"/>
        <v>1.00094724901013+0.099173793277179i</v>
      </c>
      <c r="N670" s="102" t="str">
        <f t="shared" si="182"/>
        <v>1+143.036205890989i</v>
      </c>
      <c r="O670" s="102" t="str">
        <f t="shared" si="183"/>
        <v>0.994642194768329+0.215620219909303i</v>
      </c>
      <c r="P670" s="102" t="str">
        <f t="shared" si="199"/>
        <v>-29.8468559744391+142.485465978657i</v>
      </c>
      <c r="Q670" s="102" t="str">
        <f t="shared" si="184"/>
        <v>-0.248218430592409-2.29516357492139i</v>
      </c>
      <c r="R670" s="102" t="str">
        <f t="shared" si="185"/>
        <v>1400-231.591317665909i</v>
      </c>
      <c r="S670" s="102" t="str">
        <f t="shared" si="186"/>
        <v>-12656.7348026718i</v>
      </c>
      <c r="T670" s="102" t="str">
        <f t="shared" si="195"/>
        <v>1334.39347342541-372.378903845471i</v>
      </c>
      <c r="U670" s="102" t="str">
        <f t="shared" si="187"/>
        <v>-0.523492824189967+0.146087108431684i</v>
      </c>
      <c r="V670" s="102"/>
      <c r="W670" s="102"/>
      <c r="X670" s="102"/>
      <c r="Y670" s="102"/>
      <c r="Z670" s="102"/>
      <c r="AA670" s="102"/>
      <c r="AB670" s="102"/>
      <c r="AC670" s="102"/>
      <c r="AD670" s="102"/>
      <c r="AE670" s="102"/>
      <c r="AF670" s="102"/>
      <c r="AG670" s="102"/>
      <c r="AH670" s="102"/>
      <c r="AI670" s="102"/>
      <c r="AJ670" s="102"/>
      <c r="AK670" s="102"/>
      <c r="AL670" s="102"/>
    </row>
    <row r="671" spans="2:38" s="110" customFormat="1" x14ac:dyDescent="0.2">
      <c r="B671" s="102">
        <f t="shared" si="196"/>
        <v>4.1699999999999324</v>
      </c>
      <c r="C671" s="102">
        <f t="shared" si="197"/>
        <v>14791.083881679777</v>
      </c>
      <c r="D671" s="102">
        <f t="shared" si="188"/>
        <v>14.791083881679777</v>
      </c>
      <c r="E671" s="102">
        <f t="shared" si="189"/>
        <v>7.1644529674705506</v>
      </c>
      <c r="F671" s="102">
        <f t="shared" si="190"/>
        <v>-96.250884566934644</v>
      </c>
      <c r="G671" s="102">
        <f t="shared" si="191"/>
        <v>-5.2999117655531602</v>
      </c>
      <c r="H671" s="102">
        <f t="shared" si="192"/>
        <v>164.44200454865796</v>
      </c>
      <c r="I671" s="102">
        <f t="shared" si="193"/>
        <v>1.8645412019173904</v>
      </c>
      <c r="J671" s="102">
        <f t="shared" si="194"/>
        <v>68.191119981723318</v>
      </c>
      <c r="K671" s="102" t="str">
        <f t="shared" si="180"/>
        <v>1+0.109198767084092i</v>
      </c>
      <c r="L671" s="102" t="str">
        <f t="shared" si="181"/>
        <v>1-0.00887659540387881i</v>
      </c>
      <c r="M671" s="102" t="str">
        <f t="shared" si="198"/>
        <v>1.00096931327401+0.100322171680213i</v>
      </c>
      <c r="N671" s="102" t="str">
        <f t="shared" si="182"/>
        <v>1+144.692487094613i</v>
      </c>
      <c r="O671" s="102" t="str">
        <f t="shared" si="183"/>
        <v>0.994517395452426+0.218116984383252i</v>
      </c>
      <c r="P671" s="102" t="str">
        <f t="shared" si="199"/>
        <v>-30.5653715525372+144.117312391252i</v>
      </c>
      <c r="Q671" s="102" t="str">
        <f t="shared" si="184"/>
        <v>-0.248416033015182-2.26794706025809i</v>
      </c>
      <c r="R671" s="102" t="str">
        <f t="shared" si="185"/>
        <v>1400-228.940313774313i</v>
      </c>
      <c r="S671" s="102" t="str">
        <f t="shared" si="186"/>
        <v>-12511.8543574334i</v>
      </c>
      <c r="T671" s="102" t="str">
        <f t="shared" si="195"/>
        <v>1334.03109709721-371.414148060896i</v>
      </c>
      <c r="U671" s="102" t="str">
        <f t="shared" si="187"/>
        <v>-0.523350661168904+0.145708627316197i</v>
      </c>
      <c r="V671" s="102"/>
      <c r="W671" s="102"/>
      <c r="X671" s="102"/>
      <c r="Y671" s="102"/>
      <c r="Z671" s="102"/>
      <c r="AA671" s="102"/>
      <c r="AB671" s="102"/>
      <c r="AC671" s="102"/>
      <c r="AD671" s="102"/>
      <c r="AE671" s="102"/>
      <c r="AF671" s="102"/>
      <c r="AG671" s="102"/>
      <c r="AH671" s="102"/>
      <c r="AI671" s="102"/>
      <c r="AJ671" s="102"/>
      <c r="AK671" s="102"/>
      <c r="AL671" s="102"/>
    </row>
    <row r="672" spans="2:38" s="110" customFormat="1" x14ac:dyDescent="0.2">
      <c r="B672" s="102">
        <f t="shared" si="196"/>
        <v>4.1749999999999323</v>
      </c>
      <c r="C672" s="102">
        <f t="shared" si="197"/>
        <v>14962.356560942009</v>
      </c>
      <c r="D672" s="102">
        <f t="shared" si="188"/>
        <v>14.962356560942009</v>
      </c>
      <c r="E672" s="102">
        <f t="shared" si="189"/>
        <v>7.0620805343673982</v>
      </c>
      <c r="F672" s="102">
        <f t="shared" si="190"/>
        <v>-96.330033398058376</v>
      </c>
      <c r="G672" s="102">
        <f t="shared" si="191"/>
        <v>-5.3036939914536152</v>
      </c>
      <c r="H672" s="102">
        <f t="shared" si="192"/>
        <v>164.47447134706766</v>
      </c>
      <c r="I672" s="102">
        <f t="shared" si="193"/>
        <v>1.758386542913783</v>
      </c>
      <c r="J672" s="102">
        <f t="shared" si="194"/>
        <v>68.144437949009287</v>
      </c>
      <c r="K672" s="102" t="str">
        <f t="shared" si="180"/>
        <v>1+0.110463229212779i</v>
      </c>
      <c r="L672" s="102" t="str">
        <f t="shared" si="181"/>
        <v>1-0.00897938153434165i</v>
      </c>
      <c r="M672" s="102" t="str">
        <f t="shared" si="198"/>
        <v>1.00099189148062+0.101483847678437i</v>
      </c>
      <c r="N672" s="102" t="str">
        <f t="shared" si="182"/>
        <v>1+146.367947130676i</v>
      </c>
      <c r="O672" s="102" t="str">
        <f t="shared" si="183"/>
        <v>0.994389689187021+0.220642660027225i</v>
      </c>
      <c r="P672" s="102" t="str">
        <f t="shared" si="199"/>
        <v>-31.3006235084496+145.767420114242i</v>
      </c>
      <c r="Q672" s="102" t="str">
        <f t="shared" si="184"/>
        <v>-0.248601388373173-2.24103251893063i</v>
      </c>
      <c r="R672" s="102" t="str">
        <f t="shared" si="185"/>
        <v>1400-226.319655673327i</v>
      </c>
      <c r="S672" s="102" t="str">
        <f t="shared" si="186"/>
        <v>-12368.6323449377i</v>
      </c>
      <c r="T672" s="102" t="str">
        <f t="shared" si="195"/>
        <v>1333.66048363194-370.496790326364i</v>
      </c>
      <c r="U672" s="102" t="str">
        <f t="shared" si="187"/>
        <v>-0.523205266655606+0.145348740820342i</v>
      </c>
      <c r="V672" s="102"/>
      <c r="W672" s="102"/>
      <c r="X672" s="102"/>
      <c r="Y672" s="102"/>
      <c r="Z672" s="102"/>
      <c r="AA672" s="102"/>
      <c r="AB672" s="102"/>
      <c r="AC672" s="102"/>
      <c r="AD672" s="102"/>
      <c r="AE672" s="102"/>
      <c r="AF672" s="102"/>
      <c r="AG672" s="102"/>
      <c r="AH672" s="102"/>
      <c r="AI672" s="102"/>
      <c r="AJ672" s="102"/>
      <c r="AK672" s="102"/>
      <c r="AL672" s="102"/>
    </row>
    <row r="673" spans="2:38" s="110" customFormat="1" x14ac:dyDescent="0.2">
      <c r="B673" s="102">
        <f t="shared" si="196"/>
        <v>4.1799999999999322</v>
      </c>
      <c r="C673" s="102">
        <f t="shared" si="197"/>
        <v>15135.61248435973</v>
      </c>
      <c r="D673" s="102">
        <f t="shared" si="188"/>
        <v>15.135612484359729</v>
      </c>
      <c r="E673" s="102">
        <f t="shared" si="189"/>
        <v>6.9596551903294923</v>
      </c>
      <c r="F673" s="102">
        <f t="shared" si="190"/>
        <v>-96.409914506793768</v>
      </c>
      <c r="G673" s="102">
        <f t="shared" si="191"/>
        <v>-5.3074468284471008</v>
      </c>
      <c r="H673" s="102">
        <f t="shared" si="192"/>
        <v>164.50498914639869</v>
      </c>
      <c r="I673" s="102">
        <f t="shared" si="193"/>
        <v>1.6522083618823915</v>
      </c>
      <c r="J673" s="102">
        <f t="shared" si="194"/>
        <v>68.095074639604917</v>
      </c>
      <c r="K673" s="102" t="str">
        <f t="shared" si="180"/>
        <v>1+0.111742333122849i</v>
      </c>
      <c r="L673" s="102" t="str">
        <f t="shared" si="181"/>
        <v>1-0.00908335787210073i</v>
      </c>
      <c r="M673" s="102" t="str">
        <f t="shared" si="198"/>
        <v>1.00101499560122+0.102658975250748i</v>
      </c>
      <c r="N673" s="102" t="str">
        <f t="shared" si="182"/>
        <v>1+148.062808079591i</v>
      </c>
      <c r="O673" s="102" t="str">
        <f t="shared" si="183"/>
        <v>0.994259008260562+0.223197581616792i</v>
      </c>
      <c r="P673" s="102" t="str">
        <f t="shared" si="199"/>
        <v>-32.0530016824954+147.435978303105i</v>
      </c>
      <c r="Q673" s="102" t="str">
        <f t="shared" si="184"/>
        <v>-0.248774613907033-2.21441643562476i</v>
      </c>
      <c r="R673" s="102" t="str">
        <f t="shared" si="185"/>
        <v>1400-223.72899599756i</v>
      </c>
      <c r="S673" s="102" t="str">
        <f t="shared" si="186"/>
        <v>-12227.049781262i</v>
      </c>
      <c r="T673" s="102" t="str">
        <f t="shared" si="195"/>
        <v>1333.28145058396-369.626646230108i</v>
      </c>
      <c r="U673" s="102" t="str">
        <f t="shared" si="187"/>
        <v>-0.523056569075245+0.145007376597965i</v>
      </c>
      <c r="V673" s="102"/>
      <c r="W673" s="102"/>
      <c r="X673" s="102"/>
      <c r="Y673" s="102"/>
      <c r="Z673" s="102"/>
      <c r="AA673" s="102"/>
      <c r="AB673" s="102"/>
      <c r="AC673" s="102"/>
      <c r="AD673" s="102"/>
      <c r="AE673" s="102"/>
      <c r="AF673" s="102"/>
      <c r="AG673" s="102"/>
      <c r="AH673" s="102"/>
      <c r="AI673" s="102"/>
      <c r="AJ673" s="102"/>
      <c r="AK673" s="102"/>
      <c r="AL673" s="102"/>
    </row>
    <row r="674" spans="2:38" s="110" customFormat="1" x14ac:dyDescent="0.2">
      <c r="B674" s="102">
        <f t="shared" si="196"/>
        <v>4.1849999999999321</v>
      </c>
      <c r="C674" s="102">
        <f t="shared" si="197"/>
        <v>15310.874616817922</v>
      </c>
      <c r="D674" s="102">
        <f t="shared" si="188"/>
        <v>15.310874616817923</v>
      </c>
      <c r="E674" s="102">
        <f t="shared" si="189"/>
        <v>6.8571758240607181</v>
      </c>
      <c r="F674" s="102">
        <f t="shared" si="190"/>
        <v>-96.490534918202627</v>
      </c>
      <c r="G674" s="102">
        <f t="shared" si="191"/>
        <v>-5.3111721430838408</v>
      </c>
      <c r="H674" s="102">
        <f t="shared" si="192"/>
        <v>164.53356024271901</v>
      </c>
      <c r="I674" s="102">
        <f t="shared" si="193"/>
        <v>1.5460036809768773</v>
      </c>
      <c r="J674" s="102">
        <f t="shared" si="194"/>
        <v>68.043025324516378</v>
      </c>
      <c r="K674" s="102" t="str">
        <f t="shared" si="180"/>
        <v>1+0.11303624835814i</v>
      </c>
      <c r="L674" s="102" t="str">
        <f t="shared" si="181"/>
        <v>1-0.00918853819910702i</v>
      </c>
      <c r="M674" s="102" t="str">
        <f t="shared" si="198"/>
        <v>1.00103863788592+0.103847710159033i</v>
      </c>
      <c r="N674" s="102" t="str">
        <f t="shared" si="182"/>
        <v>1+149.777294593341i</v>
      </c>
      <c r="O674" s="102" t="str">
        <f t="shared" si="183"/>
        <v>0.994125283384291+0.225782087804044i</v>
      </c>
      <c r="P674" s="102" t="str">
        <f t="shared" si="199"/>
        <v>-32.8229049955416+149.123177519942i</v>
      </c>
      <c r="Q674" s="102" t="str">
        <f t="shared" si="184"/>
        <v>-0.248935821260106-2.1880953359404i</v>
      </c>
      <c r="R674" s="102" t="str">
        <f t="shared" si="185"/>
        <v>1400-221.167991357878i</v>
      </c>
      <c r="S674" s="102" t="str">
        <f t="shared" si="186"/>
        <v>-12087.087899791i</v>
      </c>
      <c r="T674" s="102" t="str">
        <f t="shared" si="195"/>
        <v>1332.89381168953-368.803535502747i</v>
      </c>
      <c r="U674" s="102" t="str">
        <f t="shared" si="187"/>
        <v>-0.522904495355122+0.144684463928i</v>
      </c>
      <c r="V674" s="102"/>
      <c r="W674" s="102"/>
      <c r="X674" s="102"/>
      <c r="Y674" s="102"/>
      <c r="Z674" s="102"/>
      <c r="AA674" s="102"/>
      <c r="AB674" s="102"/>
      <c r="AC674" s="102"/>
      <c r="AD674" s="102"/>
      <c r="AE674" s="102"/>
      <c r="AF674" s="102"/>
      <c r="AG674" s="102"/>
      <c r="AH674" s="102"/>
      <c r="AI674" s="102"/>
      <c r="AJ674" s="102"/>
      <c r="AK674" s="102"/>
      <c r="AL674" s="102"/>
    </row>
    <row r="675" spans="2:38" s="110" customFormat="1" x14ac:dyDescent="0.2">
      <c r="B675" s="102">
        <f t="shared" si="196"/>
        <v>4.189999999999932</v>
      </c>
      <c r="C675" s="102">
        <f t="shared" si="197"/>
        <v>15488.166189122405</v>
      </c>
      <c r="D675" s="102">
        <f t="shared" si="188"/>
        <v>15.488166189122405</v>
      </c>
      <c r="E675" s="102">
        <f t="shared" si="189"/>
        <v>6.7546413034134414</v>
      </c>
      <c r="F675" s="102">
        <f t="shared" si="190"/>
        <v>-96.571901640852701</v>
      </c>
      <c r="G675" s="102">
        <f t="shared" si="191"/>
        <v>-5.3148717905279739</v>
      </c>
      <c r="H675" s="102">
        <f t="shared" si="192"/>
        <v>164.56018679319232</v>
      </c>
      <c r="I675" s="102">
        <f t="shared" si="193"/>
        <v>1.4397695128854675</v>
      </c>
      <c r="J675" s="102">
        <f t="shared" si="194"/>
        <v>67.988285152339614</v>
      </c>
      <c r="K675" s="102" t="str">
        <f t="shared" si="180"/>
        <v>1+0.114345146425713i</v>
      </c>
      <c r="L675" s="102" t="str">
        <f t="shared" si="181"/>
        <v>1-0.0092949364568989i</v>
      </c>
      <c r="M675" s="102" t="str">
        <f t="shared" si="198"/>
        <v>1.00106283087018+0.105050209968814i</v>
      </c>
      <c r="N675" s="102" t="str">
        <f t="shared" si="182"/>
        <v>1+151.511633925256i</v>
      </c>
      <c r="O675" s="102" t="str">
        <f t="shared" si="183"/>
        <v>0.99398844365551+0.228396521162475i</v>
      </c>
      <c r="P675" s="102" t="str">
        <f t="shared" si="199"/>
        <v>-33.6107416605154+150.829209722231i</v>
      </c>
      <c r="Q675" s="102" t="str">
        <f t="shared" si="184"/>
        <v>-0.249085116572326-2.1620657859767i</v>
      </c>
      <c r="R675" s="102" t="str">
        <f t="shared" si="185"/>
        <v>1400-218.63630229589i</v>
      </c>
      <c r="S675" s="102" t="str">
        <f t="shared" si="186"/>
        <v>-11948.7281487289i</v>
      </c>
      <c r="T675" s="102" t="str">
        <f t="shared" si="195"/>
        <v>1332.49737679724-368.027281924302i</v>
      </c>
      <c r="U675" s="102" t="str">
        <f t="shared" si="187"/>
        <v>-0.522748970897378+0.144379933677995i</v>
      </c>
      <c r="V675" s="102"/>
      <c r="W675" s="102"/>
      <c r="X675" s="102"/>
      <c r="Y675" s="102"/>
      <c r="Z675" s="102"/>
      <c r="AA675" s="102"/>
      <c r="AB675" s="102"/>
      <c r="AC675" s="102"/>
      <c r="AD675" s="102"/>
      <c r="AE675" s="102"/>
      <c r="AF675" s="102"/>
      <c r="AG675" s="102"/>
      <c r="AH675" s="102"/>
      <c r="AI675" s="102"/>
      <c r="AJ675" s="102"/>
      <c r="AK675" s="102"/>
      <c r="AL675" s="102"/>
    </row>
    <row r="676" spans="2:38" s="110" customFormat="1" x14ac:dyDescent="0.2">
      <c r="B676" s="102">
        <f t="shared" si="196"/>
        <v>4.1949999999999319</v>
      </c>
      <c r="C676" s="102">
        <f t="shared" si="197"/>
        <v>15667.510701079054</v>
      </c>
      <c r="D676" s="102">
        <f t="shared" si="188"/>
        <v>15.667510701079054</v>
      </c>
      <c r="E676" s="102">
        <f t="shared" si="189"/>
        <v>6.6520504751258152</v>
      </c>
      <c r="F676" s="102">
        <f t="shared" si="190"/>
        <v>-96.6540216643169</v>
      </c>
      <c r="G676" s="102">
        <f t="shared" si="191"/>
        <v>-5.3185476153049569</v>
      </c>
      <c r="H676" s="102">
        <f t="shared" si="192"/>
        <v>164.58487081474016</v>
      </c>
      <c r="I676" s="102">
        <f t="shared" si="193"/>
        <v>1.3335028598208583</v>
      </c>
      <c r="J676" s="102">
        <f t="shared" si="194"/>
        <v>67.930849150423256</v>
      </c>
      <c r="K676" s="102" t="str">
        <f t="shared" si="180"/>
        <v>1+0.115669200818591i</v>
      </c>
      <c r="L676" s="102" t="str">
        <f t="shared" si="181"/>
        <v>1-0.00940256674845023i</v>
      </c>
      <c r="M676" s="102" t="str">
        <f t="shared" si="198"/>
        <v>1.00108758738144+0.106266634070141i</v>
      </c>
      <c r="N676" s="102" t="str">
        <f t="shared" si="182"/>
        <v>1+153.266055960136i</v>
      </c>
      <c r="O676" s="102" t="str">
        <f t="shared" si="183"/>
        <v>0.993848416519982+0.231041228232396i</v>
      </c>
      <c r="P676" s="102" t="str">
        <f t="shared" si="199"/>
        <v>-34.416929398845+152.554268250476i</v>
      </c>
      <c r="Q676" s="102" t="str">
        <f t="shared" si="184"/>
        <v>-0.249222600572583-2.13632439192339i</v>
      </c>
      <c r="R676" s="102" t="str">
        <f t="shared" si="185"/>
        <v>1400-216.133593238952i</v>
      </c>
      <c r="S676" s="102" t="str">
        <f t="shared" si="186"/>
        <v>-11811.9521886404i</v>
      </c>
      <c r="T676" s="102" t="str">
        <f t="shared" si="195"/>
        <v>1332.0919517978-367.297713229658i</v>
      </c>
      <c r="U676" s="102" t="str">
        <f t="shared" si="187"/>
        <v>-0.522589919551443+0.144093718267019i</v>
      </c>
      <c r="V676" s="102"/>
      <c r="W676" s="102"/>
      <c r="X676" s="102"/>
      <c r="Y676" s="102"/>
      <c r="Z676" s="102"/>
      <c r="AA676" s="102"/>
      <c r="AB676" s="102"/>
      <c r="AC676" s="102"/>
      <c r="AD676" s="102"/>
      <c r="AE676" s="102"/>
      <c r="AF676" s="102"/>
      <c r="AG676" s="102"/>
      <c r="AH676" s="102"/>
      <c r="AI676" s="102"/>
      <c r="AJ676" s="102"/>
      <c r="AK676" s="102"/>
      <c r="AL676" s="102"/>
    </row>
    <row r="677" spans="2:38" s="110" customFormat="1" x14ac:dyDescent="0.2">
      <c r="B677" s="102">
        <f t="shared" si="196"/>
        <v>4.1999999999999318</v>
      </c>
      <c r="C677" s="102">
        <f t="shared" si="197"/>
        <v>15848.931924608669</v>
      </c>
      <c r="D677" s="102">
        <f t="shared" si="188"/>
        <v>15.848931924608669</v>
      </c>
      <c r="E677" s="102">
        <f t="shared" si="189"/>
        <v>6.5494021645610605</v>
      </c>
      <c r="F677" s="102">
        <f t="shared" si="190"/>
        <v>-96.73690195658294</v>
      </c>
      <c r="G677" s="102">
        <f t="shared" si="191"/>
        <v>-5.3222014520482102</v>
      </c>
      <c r="H677" s="102">
        <f t="shared" si="192"/>
        <v>164.6076141828004</v>
      </c>
      <c r="I677" s="102">
        <f t="shared" si="193"/>
        <v>1.2272007125128503</v>
      </c>
      <c r="J677" s="102">
        <f t="shared" si="194"/>
        <v>67.870712226217464</v>
      </c>
      <c r="K677" s="102" t="str">
        <f t="shared" ref="K677:K740" si="200">COMPLEX(1,2*PI()*C677*esr*Cout*10^-6)</f>
        <v>1+0.117008587038749i</v>
      </c>
      <c r="L677" s="102" t="str">
        <f t="shared" ref="L677:L740" si="201">COMPLEX(1,-2*PI()*C677*(1-Dmax)^2*Lout*10^-6/Req)</f>
        <v>1-0.00951144334003955i</v>
      </c>
      <c r="M677" s="102" t="str">
        <f t="shared" si="198"/>
        <v>1.00111292054592+0.107497143698709i</v>
      </c>
      <c r="N677" s="102" t="str">
        <f t="shared" ref="N677:N740" si="202">COMPLEX(1,2*PI()*C677*(Rd+Rs+esr)*Req*Cout*10^-6/(Req+Rd+Rs))</f>
        <v>1+155.040793244721i</v>
      </c>
      <c r="O677" s="102" t="str">
        <f t="shared" ref="O677:O740" si="203">IMSUM(COMPLEX(1,2*PI()*C677/(Qd*ws)),IMPRODUCT(COMPLEX(0,2*PI()*C677/ws),COMPLEX(0,2*PI()*C677/ws)))</f>
        <v>0.993705127733468+0.233716559566864i</v>
      </c>
      <c r="P677" s="102" t="str">
        <f t="shared" si="199"/>
        <v>-35.2418956619402+154.298547814711i</v>
      </c>
      <c r="Q677" s="102" t="str">
        <f t="shared" ref="Q677:Q740" si="204">IMPRODUCT(Ap,IMDIV(M677,P677))</f>
        <v>-0.249348368669659-2.11086779965796i</v>
      </c>
      <c r="R677" s="102" t="str">
        <f t="shared" ref="R677:R740" si="205">IMSUM(Rz*10^3,IMDIV(1,COMPLEX(0,(2*PI()*C677*Cz*10^-9))))</f>
        <v>1400-213.65953245569i</v>
      </c>
      <c r="S677" s="102" t="str">
        <f t="shared" ref="S677:S740" si="206">IMDIV(1,COMPLEX(0,(2*PI()*C677*Cp*10^-12)))</f>
        <v>-11676.7418900203i</v>
      </c>
      <c r="T677" s="102" t="str">
        <f t="shared" si="195"/>
        <v>1331.67733855312-366.614661012357i</v>
      </c>
      <c r="U677" s="102" t="str">
        <f t="shared" ref="U677:U740" si="207">IMPRODUCT(-Rs*g/(Rs+Rd),T677)</f>
        <v>-0.522427263586223+0.143825751627924i</v>
      </c>
      <c r="V677" s="102"/>
      <c r="W677" s="102"/>
      <c r="X677" s="102"/>
      <c r="Y677" s="102"/>
      <c r="Z677" s="102"/>
      <c r="AA677" s="102"/>
      <c r="AB677" s="102"/>
      <c r="AC677" s="102"/>
      <c r="AD677" s="102"/>
      <c r="AE677" s="102"/>
      <c r="AF677" s="102"/>
      <c r="AG677" s="102"/>
      <c r="AH677" s="102"/>
      <c r="AI677" s="102"/>
      <c r="AJ677" s="102"/>
      <c r="AK677" s="102"/>
      <c r="AL677" s="102"/>
    </row>
    <row r="678" spans="2:38" s="110" customFormat="1" x14ac:dyDescent="0.2">
      <c r="B678" s="102">
        <f t="shared" si="196"/>
        <v>4.2049999999999317</v>
      </c>
      <c r="C678" s="102">
        <f t="shared" si="197"/>
        <v>16032.453906897919</v>
      </c>
      <c r="D678" s="102">
        <f t="shared" ref="D678:D741" si="208">C678/1000</f>
        <v>16.032453906897921</v>
      </c>
      <c r="E678" s="102">
        <f t="shared" ref="E678:E741" si="209">20*LOG(IMABS(Q678))</f>
        <v>6.4466951754510706</v>
      </c>
      <c r="F678" s="102">
        <f t="shared" ref="F678:F741" si="210">IF(180/PI()*IMARGUMENT(Q678)&gt;0,180/PI()*IMARGUMENT(Q678)-360,180/PI()*IMARGUMENT(Q678))</f>
        <v>-96.820549461369438</v>
      </c>
      <c r="G678" s="102">
        <f t="shared" ref="G678:G741" si="211">20*LOG(IMABS(U678))</f>
        <v>-5.3258351262465817</v>
      </c>
      <c r="H678" s="102">
        <f t="shared" ref="H678:H741" si="212">180/PI()*IMARGUMENT(U678)</f>
        <v>164.62841863018014</v>
      </c>
      <c r="I678" s="102">
        <f t="shared" ref="I678:I741" si="213">E678+G678</f>
        <v>1.1208600492044889</v>
      </c>
      <c r="J678" s="102">
        <f t="shared" ref="J678:J741" si="214">F678+H678</f>
        <v>67.807869168810697</v>
      </c>
      <c r="K678" s="102" t="str">
        <f t="shared" si="200"/>
        <v>1+0.11836348262038i</v>
      </c>
      <c r="L678" s="102" t="str">
        <f t="shared" si="201"/>
        <v>1-0.00962158066314115i</v>
      </c>
      <c r="M678" s="102" t="str">
        <f t="shared" si="198"/>
        <v>1.0011388437956+0.108741901957239i</v>
      </c>
      <c r="N678" s="102" t="str">
        <f t="shared" si="202"/>
        <v>1+156.836081018517i</v>
      </c>
      <c r="O678" s="102" t="str">
        <f t="shared" si="203"/>
        <v>0.993558501322355+0.236422869778149i</v>
      </c>
      <c r="P678" s="102" t="str">
        <f t="shared" si="199"/>
        <v>-36.0860778578337+156.062244479807i</v>
      </c>
      <c r="Q678" s="102" t="str">
        <f t="shared" si="204"/>
        <v>-0.249462511041801-2.08569269434914i</v>
      </c>
      <c r="R678" s="102" t="str">
        <f t="shared" si="205"/>
        <v>1400-211.213792012027i</v>
      </c>
      <c r="S678" s="102" t="str">
        <f t="shared" si="206"/>
        <v>-11543.0793308898i</v>
      </c>
      <c r="T678" s="102" t="str">
        <f t="shared" ref="T678:T741" si="215">IMDIV(IMPRODUCT(R678,S678),IMSUM(R678,S678))</f>
        <v>1331.25333482456-365.977960626634i</v>
      </c>
      <c r="U678" s="102" t="str">
        <f t="shared" si="207"/>
        <v>-0.522260923661942+0.14357596916891i</v>
      </c>
      <c r="V678" s="102"/>
      <c r="W678" s="102"/>
      <c r="X678" s="102"/>
      <c r="Y678" s="102"/>
      <c r="Z678" s="102"/>
      <c r="AA678" s="102"/>
      <c r="AB678" s="102"/>
      <c r="AC678" s="102"/>
      <c r="AD678" s="102"/>
      <c r="AE678" s="102"/>
      <c r="AF678" s="102"/>
      <c r="AG678" s="102"/>
      <c r="AH678" s="102"/>
      <c r="AI678" s="102"/>
      <c r="AJ678" s="102"/>
      <c r="AK678" s="102"/>
      <c r="AL678" s="102"/>
    </row>
    <row r="679" spans="2:38" s="110" customFormat="1" x14ac:dyDescent="0.2">
      <c r="B679" s="102">
        <f t="shared" ref="B679:B742" si="216">B678+0.005</f>
        <v>4.2099999999999316</v>
      </c>
      <c r="C679" s="102">
        <f t="shared" ref="C679:C742" si="217">10^B679</f>
        <v>16218.100973586746</v>
      </c>
      <c r="D679" s="102">
        <f t="shared" si="208"/>
        <v>16.218100973586747</v>
      </c>
      <c r="E679" s="102">
        <f t="shared" si="209"/>
        <v>6.3439282896422995</v>
      </c>
      <c r="F679" s="102">
        <f t="shared" si="210"/>
        <v>-96.90497109534715</v>
      </c>
      <c r="G679" s="102">
        <f t="shared" si="211"/>
        <v>-5.3294504549909885</v>
      </c>
      <c r="H679" s="102">
        <f t="shared" si="212"/>
        <v>164.64728574600207</v>
      </c>
      <c r="I679" s="102">
        <f t="shared" si="213"/>
        <v>1.014477834651311</v>
      </c>
      <c r="J679" s="102">
        <f t="shared" si="214"/>
        <v>67.742314650654919</v>
      </c>
      <c r="K679" s="102" t="str">
        <f t="shared" si="200"/>
        <v>1+0.119734067153424i</v>
      </c>
      <c r="L679" s="102" t="str">
        <f t="shared" si="201"/>
        <v>1-0.0097329933163379i</v>
      </c>
      <c r="M679" s="102" t="str">
        <f t="shared" ref="M679:M742" si="218">IMPRODUCT(K679,L679)</f>
        <v>1.00116537087534+0.110001073837086i</v>
      </c>
      <c r="N679" s="102" t="str">
        <f t="shared" si="202"/>
        <v>1+158.652157244972i</v>
      </c>
      <c r="O679" s="102" t="str">
        <f t="shared" si="203"/>
        <v>0.99340845954338+0.239160517584739i</v>
      </c>
      <c r="P679" s="102" t="str">
        <f t="shared" ref="P679:P742" si="219">IMPRODUCT(N679,O679)</f>
        <v>-36.9499235830995+157.845555649546i</v>
      </c>
      <c r="Q679" s="102" t="str">
        <f t="shared" si="204"/>
        <v>-0.249565112724981-2.060795800066i</v>
      </c>
      <c r="R679" s="102" t="str">
        <f t="shared" si="205"/>
        <v>1400-208.796047727717i</v>
      </c>
      <c r="S679" s="102" t="str">
        <f t="shared" si="206"/>
        <v>-11410.9467944217i</v>
      </c>
      <c r="T679" s="102" t="str">
        <f t="shared" si="215"/>
        <v>1330.81973420052-365.387451087676i</v>
      </c>
      <c r="U679" s="102" t="str">
        <f t="shared" si="207"/>
        <v>-0.522090818801741+0.143344307734396i</v>
      </c>
      <c r="V679" s="102"/>
      <c r="W679" s="102"/>
      <c r="X679" s="102"/>
      <c r="Y679" s="102"/>
      <c r="Z679" s="102"/>
      <c r="AA679" s="102"/>
      <c r="AB679" s="102"/>
      <c r="AC679" s="102"/>
      <c r="AD679" s="102"/>
      <c r="AE679" s="102"/>
      <c r="AF679" s="102"/>
      <c r="AG679" s="102"/>
      <c r="AH679" s="102"/>
      <c r="AI679" s="102"/>
      <c r="AJ679" s="102"/>
      <c r="AK679" s="102"/>
      <c r="AL679" s="102"/>
    </row>
    <row r="680" spans="2:38" s="110" customFormat="1" x14ac:dyDescent="0.2">
      <c r="B680" s="102">
        <f t="shared" si="216"/>
        <v>4.2149999999999315</v>
      </c>
      <c r="C680" s="102">
        <f t="shared" si="217"/>
        <v>16405.897731992809</v>
      </c>
      <c r="D680" s="102">
        <f t="shared" si="208"/>
        <v>16.405897731992809</v>
      </c>
      <c r="E680" s="102">
        <f t="shared" si="209"/>
        <v>6.2411002668458524</v>
      </c>
      <c r="F680" s="102">
        <f t="shared" si="210"/>
        <v>-96.990173745264329</v>
      </c>
      <c r="G680" s="102">
        <f t="shared" si="211"/>
        <v>-5.3330492477206768</v>
      </c>
      <c r="H680" s="102">
        <f t="shared" si="212"/>
        <v>164.66421697474436</v>
      </c>
      <c r="I680" s="102">
        <f t="shared" si="213"/>
        <v>0.90805101912517561</v>
      </c>
      <c r="J680" s="102">
        <f t="shared" si="214"/>
        <v>67.674043229480034</v>
      </c>
      <c r="K680" s="102" t="str">
        <f t="shared" si="200"/>
        <v>1+0.121120522307379i</v>
      </c>
      <c r="L680" s="102" t="str">
        <f t="shared" si="201"/>
        <v>1-0.00984569606725634i</v>
      </c>
      <c r="M680" s="102" t="str">
        <f t="shared" si="218"/>
        <v>1.00119251585015+0.111274826240123i</v>
      </c>
      <c r="N680" s="102" t="str">
        <f t="shared" si="202"/>
        <v>1+160.489262643025i</v>
      </c>
      <c r="O680" s="102" t="str">
        <f t="shared" si="203"/>
        <v>0.993254922842406+0.241929865858885i</v>
      </c>
      <c r="P680" s="102" t="str">
        <f t="shared" si="219"/>
        <v>-37.833890860176+159.648680049391i</v>
      </c>
      <c r="Q680" s="102" t="str">
        <f t="shared" si="204"/>
        <v>-0.249656253699999-2.03617387939302i</v>
      </c>
      <c r="R680" s="102" t="str">
        <f t="shared" si="205"/>
        <v>1400-206.405979133372i</v>
      </c>
      <c r="S680" s="102" t="str">
        <f t="shared" si="206"/>
        <v>-11280.3267665913i</v>
      </c>
      <c r="T680" s="102" t="str">
        <f t="shared" si="215"/>
        <v>1330.37632602339-364.842974969991i</v>
      </c>
      <c r="U680" s="102" t="str">
        <f t="shared" si="207"/>
        <v>-0.521916866363021+0.14313070556515i</v>
      </c>
      <c r="V680" s="102"/>
      <c r="W680" s="102"/>
      <c r="X680" s="102"/>
      <c r="Y680" s="102"/>
      <c r="Z680" s="102"/>
      <c r="AA680" s="102"/>
      <c r="AB680" s="102"/>
      <c r="AC680" s="102"/>
      <c r="AD680" s="102"/>
      <c r="AE680" s="102"/>
      <c r="AF680" s="102"/>
      <c r="AG680" s="102"/>
      <c r="AH680" s="102"/>
      <c r="AI680" s="102"/>
      <c r="AJ680" s="102"/>
      <c r="AK680" s="102"/>
      <c r="AL680" s="102"/>
    </row>
    <row r="681" spans="2:38" s="110" customFormat="1" x14ac:dyDescent="0.2">
      <c r="B681" s="102">
        <f t="shared" si="216"/>
        <v>4.2199999999999314</v>
      </c>
      <c r="C681" s="102">
        <f t="shared" si="217"/>
        <v>16595.869074372993</v>
      </c>
      <c r="D681" s="102">
        <f t="shared" si="208"/>
        <v>16.595869074372992</v>
      </c>
      <c r="E681" s="102">
        <f t="shared" si="209"/>
        <v>6.1382098443924349</v>
      </c>
      <c r="F681" s="102">
        <f t="shared" si="210"/>
        <v>-97.076164264974494</v>
      </c>
      <c r="G681" s="102">
        <f t="shared" si="211"/>
        <v>-5.3366333069692562</v>
      </c>
      <c r="H681" s="102">
        <f t="shared" si="212"/>
        <v>164.67921361537185</v>
      </c>
      <c r="I681" s="102">
        <f t="shared" si="213"/>
        <v>0.80157653742317869</v>
      </c>
      <c r="J681" s="102">
        <f t="shared" si="214"/>
        <v>67.603049350397356</v>
      </c>
      <c r="K681" s="102" t="str">
        <f t="shared" si="200"/>
        <v>1+0.122523031855372i</v>
      </c>
      <c r="L681" s="102" t="str">
        <f t="shared" si="201"/>
        <v>1-0.00995970385452399i</v>
      </c>
      <c r="M681" s="102" t="str">
        <f t="shared" si="218"/>
        <v>1.00122029311264+0.112563328000848i</v>
      </c>
      <c r="N681" s="102" t="str">
        <f t="shared" si="202"/>
        <v>1+162.347640719005i</v>
      </c>
      <c r="O681" s="102" t="str">
        <f t="shared" si="203"/>
        <v>0.993097809812241+0.244731281674701i</v>
      </c>
      <c r="P681" s="102" t="str">
        <f t="shared" si="219"/>
        <v>-38.7384483802137+161.471817707903i</v>
      </c>
      <c r="Q681" s="102" t="str">
        <f t="shared" si="204"/>
        <v>-0.249736008978543-2.0118237330511i</v>
      </c>
      <c r="R681" s="102" t="str">
        <f t="shared" si="205"/>
        <v>1400-204.043269427991i</v>
      </c>
      <c r="S681" s="102" t="str">
        <f t="shared" si="206"/>
        <v>-11151.2019338553i</v>
      </c>
      <c r="T681" s="102" t="str">
        <f t="shared" si="215"/>
        <v>1329.92289531586-364.344378303827i</v>
      </c>
      <c r="U681" s="102" t="str">
        <f t="shared" si="207"/>
        <v>-0.521738982008529+0.142935102257655i</v>
      </c>
      <c r="V681" s="102"/>
      <c r="W681" s="102"/>
      <c r="X681" s="102"/>
      <c r="Y681" s="102"/>
      <c r="Z681" s="102"/>
      <c r="AA681" s="102"/>
      <c r="AB681" s="102"/>
      <c r="AC681" s="102"/>
      <c r="AD681" s="102"/>
      <c r="AE681" s="102"/>
      <c r="AF681" s="102"/>
      <c r="AG681" s="102"/>
      <c r="AH681" s="102"/>
      <c r="AI681" s="102"/>
      <c r="AJ681" s="102"/>
      <c r="AK681" s="102"/>
      <c r="AL681" s="102"/>
    </row>
    <row r="682" spans="2:38" s="110" customFormat="1" x14ac:dyDescent="0.2">
      <c r="B682" s="102">
        <f t="shared" si="216"/>
        <v>4.2249999999999313</v>
      </c>
      <c r="C682" s="102">
        <f t="shared" si="217"/>
        <v>16788.040181222957</v>
      </c>
      <c r="D682" s="102">
        <f t="shared" si="208"/>
        <v>16.788040181222957</v>
      </c>
      <c r="E682" s="102">
        <f t="shared" si="209"/>
        <v>6.0352557369918429</v>
      </c>
      <c r="F682" s="102">
        <f t="shared" si="210"/>
        <v>-97.162949472363451</v>
      </c>
      <c r="G682" s="102">
        <f t="shared" si="211"/>
        <v>-5.3402044291112452</v>
      </c>
      <c r="H682" s="102">
        <f t="shared" si="212"/>
        <v>164.69227682055882</v>
      </c>
      <c r="I682" s="102">
        <f t="shared" si="213"/>
        <v>0.69505130788059777</v>
      </c>
      <c r="J682" s="102">
        <f t="shared" si="214"/>
        <v>67.529327348195366</v>
      </c>
      <c r="K682" s="102" t="str">
        <f t="shared" si="200"/>
        <v>1+0.123941781698526i</v>
      </c>
      <c r="L682" s="102" t="str">
        <f t="shared" si="201"/>
        <v>1-0.0100750317897496i</v>
      </c>
      <c r="M682" s="102" t="str">
        <f t="shared" si="218"/>
        <v>1.00124871739069+0.113866749908776i</v>
      </c>
      <c r="N682" s="102" t="str">
        <f t="shared" si="202"/>
        <v>1+164.227537798913i</v>
      </c>
      <c r="O682" s="102" t="str">
        <f t="shared" si="203"/>
        <v>0.992937037149477+0.24756513635682i</v>
      </c>
      <c r="P682" s="102" t="str">
        <f t="shared" si="219"/>
        <v>-39.6640757515832+163.315169936763i</v>
      </c>
      <c r="Q682" s="102" t="str">
        <f t="shared" si="204"/>
        <v>-0.249804448688223-1.98774219952429i</v>
      </c>
      <c r="R682" s="102" t="str">
        <f t="shared" si="205"/>
        <v>1400-201.70760543696i</v>
      </c>
      <c r="S682" s="102" t="str">
        <f t="shared" si="206"/>
        <v>-11023.5551808571i</v>
      </c>
      <c r="T682" s="102" t="str">
        <f t="shared" si="215"/>
        <v>1329.45922270648-363.891510469529i</v>
      </c>
      <c r="U682" s="102" t="str">
        <f t="shared" si="207"/>
        <v>-0.521557079677156+0.142757438722661i</v>
      </c>
      <c r="V682" s="102"/>
      <c r="W682" s="102"/>
      <c r="X682" s="102"/>
      <c r="Y682" s="102"/>
      <c r="Z682" s="102"/>
      <c r="AA682" s="102"/>
      <c r="AB682" s="102"/>
      <c r="AC682" s="102"/>
      <c r="AD682" s="102"/>
      <c r="AE682" s="102"/>
      <c r="AF682" s="102"/>
      <c r="AG682" s="102"/>
      <c r="AH682" s="102"/>
      <c r="AI682" s="102"/>
      <c r="AJ682" s="102"/>
      <c r="AK682" s="102"/>
      <c r="AL682" s="102"/>
    </row>
    <row r="683" spans="2:38" s="110" customFormat="1" x14ac:dyDescent="0.2">
      <c r="B683" s="102">
        <f t="shared" si="216"/>
        <v>4.2299999999999311</v>
      </c>
      <c r="C683" s="102">
        <f t="shared" si="217"/>
        <v>16982.436524614764</v>
      </c>
      <c r="D683" s="102">
        <f t="shared" si="208"/>
        <v>16.982436524614766</v>
      </c>
      <c r="E683" s="102">
        <f t="shared" si="209"/>
        <v>5.9322366364973709</v>
      </c>
      <c r="F683" s="102">
        <f t="shared" si="210"/>
        <v>-97.250536146175776</v>
      </c>
      <c r="G683" s="102">
        <f t="shared" si="211"/>
        <v>-5.3437644051068736</v>
      </c>
      <c r="H683" s="102">
        <f t="shared" si="212"/>
        <v>164.70340759600234</v>
      </c>
      <c r="I683" s="102">
        <f t="shared" si="213"/>
        <v>0.58847223139049731</v>
      </c>
      <c r="J683" s="102">
        <f t="shared" si="214"/>
        <v>67.45287144982656</v>
      </c>
      <c r="K683" s="102" t="str">
        <f t="shared" si="200"/>
        <v>1+0.125376959890594i</v>
      </c>
      <c r="L683" s="102" t="str">
        <f t="shared" si="201"/>
        <v>1-0.010191695159526i</v>
      </c>
      <c r="M683" s="102" t="str">
        <f t="shared" si="218"/>
        <v>1.00127780375523+0.115185264731068i</v>
      </c>
      <c r="N683" s="102" t="str">
        <f t="shared" si="202"/>
        <v>1+166.129203061071i</v>
      </c>
      <c r="O683" s="102" t="str">
        <f t="shared" si="203"/>
        <v>0.992772519610321+0.250431805529609i</v>
      </c>
      <c r="P683" s="102" t="str">
        <f t="shared" si="219"/>
        <v>-40.6112637541687+165.178939309324i</v>
      </c>
      <c r="Q683" s="102" t="str">
        <f t="shared" si="204"/>
        <v>-0.249861638156735-1.96392615469216i</v>
      </c>
      <c r="R683" s="102" t="str">
        <f t="shared" si="205"/>
        <v>1400-199.398677570547i</v>
      </c>
      <c r="S683" s="102" t="str">
        <f t="shared" si="206"/>
        <v>-10897.3695881578i</v>
      </c>
      <c r="T683" s="102" t="str">
        <f t="shared" si="215"/>
        <v>1328.98508435485-363.484224089834i</v>
      </c>
      <c r="U683" s="102" t="str">
        <f t="shared" si="207"/>
        <v>-0.521371071554594+0.142597657142935i</v>
      </c>
      <c r="V683" s="102"/>
      <c r="W683" s="102"/>
      <c r="X683" s="102"/>
      <c r="Y683" s="102"/>
      <c r="Z683" s="102"/>
      <c r="AA683" s="102"/>
      <c r="AB683" s="102"/>
      <c r="AC683" s="102"/>
      <c r="AD683" s="102"/>
      <c r="AE683" s="102"/>
      <c r="AF683" s="102"/>
      <c r="AG683" s="102"/>
      <c r="AH683" s="102"/>
      <c r="AI683" s="102"/>
      <c r="AJ683" s="102"/>
      <c r="AK683" s="102"/>
      <c r="AL683" s="102"/>
    </row>
    <row r="684" spans="2:38" s="110" customFormat="1" x14ac:dyDescent="0.2">
      <c r="B684" s="102">
        <f t="shared" si="216"/>
        <v>4.234999999999931</v>
      </c>
      <c r="C684" s="102">
        <f t="shared" si="217"/>
        <v>17179.083871573173</v>
      </c>
      <c r="D684" s="102">
        <f t="shared" si="208"/>
        <v>17.179083871573173</v>
      </c>
      <c r="E684" s="102">
        <f t="shared" si="209"/>
        <v>5.8291512116767938</v>
      </c>
      <c r="F684" s="102">
        <f t="shared" si="210"/>
        <v>-97.338931022738123</v>
      </c>
      <c r="G684" s="102">
        <f t="shared" si="211"/>
        <v>-5.3473150212487575</v>
      </c>
      <c r="H684" s="102">
        <f t="shared" si="212"/>
        <v>164.7126067998247</v>
      </c>
      <c r="I684" s="102">
        <f t="shared" si="213"/>
        <v>0.48183619042803638</v>
      </c>
      <c r="J684" s="102">
        <f t="shared" si="214"/>
        <v>67.373675777086575</v>
      </c>
      <c r="K684" s="102" t="str">
        <f t="shared" si="200"/>
        <v>1+0.126828756662892i</v>
      </c>
      <c r="L684" s="102" t="str">
        <f t="shared" si="201"/>
        <v>1-0.0103097094274566i</v>
      </c>
      <c r="M684" s="102" t="str">
        <f t="shared" si="218"/>
        <v>1.00130756762824+0.116519047235435i</v>
      </c>
      <c r="N684" s="102" t="str">
        <f t="shared" si="202"/>
        <v>1+168.05288856915i</v>
      </c>
      <c r="O684" s="102" t="str">
        <f t="shared" si="203"/>
        <v>0.992604169965395+0.253331669166963i</v>
      </c>
      <c r="P684" s="102" t="str">
        <f t="shared" si="219"/>
        <v>-41.580514599587+167.063329637635i</v>
      </c>
      <c r="Q684" s="102" t="str">
        <f t="shared" si="204"/>
        <v>-0.249907637995263-1.94037251146802i</v>
      </c>
      <c r="R684" s="102" t="str">
        <f t="shared" si="205"/>
        <v>1400-197.116179782865i</v>
      </c>
      <c r="S684" s="102" t="str">
        <f t="shared" si="206"/>
        <v>-10772.6284299938i</v>
      </c>
      <c r="T684" s="102" t="str">
        <f t="shared" si="215"/>
        <v>1328.50025187597-363.122374919912i</v>
      </c>
      <c r="U684" s="102" t="str">
        <f t="shared" si="207"/>
        <v>-0.521180868043649+0.142455700930119i</v>
      </c>
      <c r="V684" s="102"/>
      <c r="W684" s="102"/>
      <c r="X684" s="102"/>
      <c r="Y684" s="102"/>
      <c r="Z684" s="102"/>
      <c r="AA684" s="102"/>
      <c r="AB684" s="102"/>
      <c r="AC684" s="102"/>
      <c r="AD684" s="102"/>
      <c r="AE684" s="102"/>
      <c r="AF684" s="102"/>
      <c r="AG684" s="102"/>
      <c r="AH684" s="102"/>
      <c r="AI684" s="102"/>
      <c r="AJ684" s="102"/>
      <c r="AK684" s="102"/>
      <c r="AL684" s="102"/>
    </row>
    <row r="685" spans="2:38" s="110" customFormat="1" x14ac:dyDescent="0.2">
      <c r="B685" s="102">
        <f t="shared" si="216"/>
        <v>4.2399999999999309</v>
      </c>
      <c r="C685" s="102">
        <f t="shared" si="217"/>
        <v>17378.008287491015</v>
      </c>
      <c r="D685" s="102">
        <f t="shared" si="208"/>
        <v>17.378008287491014</v>
      </c>
      <c r="E685" s="102">
        <f t="shared" si="209"/>
        <v>5.7259981079887465</v>
      </c>
      <c r="F685" s="102">
        <f t="shared" si="210"/>
        <v>-97.428140792577139</v>
      </c>
      <c r="G685" s="102">
        <f t="shared" si="211"/>
        <v>-5.3508580599058728</v>
      </c>
      <c r="H685" s="102">
        <f t="shared" si="212"/>
        <v>164.71987514206546</v>
      </c>
      <c r="I685" s="102">
        <f t="shared" si="213"/>
        <v>0.37514004808287371</v>
      </c>
      <c r="J685" s="102">
        <f t="shared" si="214"/>
        <v>67.291734349488323</v>
      </c>
      <c r="K685" s="102" t="str">
        <f t="shared" si="200"/>
        <v>1+0.12829736444951i</v>
      </c>
      <c r="L685" s="102" t="str">
        <f t="shared" si="201"/>
        <v>1-0.0104290902362047i</v>
      </c>
      <c r="M685" s="102" t="str">
        <f t="shared" si="218"/>
        <v>1.00133802479091+0.117868274213305i</v>
      </c>
      <c r="N685" s="102" t="str">
        <f t="shared" si="202"/>
        <v>1+169.99884930558i</v>
      </c>
      <c r="O685" s="102" t="str">
        <f t="shared" si="203"/>
        <v>0.992431898953489+0.256265111642666i</v>
      </c>
      <c r="P685" s="102" t="str">
        <f t="shared" si="219"/>
        <v>-42.5723421974657+168.968545947887i</v>
      </c>
      <c r="Q685" s="102" t="str">
        <f t="shared" si="204"/>
        <v>-0.249942504181132-1.91707821944256i</v>
      </c>
      <c r="R685" s="102" t="str">
        <f t="shared" si="205"/>
        <v>1400-194.859809531305i</v>
      </c>
      <c r="S685" s="102" t="str">
        <f t="shared" si="206"/>
        <v>-10649.3151720597i</v>
      </c>
      <c r="T685" s="102" t="str">
        <f t="shared" si="215"/>
        <v>1328.00449226442-362.805821735215i</v>
      </c>
      <c r="U685" s="102" t="str">
        <f t="shared" si="207"/>
        <v>-0.520986377734502+0.142331514680738i</v>
      </c>
      <c r="V685" s="102"/>
      <c r="W685" s="102"/>
      <c r="X685" s="102"/>
      <c r="Y685" s="102"/>
      <c r="Z685" s="102"/>
      <c r="AA685" s="102"/>
      <c r="AB685" s="102"/>
      <c r="AC685" s="102"/>
      <c r="AD685" s="102"/>
      <c r="AE685" s="102"/>
      <c r="AF685" s="102"/>
      <c r="AG685" s="102"/>
      <c r="AH685" s="102"/>
      <c r="AI685" s="102"/>
      <c r="AJ685" s="102"/>
      <c r="AK685" s="102"/>
      <c r="AL685" s="102"/>
    </row>
    <row r="686" spans="2:38" s="110" customFormat="1" x14ac:dyDescent="0.2">
      <c r="B686" s="102">
        <f t="shared" si="216"/>
        <v>4.2449999999999308</v>
      </c>
      <c r="C686" s="102">
        <f t="shared" si="217"/>
        <v>17579.236139584151</v>
      </c>
      <c r="D686" s="102">
        <f t="shared" si="208"/>
        <v>17.57923613958415</v>
      </c>
      <c r="E686" s="102">
        <f t="shared" si="209"/>
        <v>5.6227759473670602</v>
      </c>
      <c r="F686" s="102">
        <f t="shared" si="210"/>
        <v>-97.518172096932233</v>
      </c>
      <c r="G686" s="102">
        <f t="shared" si="211"/>
        <v>-5.3543953002697986</v>
      </c>
      <c r="H686" s="102">
        <f t="shared" si="212"/>
        <v>164.72521318426294</v>
      </c>
      <c r="I686" s="102">
        <f t="shared" si="213"/>
        <v>0.26838064709726162</v>
      </c>
      <c r="J686" s="102">
        <f t="shared" si="214"/>
        <v>67.207041087330708</v>
      </c>
      <c r="K686" s="102" t="str">
        <f t="shared" si="200"/>
        <v>1+0.129782977912819i</v>
      </c>
      <c r="L686" s="102" t="str">
        <f t="shared" si="201"/>
        <v>1-0.0105498534095671i</v>
      </c>
      <c r="M686" s="102" t="str">
        <f t="shared" si="218"/>
        <v>1.00136919139204+0.119233124503252i</v>
      </c>
      <c r="N686" s="102" t="str">
        <f t="shared" si="202"/>
        <v>1+171.96734320535i</v>
      </c>
      <c r="O686" s="102" t="str">
        <f t="shared" si="203"/>
        <v>0.992255615234233+0.25923252178134i</v>
      </c>
      <c r="P686" s="102" t="str">
        <f t="shared" si="219"/>
        <v>-43.5872724279258+170.894794454202i</v>
      </c>
      <c r="Q686" s="102" t="str">
        <f t="shared" si="204"/>
        <v>-0.249966288139946-1.89404026453329i</v>
      </c>
      <c r="R686" s="102" t="str">
        <f t="shared" si="205"/>
        <v>1400-192.629267736434i</v>
      </c>
      <c r="S686" s="102" t="str">
        <f t="shared" si="206"/>
        <v>-10527.4134693167i</v>
      </c>
      <c r="T686" s="102" t="str">
        <f t="shared" si="215"/>
        <v>1327.4975678177-362.534426216875i</v>
      </c>
      <c r="U686" s="102" t="str">
        <f t="shared" si="207"/>
        <v>-0.520787507374635+0.142225044131235i</v>
      </c>
      <c r="V686" s="102"/>
      <c r="W686" s="102"/>
      <c r="X686" s="102"/>
      <c r="Y686" s="102"/>
      <c r="Z686" s="102"/>
      <c r="AA686" s="102"/>
      <c r="AB686" s="102"/>
      <c r="AC686" s="102"/>
      <c r="AD686" s="102"/>
      <c r="AE686" s="102"/>
      <c r="AF686" s="102"/>
      <c r="AG686" s="102"/>
      <c r="AH686" s="102"/>
      <c r="AI686" s="102"/>
      <c r="AJ686" s="102"/>
      <c r="AK686" s="102"/>
      <c r="AL686" s="102"/>
    </row>
    <row r="687" spans="2:38" s="110" customFormat="1" x14ac:dyDescent="0.2">
      <c r="B687" s="102">
        <f t="shared" si="216"/>
        <v>4.2499999999999307</v>
      </c>
      <c r="C687" s="102">
        <f t="shared" si="217"/>
        <v>17782.794100386422</v>
      </c>
      <c r="D687" s="102">
        <f t="shared" si="208"/>
        <v>17.782794100386422</v>
      </c>
      <c r="E687" s="102">
        <f t="shared" si="209"/>
        <v>5.519483328011713</v>
      </c>
      <c r="F687" s="102">
        <f t="shared" si="210"/>
        <v>-97.609031524160272</v>
      </c>
      <c r="G687" s="102">
        <f t="shared" si="211"/>
        <v>-5.3579285190992287</v>
      </c>
      <c r="H687" s="102">
        <f t="shared" si="212"/>
        <v>164.72862133912278</v>
      </c>
      <c r="I687" s="102">
        <f t="shared" si="213"/>
        <v>0.1615548089124843</v>
      </c>
      <c r="J687" s="102">
        <f t="shared" si="214"/>
        <v>67.119589814962509</v>
      </c>
      <c r="K687" s="102" t="str">
        <f t="shared" si="200"/>
        <v>1+0.131285793969274i</v>
      </c>
      <c r="L687" s="102" t="str">
        <f t="shared" si="201"/>
        <v>1-0.0106720149545719i</v>
      </c>
      <c r="M687" s="102" t="str">
        <f t="shared" si="218"/>
        <v>1.00140108395656+0.120613779014702i</v>
      </c>
      <c r="N687" s="102" t="str">
        <f t="shared" si="202"/>
        <v>1+173.958631190192i</v>
      </c>
      <c r="O687" s="102" t="str">
        <f t="shared" si="203"/>
        <v>0.992075225339664+0.262234292909985i</v>
      </c>
      <c r="P687" s="102" t="str">
        <f t="shared" si="219"/>
        <v>-44.6258434204092+172.842282530699i</v>
      </c>
      <c r="Q687" s="102" t="str">
        <f t="shared" si="204"/>
        <v>-0.24997903682719-1.87125566863931i</v>
      </c>
      <c r="R687" s="102" t="str">
        <f t="shared" si="205"/>
        <v>1400-190.424258742351i</v>
      </c>
      <c r="S687" s="102" t="str">
        <f t="shared" si="206"/>
        <v>-10406.9071638262i</v>
      </c>
      <c r="T687" s="102" t="str">
        <f t="shared" si="215"/>
        <v>1326.97923605938-362.308052834741i</v>
      </c>
      <c r="U687" s="102" t="str">
        <f t="shared" si="207"/>
        <v>-0.520584161838679+0.14213623611209i</v>
      </c>
      <c r="V687" s="102"/>
      <c r="W687" s="102"/>
      <c r="X687" s="102"/>
      <c r="Y687" s="102"/>
      <c r="Z687" s="102"/>
      <c r="AA687" s="102"/>
      <c r="AB687" s="102"/>
      <c r="AC687" s="102"/>
      <c r="AD687" s="102"/>
      <c r="AE687" s="102"/>
      <c r="AF687" s="102"/>
      <c r="AG687" s="102"/>
      <c r="AH687" s="102"/>
      <c r="AI687" s="102"/>
      <c r="AJ687" s="102"/>
      <c r="AK687" s="102"/>
      <c r="AL687" s="102"/>
    </row>
    <row r="688" spans="2:38" s="110" customFormat="1" x14ac:dyDescent="0.2">
      <c r="B688" s="102">
        <f t="shared" si="216"/>
        <v>4.2549999999999306</v>
      </c>
      <c r="C688" s="102">
        <f t="shared" si="217"/>
        <v>17988.709151285006</v>
      </c>
      <c r="D688" s="102">
        <f t="shared" si="208"/>
        <v>17.988709151285004</v>
      </c>
      <c r="E688" s="102">
        <f t="shared" si="209"/>
        <v>5.4161188241883202</v>
      </c>
      <c r="F688" s="102">
        <f t="shared" si="210"/>
        <v>-97.700725606030829</v>
      </c>
      <c r="G688" s="102">
        <f t="shared" si="211"/>
        <v>-5.3614594914648208</v>
      </c>
      <c r="H688" s="102">
        <f t="shared" si="212"/>
        <v>164.73009987027575</v>
      </c>
      <c r="I688" s="102">
        <f t="shared" si="213"/>
        <v>5.4659332723499432E-2</v>
      </c>
      <c r="J688" s="102">
        <f t="shared" si="214"/>
        <v>67.029374264244922</v>
      </c>
      <c r="K688" s="102" t="str">
        <f t="shared" si="200"/>
        <v>1+0.132806011815515i</v>
      </c>
      <c r="L688" s="102" t="str">
        <f t="shared" si="201"/>
        <v>1-0.0107955910635993i</v>
      </c>
      <c r="M688" s="102" t="str">
        <f t="shared" si="218"/>
        <v>1.00143371939435+0.122010420751916i</v>
      </c>
      <c r="N688" s="102" t="str">
        <f t="shared" si="202"/>
        <v>1+175.972977203173i</v>
      </c>
      <c r="O688" s="102" t="str">
        <f t="shared" si="203"/>
        <v>0.991890633624674+0.265270822910112i</v>
      </c>
      <c r="P688" s="102" t="str">
        <f t="shared" si="219"/>
        <v>-45.6886058390034+174.811218681786i</v>
      </c>
      <c r="Q688" s="102" t="str">
        <f t="shared" si="204"/>
        <v>-0.249980792809448-1.84872148930164i</v>
      </c>
      <c r="R688" s="102" t="str">
        <f t="shared" si="205"/>
        <v>1400-188.244490277506i</v>
      </c>
      <c r="S688" s="102" t="str">
        <f t="shared" si="206"/>
        <v>-10287.7802826079i</v>
      </c>
      <c r="T688" s="102" t="str">
        <f t="shared" si="215"/>
        <v>1326.44924966178-362.126568727855i</v>
      </c>
      <c r="U688" s="102" t="str">
        <f t="shared" si="207"/>
        <v>-0.520376244098082+0.142065038500927i</v>
      </c>
      <c r="V688" s="102"/>
      <c r="W688" s="102"/>
      <c r="X688" s="102"/>
      <c r="Y688" s="102"/>
      <c r="Z688" s="102"/>
      <c r="AA688" s="102"/>
      <c r="AB688" s="102"/>
      <c r="AC688" s="102"/>
      <c r="AD688" s="102"/>
      <c r="AE688" s="102"/>
      <c r="AF688" s="102"/>
      <c r="AG688" s="102"/>
      <c r="AH688" s="102"/>
      <c r="AI688" s="102"/>
      <c r="AJ688" s="102"/>
      <c r="AK688" s="102"/>
      <c r="AL688" s="102"/>
    </row>
    <row r="689" spans="2:38" s="110" customFormat="1" x14ac:dyDescent="0.2">
      <c r="B689" s="102">
        <f t="shared" si="216"/>
        <v>4.2599999999999305</v>
      </c>
      <c r="C689" s="102">
        <f t="shared" si="217"/>
        <v>18197.008586096927</v>
      </c>
      <c r="D689" s="102">
        <f t="shared" si="208"/>
        <v>18.197008586096928</v>
      </c>
      <c r="E689" s="102">
        <f t="shared" si="209"/>
        <v>5.3126809860354456</v>
      </c>
      <c r="F689" s="102">
        <f t="shared" si="210"/>
        <v>-97.7932608139118</v>
      </c>
      <c r="G689" s="102">
        <f t="shared" si="211"/>
        <v>-5.364989991494169</v>
      </c>
      <c r="H689" s="102">
        <f t="shared" si="212"/>
        <v>164.72964889212238</v>
      </c>
      <c r="I689" s="102">
        <f t="shared" si="213"/>
        <v>-5.2309005458723412E-2</v>
      </c>
      <c r="J689" s="102">
        <f t="shared" si="214"/>
        <v>66.936388078210584</v>
      </c>
      <c r="K689" s="102" t="str">
        <f t="shared" si="200"/>
        <v>1+0.134343832954772i</v>
      </c>
      <c r="L689" s="102" t="str">
        <f t="shared" si="201"/>
        <v>1-0.0109205981165288i</v>
      </c>
      <c r="M689" s="102" t="str">
        <f t="shared" si="218"/>
        <v>1.00146711500913+0.123423234838243i</v>
      </c>
      <c r="N689" s="102" t="str">
        <f t="shared" si="202"/>
        <v>1+178.010648243676i</v>
      </c>
      <c r="O689" s="102" t="str">
        <f t="shared" si="203"/>
        <v>0.991701742216292+0.268342514270486i</v>
      </c>
      <c r="P689" s="102" t="str">
        <f t="shared" si="219"/>
        <v>-46.7761231744108+176.801812510576i</v>
      </c>
      <c r="Q689" s="102" t="str">
        <f t="shared" si="204"/>
        <v>-0.249971594345332-1.82643481936876i</v>
      </c>
      <c r="R689" s="102" t="str">
        <f t="shared" si="205"/>
        <v>1400-186.089673415946i</v>
      </c>
      <c r="S689" s="102" t="str">
        <f t="shared" si="206"/>
        <v>-10170.0170355226i</v>
      </c>
      <c r="T689" s="102" t="str">
        <f t="shared" si="215"/>
        <v>1325.90735636827-361.989843582332i</v>
      </c>
      <c r="U689" s="102" t="str">
        <f t="shared" si="207"/>
        <v>-0.520163655190628+0.142011400174607i</v>
      </c>
      <c r="V689" s="102"/>
      <c r="W689" s="102"/>
      <c r="X689" s="102"/>
      <c r="Y689" s="102"/>
      <c r="Z689" s="102"/>
      <c r="AA689" s="102"/>
      <c r="AB689" s="102"/>
      <c r="AC689" s="102"/>
      <c r="AD689" s="102"/>
      <c r="AE689" s="102"/>
      <c r="AF689" s="102"/>
      <c r="AG689" s="102"/>
      <c r="AH689" s="102"/>
      <c r="AI689" s="102"/>
      <c r="AJ689" s="102"/>
      <c r="AK689" s="102"/>
      <c r="AL689" s="102"/>
    </row>
    <row r="690" spans="2:38" s="110" customFormat="1" x14ac:dyDescent="0.2">
      <c r="B690" s="102">
        <f t="shared" si="216"/>
        <v>4.2649999999999304</v>
      </c>
      <c r="C690" s="102">
        <f t="shared" si="217"/>
        <v>18407.720014686616</v>
      </c>
      <c r="D690" s="102">
        <f t="shared" si="208"/>
        <v>18.407720014686618</v>
      </c>
      <c r="E690" s="102">
        <f t="shared" si="209"/>
        <v>5.2091683393831634</v>
      </c>
      <c r="F690" s="102">
        <f t="shared" si="210"/>
        <v>-97.886643554842109</v>
      </c>
      <c r="G690" s="102">
        <f t="shared" si="211"/>
        <v>-5.3685217931166163</v>
      </c>
      <c r="H690" s="102">
        <f t="shared" si="212"/>
        <v>164.72726836976668</v>
      </c>
      <c r="I690" s="102">
        <f t="shared" si="213"/>
        <v>-0.15935345373345289</v>
      </c>
      <c r="J690" s="102">
        <f t="shared" si="214"/>
        <v>66.840624814924567</v>
      </c>
      <c r="K690" s="102" t="str">
        <f t="shared" si="200"/>
        <v>1+0.135899461223572i</v>
      </c>
      <c r="L690" s="102" t="str">
        <f t="shared" si="201"/>
        <v>1-0.0110470526829098i</v>
      </c>
      <c r="M690" s="102" t="str">
        <f t="shared" si="218"/>
        <v>1.00150128850772+0.124852408540662i</v>
      </c>
      <c r="N690" s="102" t="str">
        <f t="shared" si="202"/>
        <v>1+180.071914402788i</v>
      </c>
      <c r="O690" s="102" t="str">
        <f t="shared" si="203"/>
        <v>0.991508450961793+0.271449774140467i</v>
      </c>
      <c r="P690" s="102" t="str">
        <f t="shared" si="219"/>
        <v>-47.8889720427165+178.814274685373i</v>
      </c>
      <c r="Q690" s="102" t="str">
        <f t="shared" si="204"/>
        <v>-0.249951475466241-1.80439278666791i</v>
      </c>
      <c r="R690" s="102" t="str">
        <f t="shared" si="205"/>
        <v>1400-183.959522539033i</v>
      </c>
      <c r="S690" s="102" t="str">
        <f t="shared" si="206"/>
        <v>-10053.6018131797i</v>
      </c>
      <c r="T690" s="102" t="str">
        <f t="shared" si="215"/>
        <v>1325.3532989153-361.897749506515i</v>
      </c>
      <c r="U690" s="102" t="str">
        <f t="shared" si="207"/>
        <v>-0.519946294189847+0.141975270960248i</v>
      </c>
      <c r="V690" s="102"/>
      <c r="W690" s="102"/>
      <c r="X690" s="102"/>
      <c r="Y690" s="102"/>
      <c r="Z690" s="102"/>
      <c r="AA690" s="102"/>
      <c r="AB690" s="102"/>
      <c r="AC690" s="102"/>
      <c r="AD690" s="102"/>
      <c r="AE690" s="102"/>
      <c r="AF690" s="102"/>
      <c r="AG690" s="102"/>
      <c r="AH690" s="102"/>
      <c r="AI690" s="102"/>
      <c r="AJ690" s="102"/>
      <c r="AK690" s="102"/>
      <c r="AL690" s="102"/>
    </row>
    <row r="691" spans="2:38" s="110" customFormat="1" x14ac:dyDescent="0.2">
      <c r="B691" s="102">
        <f t="shared" si="216"/>
        <v>4.2699999999999303</v>
      </c>
      <c r="C691" s="102">
        <f t="shared" si="217"/>
        <v>18620.871366625699</v>
      </c>
      <c r="D691" s="102">
        <f t="shared" si="208"/>
        <v>18.6208713666257</v>
      </c>
      <c r="E691" s="102">
        <f t="shared" si="209"/>
        <v>5.1055793855784124</v>
      </c>
      <c r="F691" s="102">
        <f t="shared" si="210"/>
        <v>-97.980880167492785</v>
      </c>
      <c r="G691" s="102">
        <f t="shared" si="211"/>
        <v>-5.3720566708080151</v>
      </c>
      <c r="H691" s="102">
        <f t="shared" si="212"/>
        <v>164.72295811903544</v>
      </c>
      <c r="I691" s="102">
        <f t="shared" si="213"/>
        <v>-0.26647728522960268</v>
      </c>
      <c r="J691" s="102">
        <f t="shared" si="214"/>
        <v>66.742077951542655</v>
      </c>
      <c r="K691" s="102" t="str">
        <f t="shared" si="200"/>
        <v>1+0.137473102818755i</v>
      </c>
      <c r="L691" s="102" t="str">
        <f t="shared" si="201"/>
        <v>1-0.0111749715241583i</v>
      </c>
      <c r="M691" s="102" t="str">
        <f t="shared" si="218"/>
        <v>1.00153625800934+0.126298131294597i</v>
      </c>
      <c r="N691" s="102" t="str">
        <f t="shared" si="202"/>
        <v>1+182.157048899108i</v>
      </c>
      <c r="O691" s="102" t="str">
        <f t="shared" si="203"/>
        <v>0.991310657375594+0.274593014383986i</v>
      </c>
      <c r="P691" s="102" t="str">
        <f t="shared" si="219"/>
        <v>-49.0277424911216+180.848816904157i</v>
      </c>
      <c r="Q691" s="102" t="str">
        <f t="shared" si="204"/>
        <v>-0.24992046605698-1.78259255368097i</v>
      </c>
      <c r="R691" s="102" t="str">
        <f t="shared" si="205"/>
        <v>1400-181.853755297574i</v>
      </c>
      <c r="S691" s="102" t="str">
        <f t="shared" si="206"/>
        <v>-9938.51918486737i</v>
      </c>
      <c r="T691" s="102" t="str">
        <f t="shared" si="215"/>
        <v>1324.78681495418-361.850160903389i</v>
      </c>
      <c r="U691" s="102" t="str">
        <f t="shared" si="207"/>
        <v>-0.519724058174331+0.141956601585175i</v>
      </c>
      <c r="V691" s="102"/>
      <c r="W691" s="102"/>
      <c r="X691" s="102"/>
      <c r="Y691" s="102"/>
      <c r="Z691" s="102"/>
      <c r="AA691" s="102"/>
      <c r="AB691" s="102"/>
      <c r="AC691" s="102"/>
      <c r="AD691" s="102"/>
      <c r="AE691" s="102"/>
      <c r="AF691" s="102"/>
      <c r="AG691" s="102"/>
      <c r="AH691" s="102"/>
      <c r="AI691" s="102"/>
      <c r="AJ691" s="102"/>
      <c r="AK691" s="102"/>
      <c r="AL691" s="102"/>
    </row>
    <row r="692" spans="2:38" s="110" customFormat="1" x14ac:dyDescent="0.2">
      <c r="B692" s="102">
        <f t="shared" si="216"/>
        <v>4.2749999999999302</v>
      </c>
      <c r="C692" s="102">
        <f t="shared" si="217"/>
        <v>18836.490894894996</v>
      </c>
      <c r="D692" s="102">
        <f t="shared" si="208"/>
        <v>18.836490894894997</v>
      </c>
      <c r="E692" s="102">
        <f t="shared" si="209"/>
        <v>5.0019126013245518</v>
      </c>
      <c r="F692" s="102">
        <f t="shared" si="210"/>
        <v>-98.075976918013339</v>
      </c>
      <c r="G692" s="102">
        <f t="shared" si="211"/>
        <v>-5.3755964003353078</v>
      </c>
      <c r="H692" s="102">
        <f t="shared" si="212"/>
        <v>164.71671780658755</v>
      </c>
      <c r="I692" s="102">
        <f t="shared" si="213"/>
        <v>-0.37368379901075599</v>
      </c>
      <c r="J692" s="102">
        <f t="shared" si="214"/>
        <v>66.640740888574214</v>
      </c>
      <c r="K692" s="102" t="str">
        <f t="shared" si="200"/>
        <v>1+0.139064966324811i</v>
      </c>
      <c r="L692" s="102" t="str">
        <f t="shared" si="201"/>
        <v>1-0.011304371595778i</v>
      </c>
      <c r="M692" s="102" t="str">
        <f t="shared" si="218"/>
        <v>1.00157204205529+0.127760594729033i</v>
      </c>
      <c r="N692" s="102" t="str">
        <f t="shared" si="202"/>
        <v>1+184.266328114953i</v>
      </c>
      <c r="O692" s="102" t="str">
        <f t="shared" si="203"/>
        <v>0.991108256584919+0.277772651634133i</v>
      </c>
      <c r="P692" s="102" t="str">
        <f t="shared" si="219"/>
        <v>-50.1930383107908+182.90565185695i</v>
      </c>
      <c r="Q692" s="102" t="str">
        <f t="shared" si="204"/>
        <v>-0.249878591936477-1.7610313172263i</v>
      </c>
      <c r="R692" s="102" t="str">
        <f t="shared" si="205"/>
        <v>1400-179.772092574402i</v>
      </c>
      <c r="S692" s="102" t="str">
        <f t="shared" si="206"/>
        <v>-9824.75389650798i</v>
      </c>
      <c r="T692" s="102" t="str">
        <f t="shared" si="215"/>
        <v>1324.20763697273-361.846954340073i</v>
      </c>
      <c r="U692" s="102" t="str">
        <f t="shared" si="207"/>
        <v>-0.519496842196993+0.141955343625721i</v>
      </c>
      <c r="V692" s="102"/>
      <c r="W692" s="102"/>
      <c r="X692" s="102"/>
      <c r="Y692" s="102"/>
      <c r="Z692" s="102"/>
      <c r="AA692" s="102"/>
      <c r="AB692" s="102"/>
      <c r="AC692" s="102"/>
      <c r="AD692" s="102"/>
      <c r="AE692" s="102"/>
      <c r="AF692" s="102"/>
      <c r="AG692" s="102"/>
      <c r="AH692" s="102"/>
      <c r="AI692" s="102"/>
      <c r="AJ692" s="102"/>
      <c r="AK692" s="102"/>
      <c r="AL692" s="102"/>
    </row>
    <row r="693" spans="2:38" s="110" customFormat="1" x14ac:dyDescent="0.2">
      <c r="B693" s="102">
        <f t="shared" si="216"/>
        <v>4.2799999999999301</v>
      </c>
      <c r="C693" s="102">
        <f t="shared" si="217"/>
        <v>19054.607179629424</v>
      </c>
      <c r="D693" s="102">
        <f t="shared" si="208"/>
        <v>19.054607179629425</v>
      </c>
      <c r="E693" s="102">
        <f t="shared" si="209"/>
        <v>4.8981664385296417</v>
      </c>
      <c r="F693" s="102">
        <f t="shared" si="210"/>
        <v>-98.171939995762941</v>
      </c>
      <c r="G693" s="102">
        <f t="shared" si="211"/>
        <v>-5.3791427595016161</v>
      </c>
      <c r="H693" s="102">
        <f t="shared" si="212"/>
        <v>164.708546950109</v>
      </c>
      <c r="I693" s="102">
        <f t="shared" si="213"/>
        <v>-0.4809763209719744</v>
      </c>
      <c r="J693" s="102">
        <f t="shared" si="214"/>
        <v>66.536606954346055</v>
      </c>
      <c r="K693" s="102" t="str">
        <f t="shared" si="200"/>
        <v>1+0.140675262741523i</v>
      </c>
      <c r="L693" s="102" t="str">
        <f t="shared" si="201"/>
        <v>1-0.0114352700496082i</v>
      </c>
      <c r="M693" s="102" t="str">
        <f t="shared" si="218"/>
        <v>1.00160865961875+0.129239992691915i</v>
      </c>
      <c r="N693" s="102" t="str">
        <f t="shared" si="202"/>
        <v>1+186.400031632999i</v>
      </c>
      <c r="O693" s="102" t="str">
        <f t="shared" si="203"/>
        <v>0.990901141274189+0.280989107348381i</v>
      </c>
      <c r="P693" s="102" t="str">
        <f t="shared" si="219"/>
        <v>-51.3854773569922+184.984993186032i</v>
      </c>
      <c r="Q693" s="102" t="str">
        <f t="shared" si="204"/>
        <v>-0.24982587493853-1.73970630814516i</v>
      </c>
      <c r="R693" s="102" t="str">
        <f t="shared" si="205"/>
        <v>1400-177.714258447379i</v>
      </c>
      <c r="S693" s="102" t="str">
        <f t="shared" si="206"/>
        <v>-9712.29086863578i</v>
      </c>
      <c r="T693" s="102" t="str">
        <f t="shared" si="215"/>
        <v>1323.61549221671-361.888008414392i</v>
      </c>
      <c r="U693" s="102" t="str">
        <f t="shared" si="207"/>
        <v>-0.519264539254247+0.141971449454877i</v>
      </c>
      <c r="V693" s="102"/>
      <c r="W693" s="102"/>
      <c r="X693" s="102"/>
      <c r="Y693" s="102"/>
      <c r="Z693" s="102"/>
      <c r="AA693" s="102"/>
      <c r="AB693" s="102"/>
      <c r="AC693" s="102"/>
      <c r="AD693" s="102"/>
      <c r="AE693" s="102"/>
      <c r="AF693" s="102"/>
      <c r="AG693" s="102"/>
      <c r="AH693" s="102"/>
      <c r="AI693" s="102"/>
      <c r="AJ693" s="102"/>
      <c r="AK693" s="102"/>
      <c r="AL693" s="102"/>
    </row>
    <row r="694" spans="2:38" s="110" customFormat="1" x14ac:dyDescent="0.2">
      <c r="B694" s="102">
        <f t="shared" si="216"/>
        <v>4.28499999999993</v>
      </c>
      <c r="C694" s="102">
        <f t="shared" si="217"/>
        <v>19275.249131906276</v>
      </c>
      <c r="D694" s="102">
        <f t="shared" si="208"/>
        <v>19.275249131906275</v>
      </c>
      <c r="E694" s="102">
        <f t="shared" si="209"/>
        <v>4.7943393241676064</v>
      </c>
      <c r="F694" s="102">
        <f t="shared" si="210"/>
        <v>-98.268775508926169</v>
      </c>
      <c r="G694" s="102">
        <f t="shared" si="211"/>
        <v>-5.3826975288913044</v>
      </c>
      <c r="H694" s="102">
        <f t="shared" si="212"/>
        <v>164.69844491859703</v>
      </c>
      <c r="I694" s="102">
        <f t="shared" si="213"/>
        <v>-0.58835820472369793</v>
      </c>
      <c r="J694" s="102">
        <f t="shared" si="214"/>
        <v>66.429669409670865</v>
      </c>
      <c r="K694" s="102" t="str">
        <f t="shared" si="200"/>
        <v>1+0.142304205511938i</v>
      </c>
      <c r="L694" s="102" t="str">
        <f t="shared" si="201"/>
        <v>1-0.0115676842360972i</v>
      </c>
      <c r="M694" s="102" t="str">
        <f t="shared" si="218"/>
        <v>1.00164613011483+0.130736521275841i</v>
      </c>
      <c r="N694" s="102" t="str">
        <f t="shared" si="202"/>
        <v>1+188.558442273337i</v>
      </c>
      <c r="O694" s="102" t="str">
        <f t="shared" si="203"/>
        <v>0.990689201628125+0.284242807864452i</v>
      </c>
      <c r="P694" s="102" t="str">
        <f t="shared" si="219"/>
        <v>-52.6056918766924+187.08705544388i</v>
      </c>
      <c r="Q694" s="102" t="str">
        <f t="shared" si="204"/>
        <v>-0.24976233299282-1.71861479099336i</v>
      </c>
      <c r="R694" s="102" t="str">
        <f t="shared" si="205"/>
        <v>1400-175.679980152819i</v>
      </c>
      <c r="S694" s="102" t="str">
        <f t="shared" si="206"/>
        <v>-9601.11519439825i</v>
      </c>
      <c r="T694" s="102" t="str">
        <f t="shared" si="215"/>
        <v>1323.01010261123-361.973203618336i</v>
      </c>
      <c r="U694" s="102" t="str">
        <f t="shared" si="207"/>
        <v>-0.519027040255174+0.142004872188732i</v>
      </c>
      <c r="V694" s="102"/>
      <c r="W694" s="102"/>
      <c r="X694" s="102"/>
      <c r="Y694" s="102"/>
      <c r="Z694" s="102"/>
      <c r="AA694" s="102"/>
      <c r="AB694" s="102"/>
      <c r="AC694" s="102"/>
      <c r="AD694" s="102"/>
      <c r="AE694" s="102"/>
      <c r="AF694" s="102"/>
      <c r="AG694" s="102"/>
      <c r="AH694" s="102"/>
      <c r="AI694" s="102"/>
      <c r="AJ694" s="102"/>
      <c r="AK694" s="102"/>
      <c r="AL694" s="102"/>
    </row>
    <row r="695" spans="2:38" s="110" customFormat="1" x14ac:dyDescent="0.2">
      <c r="B695" s="102">
        <f t="shared" si="216"/>
        <v>4.2899999999999299</v>
      </c>
      <c r="C695" s="102">
        <f t="shared" si="217"/>
        <v>19498.445997577335</v>
      </c>
      <c r="D695" s="102">
        <f t="shared" si="208"/>
        <v>19.498445997577335</v>
      </c>
      <c r="E695" s="102">
        <f t="shared" si="209"/>
        <v>4.6904296601529651</v>
      </c>
      <c r="F695" s="102">
        <f t="shared" si="210"/>
        <v>-98.36648948001195</v>
      </c>
      <c r="G695" s="102">
        <f t="shared" si="211"/>
        <v>-5.3862624926144917</v>
      </c>
      <c r="H695" s="102">
        <f t="shared" si="212"/>
        <v>164.68641093273249</v>
      </c>
      <c r="I695" s="102">
        <f t="shared" si="213"/>
        <v>-0.69583283246152661</v>
      </c>
      <c r="J695" s="102">
        <f t="shared" si="214"/>
        <v>66.319921452720536</v>
      </c>
      <c r="K695" s="102" t="str">
        <f t="shared" si="200"/>
        <v>1+0.143952010550655i</v>
      </c>
      <c r="L695" s="102" t="str">
        <f t="shared" si="201"/>
        <v>1-0.011701631706602i</v>
      </c>
      <c r="M695" s="102" t="str">
        <f t="shared" si="218"/>
        <v>1.00168447341089+0.132250378844053i</v>
      </c>
      <c r="N695" s="102" t="str">
        <f t="shared" si="202"/>
        <v>1+190.741846130959i</v>
      </c>
      <c r="O695" s="102" t="str">
        <f t="shared" si="203"/>
        <v>0.990472325273521+0.287534184456823i</v>
      </c>
      <c r="P695" s="102" t="str">
        <f t="shared" si="219"/>
        <v>-53.8543288437806+189.212054048752i</v>
      </c>
      <c r="Q695" s="102" t="str">
        <f t="shared" si="204"/>
        <v>-0.249687980206255-1.69775406373804i</v>
      </c>
      <c r="R695" s="102" t="str">
        <f t="shared" si="205"/>
        <v>1400-173.668988049339i</v>
      </c>
      <c r="S695" s="102" t="str">
        <f t="shared" si="206"/>
        <v>-9491.21213758014i</v>
      </c>
      <c r="T695" s="102" t="str">
        <f t="shared" si="215"/>
        <v>1322.39118468226-362.102422198429i</v>
      </c>
      <c r="U695" s="102" t="str">
        <f t="shared" si="207"/>
        <v>-0.518784233990732+0.142055565631691i</v>
      </c>
      <c r="V695" s="102"/>
      <c r="W695" s="102"/>
      <c r="X695" s="102"/>
      <c r="Y695" s="102"/>
      <c r="Z695" s="102"/>
      <c r="AA695" s="102"/>
      <c r="AB695" s="102"/>
      <c r="AC695" s="102"/>
      <c r="AD695" s="102"/>
      <c r="AE695" s="102"/>
      <c r="AF695" s="102"/>
      <c r="AG695" s="102"/>
      <c r="AH695" s="102"/>
      <c r="AI695" s="102"/>
      <c r="AJ695" s="102"/>
      <c r="AK695" s="102"/>
      <c r="AL695" s="102"/>
    </row>
    <row r="696" spans="2:38" s="110" customFormat="1" x14ac:dyDescent="0.2">
      <c r="B696" s="102">
        <f t="shared" si="216"/>
        <v>4.2949999999999298</v>
      </c>
      <c r="C696" s="102">
        <f t="shared" si="217"/>
        <v>19724.227361145382</v>
      </c>
      <c r="D696" s="102">
        <f t="shared" si="208"/>
        <v>19.724227361145381</v>
      </c>
      <c r="E696" s="102">
        <f t="shared" si="209"/>
        <v>4.5864358232281148</v>
      </c>
      <c r="F696" s="102">
        <f t="shared" si="210"/>
        <v>-98.465087841234734</v>
      </c>
      <c r="G696" s="102">
        <f t="shared" si="211"/>
        <v>-5.3898394390530324</v>
      </c>
      <c r="H696" s="102">
        <f t="shared" si="212"/>
        <v>164.67244406533948</v>
      </c>
      <c r="I696" s="102">
        <f t="shared" si="213"/>
        <v>-0.80340361582491759</v>
      </c>
      <c r="J696" s="102">
        <f t="shared" si="214"/>
        <v>66.207356224104743</v>
      </c>
      <c r="K696" s="102" t="str">
        <f t="shared" si="200"/>
        <v>1+0.145618896272446i</v>
      </c>
      <c r="L696" s="102" t="str">
        <f t="shared" si="201"/>
        <v>1-0.0118371302157148i</v>
      </c>
      <c r="M696" s="102" t="str">
        <f t="shared" si="218"/>
        <v>1.00172370983705+0.133781766056731i</v>
      </c>
      <c r="N696" s="102" t="str">
        <f t="shared" si="202"/>
        <v>1+192.950532613681i</v>
      </c>
      <c r="O696" s="102" t="str">
        <f t="shared" si="203"/>
        <v>0.990250397219664+0.290863673393898i</v>
      </c>
      <c r="P696" s="102" t="str">
        <f t="shared" si="219"/>
        <v>-55.1320503021047+191.360205237837i</v>
      </c>
      <c r="Q696" s="102" t="str">
        <f t="shared" si="204"/>
        <v>-0.249602826944701-1.67712145745915i</v>
      </c>
      <c r="R696" s="102" t="str">
        <f t="shared" si="205"/>
        <v>1400-171.681015582113i</v>
      </c>
      <c r="S696" s="102" t="str">
        <f t="shared" si="206"/>
        <v>-9382.56713065034i</v>
      </c>
      <c r="T696" s="102" t="str">
        <f t="shared" si="215"/>
        <v>1321.75844947803-362.275548012801i</v>
      </c>
      <c r="U696" s="102" t="str">
        <f t="shared" si="207"/>
        <v>-0.518536007102918+0.142123484220406i</v>
      </c>
      <c r="V696" s="102"/>
      <c r="W696" s="102"/>
      <c r="X696" s="102"/>
      <c r="Y696" s="102"/>
      <c r="Z696" s="102"/>
      <c r="AA696" s="102"/>
      <c r="AB696" s="102"/>
      <c r="AC696" s="102"/>
      <c r="AD696" s="102"/>
      <c r="AE696" s="102"/>
      <c r="AF696" s="102"/>
      <c r="AG696" s="102"/>
      <c r="AH696" s="102"/>
      <c r="AI696" s="102"/>
      <c r="AJ696" s="102"/>
      <c r="AK696" s="102"/>
      <c r="AL696" s="102"/>
    </row>
    <row r="697" spans="2:38" s="110" customFormat="1" x14ac:dyDescent="0.2">
      <c r="B697" s="102">
        <f t="shared" si="216"/>
        <v>4.2999999999999297</v>
      </c>
      <c r="C697" s="102">
        <f t="shared" si="217"/>
        <v>19952.623149685565</v>
      </c>
      <c r="D697" s="102">
        <f t="shared" si="208"/>
        <v>19.952623149685564</v>
      </c>
      <c r="E697" s="102">
        <f t="shared" si="209"/>
        <v>4.4823561648653305</v>
      </c>
      <c r="F697" s="102">
        <f t="shared" si="210"/>
        <v>-98.564576429777958</v>
      </c>
      <c r="G697" s="102">
        <f t="shared" si="211"/>
        <v>-5.3934301616053029</v>
      </c>
      <c r="H697" s="102">
        <f t="shared" si="212"/>
        <v>164.65654324193591</v>
      </c>
      <c r="I697" s="102">
        <f t="shared" si="213"/>
        <v>-0.91107399673997236</v>
      </c>
      <c r="J697" s="102">
        <f t="shared" si="214"/>
        <v>66.091966812157949</v>
      </c>
      <c r="K697" s="102" t="str">
        <f t="shared" si="200"/>
        <v>1+0.14730508362121i</v>
      </c>
      <c r="L697" s="102" t="str">
        <f t="shared" si="201"/>
        <v>1-0.0119741977236161i</v>
      </c>
      <c r="M697" s="102" t="str">
        <f t="shared" si="218"/>
        <v>1.00176386019697+0.135330885897594i</v>
      </c>
      <c r="N697" s="102" t="str">
        <f t="shared" si="202"/>
        <v>1+195.184794480504i</v>
      </c>
      <c r="O697" s="102" t="str">
        <f t="shared" si="203"/>
        <v>0.990023299797361+0.294231715995828i</v>
      </c>
      <c r="P697" s="102" t="str">
        <f t="shared" si="219"/>
        <v>-56.4395337164943+193.531726017854i</v>
      </c>
      <c r="Q697" s="102" t="str">
        <f t="shared" si="204"/>
        <v>-0.249506879915259-1.65671433605582i</v>
      </c>
      <c r="R697" s="102" t="str">
        <f t="shared" si="205"/>
        <v>1400-169.715799247544i</v>
      </c>
      <c r="S697" s="102" t="str">
        <f t="shared" si="206"/>
        <v>-9275.16577283094i</v>
      </c>
      <c r="T697" s="102" t="str">
        <f t="shared" si="215"/>
        <v>1321.11160249079-362.492466384959i</v>
      </c>
      <c r="U697" s="102" t="str">
        <f t="shared" si="207"/>
        <v>-0.518282244054078+0.142208582966407i</v>
      </c>
      <c r="V697" s="102"/>
      <c r="W697" s="102"/>
      <c r="X697" s="102"/>
      <c r="Y697" s="102"/>
      <c r="Z697" s="102"/>
      <c r="AA697" s="102"/>
      <c r="AB697" s="102"/>
      <c r="AC697" s="102"/>
      <c r="AD697" s="102"/>
      <c r="AE697" s="102"/>
      <c r="AF697" s="102"/>
      <c r="AG697" s="102"/>
      <c r="AH697" s="102"/>
      <c r="AI697" s="102"/>
      <c r="AJ697" s="102"/>
      <c r="AK697" s="102"/>
      <c r="AL697" s="102"/>
    </row>
    <row r="698" spans="2:38" s="110" customFormat="1" x14ac:dyDescent="0.2">
      <c r="B698" s="102">
        <f t="shared" si="216"/>
        <v>4.3049999999999295</v>
      </c>
      <c r="C698" s="102">
        <f t="shared" si="217"/>
        <v>20183.66363681234</v>
      </c>
      <c r="D698" s="102">
        <f t="shared" si="208"/>
        <v>20.183663636812341</v>
      </c>
      <c r="E698" s="102">
        <f t="shared" si="209"/>
        <v>4.3781890111849862</v>
      </c>
      <c r="F698" s="102">
        <f t="shared" si="210"/>
        <v>-98.664960982940471</v>
      </c>
      <c r="G698" s="102">
        <f t="shared" si="211"/>
        <v>-5.3970364594319618</v>
      </c>
      <c r="H698" s="102">
        <f t="shared" si="212"/>
        <v>164.63870724137212</v>
      </c>
      <c r="I698" s="102">
        <f t="shared" si="213"/>
        <v>-1.0188474482469756</v>
      </c>
      <c r="J698" s="102">
        <f t="shared" si="214"/>
        <v>65.973746258431646</v>
      </c>
      <c r="K698" s="102" t="str">
        <f t="shared" si="200"/>
        <v>1+0.149010796099252i</v>
      </c>
      <c r="L698" s="102" t="str">
        <f t="shared" si="201"/>
        <v>1-0.0121128523984557i</v>
      </c>
      <c r="M698" s="102" t="str">
        <f t="shared" si="218"/>
        <v>1.00180494577893+0.136897943700796i</v>
      </c>
      <c r="N698" s="102" t="str">
        <f t="shared" si="202"/>
        <v>1+197.444927880419i</v>
      </c>
      <c r="O698" s="102" t="str">
        <f t="shared" si="203"/>
        <v>0.989790912596554+0.297638758693013i</v>
      </c>
      <c r="P698" s="102" t="str">
        <f t="shared" si="219"/>
        <v>-57.7774723319628+195.726834113014i</v>
      </c>
      <c r="Q698" s="102" t="str">
        <f t="shared" si="204"/>
        <v>-0.249400142249229-1.63653009595766i</v>
      </c>
      <c r="R698" s="102" t="str">
        <f t="shared" si="205"/>
        <v>1400-167.773078558336i</v>
      </c>
      <c r="S698" s="102" t="str">
        <f t="shared" si="206"/>
        <v>-9168.99382818811i</v>
      </c>
      <c r="T698" s="102" t="str">
        <f t="shared" si="215"/>
        <v>1320.45034357871-362.753063954119i</v>
      </c>
      <c r="U698" s="102" t="str">
        <f t="shared" si="207"/>
        <v>-0.518022827096262+0.142310817397385i</v>
      </c>
      <c r="V698" s="102"/>
      <c r="W698" s="102"/>
      <c r="X698" s="102"/>
      <c r="Y698" s="102"/>
      <c r="Z698" s="102"/>
      <c r="AA698" s="102"/>
      <c r="AB698" s="102"/>
      <c r="AC698" s="102"/>
      <c r="AD698" s="102"/>
      <c r="AE698" s="102"/>
      <c r="AF698" s="102"/>
      <c r="AG698" s="102"/>
      <c r="AH698" s="102"/>
      <c r="AI698" s="102"/>
      <c r="AJ698" s="102"/>
      <c r="AK698" s="102"/>
      <c r="AL698" s="102"/>
    </row>
    <row r="699" spans="2:38" s="110" customFormat="1" x14ac:dyDescent="0.2">
      <c r="B699" s="102">
        <f t="shared" si="216"/>
        <v>4.3099999999999294</v>
      </c>
      <c r="C699" s="102">
        <f t="shared" si="217"/>
        <v>20417.379446691986</v>
      </c>
      <c r="D699" s="102">
        <f t="shared" si="208"/>
        <v>20.417379446691985</v>
      </c>
      <c r="E699" s="102">
        <f t="shared" si="209"/>
        <v>4.2739326628882628</v>
      </c>
      <c r="F699" s="102">
        <f t="shared" si="210"/>
        <v>-98.766247133161698</v>
      </c>
      <c r="G699" s="102">
        <f t="shared" si="211"/>
        <v>-5.4006601382021184</v>
      </c>
      <c r="H699" s="102">
        <f t="shared" si="212"/>
        <v>164.61893469655968</v>
      </c>
      <c r="I699" s="102">
        <f t="shared" si="213"/>
        <v>-1.1267274753138556</v>
      </c>
      <c r="J699" s="102">
        <f t="shared" si="214"/>
        <v>65.852687563397978</v>
      </c>
      <c r="K699" s="102" t="str">
        <f t="shared" si="200"/>
        <v>1+0.150736259796915i</v>
      </c>
      <c r="L699" s="102" t="str">
        <f t="shared" si="201"/>
        <v>1-0.0122531126187605i</v>
      </c>
      <c r="M699" s="102" t="str">
        <f t="shared" si="218"/>
        <v>1.00184698836702+0.138483147178154i</v>
      </c>
      <c r="N699" s="102" t="str">
        <f t="shared" si="202"/>
        <v>1+199.731232391659i</v>
      </c>
      <c r="O699" s="102" t="str">
        <f t="shared" si="203"/>
        <v>0.989553112402472+0.301085253085272i</v>
      </c>
      <c r="P699" s="102" t="str">
        <f t="shared" si="219"/>
        <v>-59.1465755412735+197.945747910233i</v>
      </c>
      <c r="Q699" s="102" t="str">
        <f t="shared" si="204"/>
        <v>-0.249282613585693-1.61656616584042i</v>
      </c>
      <c r="R699" s="102" t="str">
        <f t="shared" si="205"/>
        <v>1400-165.852596008965i</v>
      </c>
      <c r="S699" s="102" t="str">
        <f t="shared" si="206"/>
        <v>-9064.03722374577i</v>
      </c>
      <c r="T699" s="102" t="str">
        <f t="shared" si="215"/>
        <v>1319.77436688806-363.057228521982i</v>
      </c>
      <c r="U699" s="102" t="str">
        <f t="shared" si="207"/>
        <v>-0.517757636240699+0.142430143497085i</v>
      </c>
      <c r="V699" s="102"/>
      <c r="W699" s="102"/>
      <c r="X699" s="102"/>
      <c r="Y699" s="102"/>
      <c r="Z699" s="102"/>
      <c r="AA699" s="102"/>
      <c r="AB699" s="102"/>
      <c r="AC699" s="102"/>
      <c r="AD699" s="102"/>
      <c r="AE699" s="102"/>
      <c r="AF699" s="102"/>
      <c r="AG699" s="102"/>
      <c r="AH699" s="102"/>
      <c r="AI699" s="102"/>
      <c r="AJ699" s="102"/>
      <c r="AK699" s="102"/>
      <c r="AL699" s="102"/>
    </row>
    <row r="700" spans="2:38" s="110" customFormat="1" x14ac:dyDescent="0.2">
      <c r="B700" s="102">
        <f t="shared" si="216"/>
        <v>4.3149999999999293</v>
      </c>
      <c r="C700" s="102">
        <f t="shared" si="217"/>
        <v>20653.801558101946</v>
      </c>
      <c r="D700" s="102">
        <f t="shared" si="208"/>
        <v>20.653801558101947</v>
      </c>
      <c r="E700" s="102">
        <f t="shared" si="209"/>
        <v>4.1695853952083555</v>
      </c>
      <c r="F700" s="102">
        <f t="shared" si="210"/>
        <v>-98.868440402931583</v>
      </c>
      <c r="G700" s="102">
        <f t="shared" si="211"/>
        <v>-5.4043030108387775</v>
      </c>
      <c r="H700" s="102">
        <f t="shared" si="212"/>
        <v>164.59722409529181</v>
      </c>
      <c r="I700" s="102">
        <f t="shared" si="213"/>
        <v>-1.234717615630422</v>
      </c>
      <c r="J700" s="102">
        <f t="shared" si="214"/>
        <v>65.728783692360224</v>
      </c>
      <c r="K700" s="102" t="str">
        <f t="shared" si="200"/>
        <v>1+0.152481703422541i</v>
      </c>
      <c r="L700" s="102" t="str">
        <f t="shared" si="201"/>
        <v>1-0.0123949969758708i</v>
      </c>
      <c r="M700" s="102" t="str">
        <f t="shared" si="218"/>
        <v>1.0018900102528+0.14008670644667i</v>
      </c>
      <c r="N700" s="102" t="str">
        <f t="shared" si="202"/>
        <v>1+202.044011061411i</v>
      </c>
      <c r="O700" s="102" t="str">
        <f t="shared" si="203"/>
        <v>0.989309773130304+0.304571656001703i</v>
      </c>
      <c r="P700" s="102" t="str">
        <f t="shared" si="219"/>
        <v>-60.54756926107+200.188686401503i</v>
      </c>
      <c r="Q700" s="102" t="str">
        <f t="shared" si="204"/>
        <v>-0.249154290156072-1.5968200063465i</v>
      </c>
      <c r="R700" s="102" t="str">
        <f t="shared" si="205"/>
        <v>1400-163.954097041549i</v>
      </c>
      <c r="S700" s="102" t="str">
        <f t="shared" si="206"/>
        <v>-8960.28204761957i</v>
      </c>
      <c r="T700" s="102" t="str">
        <f t="shared" si="215"/>
        <v>1319.08336077596-363.404848895936i</v>
      </c>
      <c r="U700" s="102" t="str">
        <f t="shared" si="207"/>
        <v>-0.517486549227491+0.14256651764379i</v>
      </c>
      <c r="V700" s="102"/>
      <c r="W700" s="102"/>
      <c r="X700" s="102"/>
      <c r="Y700" s="102"/>
      <c r="Z700" s="102"/>
      <c r="AA700" s="102"/>
      <c r="AB700" s="102"/>
      <c r="AC700" s="102"/>
      <c r="AD700" s="102"/>
      <c r="AE700" s="102"/>
      <c r="AF700" s="102"/>
      <c r="AG700" s="102"/>
      <c r="AH700" s="102"/>
      <c r="AI700" s="102"/>
      <c r="AJ700" s="102"/>
      <c r="AK700" s="102"/>
      <c r="AL700" s="102"/>
    </row>
    <row r="701" spans="2:38" s="110" customFormat="1" x14ac:dyDescent="0.2">
      <c r="B701" s="102">
        <f t="shared" si="216"/>
        <v>4.3199999999999292</v>
      </c>
      <c r="C701" s="102">
        <f t="shared" si="217"/>
        <v>20892.961308537007</v>
      </c>
      <c r="D701" s="102">
        <f t="shared" si="208"/>
        <v>20.892961308537007</v>
      </c>
      <c r="E701" s="102">
        <f t="shared" si="209"/>
        <v>4.0651454578784989</v>
      </c>
      <c r="F701" s="102">
        <f t="shared" si="210"/>
        <v>-98.971546199579464</v>
      </c>
      <c r="G701" s="102">
        <f t="shared" si="211"/>
        <v>-5.4079668982655171</v>
      </c>
      <c r="H701" s="102">
        <f t="shared" si="212"/>
        <v>164.57357378115461</v>
      </c>
      <c r="I701" s="102">
        <f t="shared" si="213"/>
        <v>-1.3428214403870182</v>
      </c>
      <c r="J701" s="102">
        <f t="shared" si="214"/>
        <v>65.602027581575143</v>
      </c>
      <c r="K701" s="102" t="str">
        <f t="shared" si="200"/>
        <v>1+0.154247358332794i</v>
      </c>
      <c r="L701" s="102" t="str">
        <f t="shared" si="201"/>
        <v>1-0.0125385242764045i</v>
      </c>
      <c r="M701" s="102" t="str">
        <f t="shared" si="218"/>
        <v>1.00193403424703+0.141708834056389i</v>
      </c>
      <c r="N701" s="102" t="str">
        <f t="shared" si="202"/>
        <v>1+204.383570445983i</v>
      </c>
      <c r="O701" s="102" t="str">
        <f t="shared" si="203"/>
        <v>0.989060765758349+0.308098429561236i</v>
      </c>
      <c r="P701" s="102" t="str">
        <f t="shared" si="219"/>
        <v>-61.9811963167673+202.455869123291i</v>
      </c>
      <c r="Q701" s="102" t="str">
        <f t="shared" si="204"/>
        <v>-0.249015164869522-1.57728910980975i</v>
      </c>
      <c r="R701" s="102" t="str">
        <f t="shared" si="205"/>
        <v>1400-162.077330012107i</v>
      </c>
      <c r="S701" s="102" t="str">
        <f t="shared" si="206"/>
        <v>-8857.71454717333i</v>
      </c>
      <c r="T701" s="102" t="str">
        <f t="shared" si="215"/>
        <v>1318.37700773351-363.795814728498i</v>
      </c>
      <c r="U701" s="102" t="str">
        <f t="shared" si="207"/>
        <v>-0.517209441495453+0.142719896547333i</v>
      </c>
      <c r="V701" s="102"/>
      <c r="W701" s="102"/>
      <c r="X701" s="102"/>
      <c r="Y701" s="102"/>
      <c r="Z701" s="102"/>
      <c r="AA701" s="102"/>
      <c r="AB701" s="102"/>
      <c r="AC701" s="102"/>
      <c r="AD701" s="102"/>
      <c r="AE701" s="102"/>
      <c r="AF701" s="102"/>
      <c r="AG701" s="102"/>
      <c r="AH701" s="102"/>
      <c r="AI701" s="102"/>
      <c r="AJ701" s="102"/>
      <c r="AK701" s="102"/>
      <c r="AL701" s="102"/>
    </row>
    <row r="702" spans="2:38" s="110" customFormat="1" x14ac:dyDescent="0.2">
      <c r="B702" s="102">
        <f t="shared" si="216"/>
        <v>4.3249999999999291</v>
      </c>
      <c r="C702" s="102">
        <f t="shared" si="217"/>
        <v>21134.890398363041</v>
      </c>
      <c r="D702" s="102">
        <f t="shared" si="208"/>
        <v>21.134890398363041</v>
      </c>
      <c r="E702" s="102">
        <f t="shared" si="209"/>
        <v>3.9606110751197949</v>
      </c>
      <c r="F702" s="102">
        <f t="shared" si="210"/>
        <v>-99.0755698099466</v>
      </c>
      <c r="G702" s="102">
        <f t="shared" si="211"/>
        <v>-5.4116536301529807</v>
      </c>
      <c r="H702" s="102">
        <f t="shared" si="212"/>
        <v>164.5479819545304</v>
      </c>
      <c r="I702" s="102">
        <f t="shared" si="213"/>
        <v>-1.4510425550331858</v>
      </c>
      <c r="J702" s="102">
        <f t="shared" si="214"/>
        <v>65.472412144583799</v>
      </c>
      <c r="K702" s="102" t="str">
        <f t="shared" si="200"/>
        <v>1+0.156033458563319i</v>
      </c>
      <c r="L702" s="102" t="str">
        <f t="shared" si="201"/>
        <v>1-0.0126837135447498i</v>
      </c>
      <c r="M702" s="102" t="str">
        <f t="shared" si="218"/>
        <v>1.00197908369181+0.143349745018569i</v>
      </c>
      <c r="N702" s="102" t="str">
        <f t="shared" si="202"/>
        <v>1+206.750220651437i</v>
      </c>
      <c r="O702" s="102" t="str">
        <f t="shared" si="203"/>
        <v>0.988805958259601+0.311666041233887i</v>
      </c>
      <c r="P702" s="102" t="str">
        <f t="shared" si="219"/>
        <v>-63.4482168364064+204.747516092862i</v>
      </c>
      <c r="Q702" s="102" t="str">
        <f t="shared" si="204"/>
        <v>-0.248865227399456-1.55797099998483i</v>
      </c>
      <c r="R702" s="102" t="str">
        <f t="shared" si="205"/>
        <v>1400-160.222046157203i</v>
      </c>
      <c r="S702" s="102" t="str">
        <f t="shared" si="206"/>
        <v>-8756.32112719598i</v>
      </c>
      <c r="T702" s="102" t="str">
        <f t="shared" si="215"/>
        <v>1317.65498430957-364.230016352958i</v>
      </c>
      <c r="U702" s="102" t="str">
        <f t="shared" si="207"/>
        <v>-0.516926186152215+0.142890237184622i</v>
      </c>
      <c r="V702" s="102"/>
      <c r="W702" s="102"/>
      <c r="X702" s="102"/>
      <c r="Y702" s="102"/>
      <c r="Z702" s="102"/>
      <c r="AA702" s="102"/>
      <c r="AB702" s="102"/>
      <c r="AC702" s="102"/>
      <c r="AD702" s="102"/>
      <c r="AE702" s="102"/>
      <c r="AF702" s="102"/>
      <c r="AG702" s="102"/>
      <c r="AH702" s="102"/>
      <c r="AI702" s="102"/>
      <c r="AJ702" s="102"/>
      <c r="AK702" s="102"/>
      <c r="AL702" s="102"/>
    </row>
    <row r="703" spans="2:38" s="110" customFormat="1" x14ac:dyDescent="0.2">
      <c r="B703" s="102">
        <f t="shared" si="216"/>
        <v>4.329999999999929</v>
      </c>
      <c r="C703" s="102">
        <f t="shared" si="217"/>
        <v>21379.620895018856</v>
      </c>
      <c r="D703" s="102">
        <f t="shared" si="208"/>
        <v>21.379620895018856</v>
      </c>
      <c r="E703" s="102">
        <f t="shared" si="209"/>
        <v>3.8559804456483562</v>
      </c>
      <c r="F703" s="102">
        <f t="shared" si="210"/>
        <v>-99.180516394940426</v>
      </c>
      <c r="G703" s="102">
        <f t="shared" si="211"/>
        <v>-5.4153650456658191</v>
      </c>
      <c r="H703" s="102">
        <f t="shared" si="212"/>
        <v>164.52044667369555</v>
      </c>
      <c r="I703" s="102">
        <f t="shared" si="213"/>
        <v>-1.5593846000174629</v>
      </c>
      <c r="J703" s="102">
        <f t="shared" si="214"/>
        <v>65.339930278755119</v>
      </c>
      <c r="K703" s="102" t="str">
        <f t="shared" si="200"/>
        <v>1+0.157840240859766i</v>
      </c>
      <c r="L703" s="102" t="str">
        <f t="shared" si="201"/>
        <v>1-0.0128305840255869i</v>
      </c>
      <c r="M703" s="102" t="str">
        <f t="shared" si="218"/>
        <v>1.00202518247297+0.145009656834179i</v>
      </c>
      <c r="N703" s="102" t="str">
        <f t="shared" si="202"/>
        <v>1+209.144275374695i</v>
      </c>
      <c r="O703" s="102" t="str">
        <f t="shared" si="203"/>
        <v>0.988545215531751+0.315274963902719i</v>
      </c>
      <c r="P703" s="102" t="str">
        <f t="shared" si="219"/>
        <v>-64.9494086536855+207.063847741412i</v>
      </c>
      <c r="Q703" s="102" t="str">
        <f t="shared" si="204"/>
        <v>-0.248704464271184-1.53886323178077i</v>
      </c>
      <c r="R703" s="102" t="str">
        <f t="shared" si="205"/>
        <v>1400-158.38799956097i</v>
      </c>
      <c r="S703" s="102" t="str">
        <f t="shared" si="206"/>
        <v>-8656.08834809949i</v>
      </c>
      <c r="T703" s="102" t="str">
        <f t="shared" si="215"/>
        <v>1316.91696103526-364.707344615101i</v>
      </c>
      <c r="U703" s="102" t="str">
        <f t="shared" si="207"/>
        <v>-0.516636653944601+0.143077496733616i</v>
      </c>
      <c r="V703" s="102"/>
      <c r="W703" s="102"/>
      <c r="X703" s="102"/>
      <c r="Y703" s="102"/>
      <c r="Z703" s="102"/>
      <c r="AA703" s="102"/>
      <c r="AB703" s="102"/>
      <c r="AC703" s="102"/>
      <c r="AD703" s="102"/>
      <c r="AE703" s="102"/>
      <c r="AF703" s="102"/>
      <c r="AG703" s="102"/>
      <c r="AH703" s="102"/>
      <c r="AI703" s="102"/>
      <c r="AJ703" s="102"/>
      <c r="AK703" s="102"/>
      <c r="AL703" s="102"/>
    </row>
    <row r="704" spans="2:38" s="110" customFormat="1" x14ac:dyDescent="0.2">
      <c r="B704" s="102">
        <f t="shared" si="216"/>
        <v>4.3349999999999289</v>
      </c>
      <c r="C704" s="102">
        <f t="shared" si="217"/>
        <v>21627.185237266694</v>
      </c>
      <c r="D704" s="102">
        <f t="shared" si="208"/>
        <v>21.627185237266694</v>
      </c>
      <c r="E704" s="102">
        <f t="shared" si="209"/>
        <v>3.7512517427030061</v>
      </c>
      <c r="F704" s="102">
        <f t="shared" si="210"/>
        <v>-99.28639098397133</v>
      </c>
      <c r="G704" s="102">
        <f t="shared" si="211"/>
        <v>-5.4191029942094335</v>
      </c>
      <c r="H704" s="102">
        <f t="shared" si="212"/>
        <v>164.49096585601089</v>
      </c>
      <c r="I704" s="102">
        <f t="shared" si="213"/>
        <v>-1.6678512515064274</v>
      </c>
      <c r="J704" s="102">
        <f t="shared" si="214"/>
        <v>65.204574872039558</v>
      </c>
      <c r="K704" s="102" t="str">
        <f t="shared" si="200"/>
        <v>1+0.159667944709173i</v>
      </c>
      <c r="L704" s="102" t="str">
        <f t="shared" si="201"/>
        <v>1-0.0129791551864389i</v>
      </c>
      <c r="M704" s="102" t="str">
        <f t="shared" si="218"/>
        <v>1.00207235503268+0.146688789522734i</v>
      </c>
      <c r="N704" s="102" t="str">
        <f t="shared" si="202"/>
        <v>1+211.566051945116i</v>
      </c>
      <c r="O704" s="102" t="str">
        <f t="shared" si="203"/>
        <v>0.988278399325555+0.318925675926521i</v>
      </c>
      <c r="P704" s="102" t="str">
        <f t="shared" si="219"/>
        <v>-66.485567720376+209.405084843873i</v>
      </c>
      <c r="Q704" s="102" t="str">
        <f t="shared" si="204"/>
        <v>-0.248532858950785-1.51996339099868i</v>
      </c>
      <c r="R704" s="102" t="str">
        <f t="shared" si="205"/>
        <v>1400-156.574947122518i</v>
      </c>
      <c r="S704" s="102" t="str">
        <f t="shared" si="206"/>
        <v>-8557.00292413763i</v>
      </c>
      <c r="T704" s="102" t="str">
        <f t="shared" si="215"/>
        <v>1316.16260234934-365.22769070094i</v>
      </c>
      <c r="U704" s="102" t="str">
        <f t="shared" si="207"/>
        <v>-0.516340713229355+0.143281632505753i</v>
      </c>
      <c r="V704" s="102"/>
      <c r="W704" s="102"/>
      <c r="X704" s="102"/>
      <c r="Y704" s="102"/>
      <c r="Z704" s="102"/>
      <c r="AA704" s="102"/>
      <c r="AB704" s="102"/>
      <c r="AC704" s="102"/>
      <c r="AD704" s="102"/>
      <c r="AE704" s="102"/>
      <c r="AF704" s="102"/>
      <c r="AG704" s="102"/>
      <c r="AH704" s="102"/>
      <c r="AI704" s="102"/>
      <c r="AJ704" s="102"/>
      <c r="AK704" s="102"/>
      <c r="AL704" s="102"/>
    </row>
    <row r="705" spans="2:38" s="110" customFormat="1" x14ac:dyDescent="0.2">
      <c r="B705" s="102">
        <f t="shared" si="216"/>
        <v>4.3399999999999288</v>
      </c>
      <c r="C705" s="102">
        <f t="shared" si="217"/>
        <v>21877.616239491977</v>
      </c>
      <c r="D705" s="102">
        <f t="shared" si="208"/>
        <v>21.877616239491978</v>
      </c>
      <c r="E705" s="102">
        <f t="shared" si="209"/>
        <v>3.646423114095688</v>
      </c>
      <c r="F705" s="102">
        <f t="shared" si="210"/>
        <v>-99.393198469275362</v>
      </c>
      <c r="G705" s="102">
        <f t="shared" si="211"/>
        <v>-5.4228693361775049</v>
      </c>
      <c r="H705" s="102">
        <f t="shared" si="212"/>
        <v>164.45953727920875</v>
      </c>
      <c r="I705" s="102">
        <f t="shared" si="213"/>
        <v>-1.7764462220818169</v>
      </c>
      <c r="J705" s="102">
        <f t="shared" si="214"/>
        <v>65.066338809933384</v>
      </c>
      <c r="K705" s="102" t="str">
        <f t="shared" si="200"/>
        <v>1+0.161516812371705i</v>
      </c>
      <c r="L705" s="102" t="str">
        <f t="shared" si="201"/>
        <v>1-0.0131294467202524i</v>
      </c>
      <c r="M705" s="102" t="str">
        <f t="shared" si="218"/>
        <v>1.00212062638246+0.148387365651453i</v>
      </c>
      <c r="N705" s="102" t="str">
        <f t="shared" si="202"/>
        <v>1+214.015871366561i</v>
      </c>
      <c r="O705" s="102" t="str">
        <f t="shared" si="203"/>
        <v>0.988005368171527+0.32261866120322i</v>
      </c>
      <c r="P705" s="102" t="str">
        <f t="shared" si="219"/>
        <v>-68.0575085283489+211.771448445272i</v>
      </c>
      <c r="Q705" s="102" t="str">
        <f t="shared" si="204"/>
        <v>-0.248350391935414-1.5012690940737i</v>
      </c>
      <c r="R705" s="102" t="str">
        <f t="shared" si="205"/>
        <v>1400-154.782648523712i</v>
      </c>
      <c r="S705" s="102" t="str">
        <f t="shared" si="206"/>
        <v>-8459.05172164473i</v>
      </c>
      <c r="T705" s="102" t="str">
        <f t="shared" si="215"/>
        <v>1315.39156652446-365.790945960327i</v>
      </c>
      <c r="U705" s="102" t="str">
        <f t="shared" si="207"/>
        <v>-0.51603822994421+0.143502601876743i</v>
      </c>
      <c r="V705" s="102"/>
      <c r="W705" s="102"/>
      <c r="X705" s="102"/>
      <c r="Y705" s="102"/>
      <c r="Z705" s="102"/>
      <c r="AA705" s="102"/>
      <c r="AB705" s="102"/>
      <c r="AC705" s="102"/>
      <c r="AD705" s="102"/>
      <c r="AE705" s="102"/>
      <c r="AF705" s="102"/>
      <c r="AG705" s="102"/>
      <c r="AH705" s="102"/>
      <c r="AI705" s="102"/>
      <c r="AJ705" s="102"/>
      <c r="AK705" s="102"/>
      <c r="AL705" s="102"/>
    </row>
    <row r="706" spans="2:38" s="110" customFormat="1" x14ac:dyDescent="0.2">
      <c r="B706" s="102">
        <f t="shared" si="216"/>
        <v>4.3449999999999287</v>
      </c>
      <c r="C706" s="102">
        <f t="shared" si="217"/>
        <v>22130.947096052747</v>
      </c>
      <c r="D706" s="102">
        <f t="shared" si="208"/>
        <v>22.130947096052747</v>
      </c>
      <c r="E706" s="102">
        <f t="shared" si="209"/>
        <v>3.5414926822835069</v>
      </c>
      <c r="F706" s="102">
        <f t="shared" si="210"/>
        <v>-99.50094360012001</v>
      </c>
      <c r="G706" s="102">
        <f t="shared" si="211"/>
        <v>-5.426665943699339</v>
      </c>
      <c r="H706" s="102">
        <f t="shared" si="212"/>
        <v>164.42615858277605</v>
      </c>
      <c r="I706" s="102">
        <f t="shared" si="213"/>
        <v>-1.8851732614158321</v>
      </c>
      <c r="J706" s="102">
        <f t="shared" si="214"/>
        <v>64.925214982656044</v>
      </c>
      <c r="K706" s="102" t="str">
        <f t="shared" si="200"/>
        <v>1+0.163387088912768i</v>
      </c>
      <c r="L706" s="102" t="str">
        <f t="shared" si="201"/>
        <v>1-0.0132814785480073i</v>
      </c>
      <c r="M706" s="102" t="str">
        <f t="shared" si="218"/>
        <v>1.00217002211642+0.150105610364761i</v>
      </c>
      <c r="N706" s="102" t="str">
        <f t="shared" si="202"/>
        <v>1+216.494058359942i</v>
      </c>
      <c r="O706" s="102" t="str">
        <f t="shared" si="203"/>
        <v>0.987725977304936+0.326354409234011i</v>
      </c>
      <c r="P706" s="102" t="str">
        <f t="shared" si="219"/>
        <v>-69.6660645414274+214.16315978352i</v>
      </c>
      <c r="Q706" s="102" t="str">
        <f t="shared" si="204"/>
        <v>-0.248157040844971-1.48277798782071i</v>
      </c>
      <c r="R706" s="102" t="str">
        <f t="shared" si="205"/>
        <v>1400-153.010866197313i</v>
      </c>
      <c r="S706" s="102" t="str">
        <f t="shared" si="206"/>
        <v>-8362.22175729503i</v>
      </c>
      <c r="T706" s="102" t="str">
        <f t="shared" si="215"/>
        <v>1314.60350559455-366.397001726362i</v>
      </c>
      <c r="U706" s="102" t="str">
        <f t="shared" si="207"/>
        <v>-0.515729067579399+0.143740362215726i</v>
      </c>
      <c r="V706" s="102"/>
      <c r="W706" s="102"/>
      <c r="X706" s="102"/>
      <c r="Y706" s="102"/>
      <c r="Z706" s="102"/>
      <c r="AA706" s="102"/>
      <c r="AB706" s="102"/>
      <c r="AC706" s="102"/>
      <c r="AD706" s="102"/>
      <c r="AE706" s="102"/>
      <c r="AF706" s="102"/>
      <c r="AG706" s="102"/>
      <c r="AH706" s="102"/>
      <c r="AI706" s="102"/>
      <c r="AJ706" s="102"/>
      <c r="AK706" s="102"/>
      <c r="AL706" s="102"/>
    </row>
    <row r="707" spans="2:38" s="110" customFormat="1" x14ac:dyDescent="0.2">
      <c r="B707" s="102">
        <f t="shared" si="216"/>
        <v>4.3499999999999286</v>
      </c>
      <c r="C707" s="102">
        <f t="shared" si="217"/>
        <v>22387.211385679722</v>
      </c>
      <c r="D707" s="102">
        <f t="shared" si="208"/>
        <v>22.387211385679723</v>
      </c>
      <c r="E707" s="102">
        <f t="shared" si="209"/>
        <v>3.4364585444659475</v>
      </c>
      <c r="F707" s="102">
        <f t="shared" si="210"/>
        <v>-99.609630976898885</v>
      </c>
      <c r="G707" s="102">
        <f t="shared" si="211"/>
        <v>-5.430494701387822</v>
      </c>
      <c r="H707" s="102">
        <f t="shared" si="212"/>
        <v>164.39082726943457</v>
      </c>
      <c r="I707" s="102">
        <f t="shared" si="213"/>
        <v>-1.9940361569218745</v>
      </c>
      <c r="J707" s="102">
        <f t="shared" si="214"/>
        <v>64.781196292535682</v>
      </c>
      <c r="K707" s="102" t="str">
        <f t="shared" si="200"/>
        <v>1+0.165279022235491i</v>
      </c>
      <c r="L707" s="102" t="str">
        <f t="shared" si="201"/>
        <v>1-0.0134352708213578i</v>
      </c>
      <c r="M707" s="102" t="str">
        <f t="shared" si="218"/>
        <v>1.00222056842482+0.151843751414133i</v>
      </c>
      <c r="N707" s="102" t="str">
        <f t="shared" si="202"/>
        <v>1+219.000941406261i</v>
      </c>
      <c r="O707" s="102" t="str">
        <f t="shared" si="203"/>
        <v>0.987440078589046+0.330133415188253i</v>
      </c>
      <c r="P707" s="102" t="str">
        <f t="shared" si="219"/>
        <v>-71.3120886373024+216.580440208462i</v>
      </c>
      <c r="Q707" s="102" t="str">
        <f t="shared" si="204"/>
        <v>-0.247952780515428-1.46448774918412i</v>
      </c>
      <c r="R707" s="102" t="str">
        <f t="shared" si="205"/>
        <v>1400-151.259365295493i</v>
      </c>
      <c r="S707" s="102" t="str">
        <f t="shared" si="206"/>
        <v>-8266.50019638156i</v>
      </c>
      <c r="T707" s="102" t="str">
        <f t="shared" si="215"/>
        <v>1313.79806528332-367.045749130524i</v>
      </c>
      <c r="U707" s="102" t="str">
        <f t="shared" si="207"/>
        <v>-0.515413087149609+0.143994870812744i</v>
      </c>
      <c r="V707" s="102"/>
      <c r="W707" s="102"/>
      <c r="X707" s="102"/>
      <c r="Y707" s="102"/>
      <c r="Z707" s="102"/>
      <c r="AA707" s="102"/>
      <c r="AB707" s="102"/>
      <c r="AC707" s="102"/>
      <c r="AD707" s="102"/>
      <c r="AE707" s="102"/>
      <c r="AF707" s="102"/>
      <c r="AG707" s="102"/>
      <c r="AH707" s="102"/>
      <c r="AI707" s="102"/>
      <c r="AJ707" s="102"/>
      <c r="AK707" s="102"/>
      <c r="AL707" s="102"/>
    </row>
    <row r="708" spans="2:38" s="110" customFormat="1" x14ac:dyDescent="0.2">
      <c r="B708" s="102">
        <f t="shared" si="216"/>
        <v>4.3549999999999285</v>
      </c>
      <c r="C708" s="102">
        <f t="shared" si="217"/>
        <v>22646.44307592688</v>
      </c>
      <c r="D708" s="102">
        <f t="shared" si="208"/>
        <v>22.646443075926879</v>
      </c>
      <c r="E708" s="102">
        <f t="shared" si="209"/>
        <v>3.3313187727064939</v>
      </c>
      <c r="F708" s="102">
        <f t="shared" si="210"/>
        <v>-99.719265045112479</v>
      </c>
      <c r="G708" s="102">
        <f t="shared" si="211"/>
        <v>-5.4343575070870953</v>
      </c>
      <c r="H708" s="102">
        <f t="shared" si="212"/>
        <v>164.35354070672147</v>
      </c>
      <c r="I708" s="102">
        <f t="shared" si="213"/>
        <v>-2.1030387343806014</v>
      </c>
      <c r="J708" s="102">
        <f t="shared" si="214"/>
        <v>64.634275661608996</v>
      </c>
      <c r="K708" s="102" t="str">
        <f t="shared" si="200"/>
        <v>1+0.167192863113588i</v>
      </c>
      <c r="L708" s="102" t="str">
        <f t="shared" si="201"/>
        <v>1-0.0135908439253031i</v>
      </c>
      <c r="M708" s="102" t="str">
        <f t="shared" si="218"/>
        <v>1.002272292108+0.153602019188285i</v>
      </c>
      <c r="N708" s="102" t="str">
        <f t="shared" si="202"/>
        <v>1+221.53685279015i</v>
      </c>
      <c r="O708" s="102" t="str">
        <f t="shared" si="203"/>
        <v>0.987147520436574+0.333956179969089i</v>
      </c>
      <c r="P708" s="102" t="str">
        <f t="shared" si="219"/>
        <v>-72.9964535597363+219.023511097088i</v>
      </c>
      <c r="Q708" s="102" t="str">
        <f t="shared" si="204"/>
        <v>-0.247737583093736-1.4463960849913i</v>
      </c>
      <c r="R708" s="102" t="str">
        <f t="shared" si="205"/>
        <v>1400-149.527913658704i</v>
      </c>
      <c r="S708" s="102" t="str">
        <f t="shared" si="206"/>
        <v>-8171.87435111518i</v>
      </c>
      <c r="T708" s="102" t="str">
        <f t="shared" si="215"/>
        <v>1312.97488493419-367.737078913387i</v>
      </c>
      <c r="U708" s="102" t="str">
        <f t="shared" si="207"/>
        <v>-0.515090147166489+0.144266084804482i</v>
      </c>
      <c r="V708" s="102"/>
      <c r="W708" s="102"/>
      <c r="X708" s="102"/>
      <c r="Y708" s="102"/>
      <c r="Z708" s="102"/>
      <c r="AA708" s="102"/>
      <c r="AB708" s="102"/>
      <c r="AC708" s="102"/>
      <c r="AD708" s="102"/>
      <c r="AE708" s="102"/>
      <c r="AF708" s="102"/>
      <c r="AG708" s="102"/>
      <c r="AH708" s="102"/>
      <c r="AI708" s="102"/>
      <c r="AJ708" s="102"/>
      <c r="AK708" s="102"/>
      <c r="AL708" s="102"/>
    </row>
    <row r="709" spans="2:38" s="110" customFormat="1" x14ac:dyDescent="0.2">
      <c r="B709" s="102">
        <f t="shared" si="216"/>
        <v>4.3599999999999284</v>
      </c>
      <c r="C709" s="102">
        <f t="shared" si="217"/>
        <v>22908.676527673968</v>
      </c>
      <c r="D709" s="102">
        <f t="shared" si="208"/>
        <v>22.908676527673968</v>
      </c>
      <c r="E709" s="102">
        <f t="shared" si="209"/>
        <v>3.2260714140797573</v>
      </c>
      <c r="F709" s="102">
        <f t="shared" si="210"/>
        <v>-99.829850089241972</v>
      </c>
      <c r="G709" s="102">
        <f t="shared" si="211"/>
        <v>-5.4382562726206443</v>
      </c>
      <c r="H709" s="102">
        <f t="shared" si="212"/>
        <v>164.31429612866839</v>
      </c>
      <c r="I709" s="102">
        <f t="shared" si="213"/>
        <v>-2.212184858540887</v>
      </c>
      <c r="J709" s="102">
        <f t="shared" si="214"/>
        <v>64.484446039426416</v>
      </c>
      <c r="K709" s="102" t="str">
        <f t="shared" si="200"/>
        <v>1+0.169128865224593i</v>
      </c>
      <c r="L709" s="102" t="str">
        <f t="shared" si="201"/>
        <v>1-0.0137482184808895i</v>
      </c>
      <c r="M709" s="102" t="str">
        <f t="shared" si="218"/>
        <v>1.00232522059053+0.155380646743703i</v>
      </c>
      <c r="N709" s="102" t="str">
        <f t="shared" si="202"/>
        <v>1+224.102128643915i</v>
      </c>
      <c r="O709" s="102" t="str">
        <f t="shared" si="203"/>
        <v>0.986848147729314+0.337823210279852i</v>
      </c>
      <c r="P709" s="102" t="str">
        <f t="shared" si="219"/>
        <v>-74.7200523813064+221.492593764724i</v>
      </c>
      <c r="Q709" s="102" t="str">
        <f t="shared" si="204"/>
        <v>-0.247511418134544-1.42850073170952i</v>
      </c>
      <c r="R709" s="102" t="str">
        <f t="shared" si="205"/>
        <v>1400-147.816281784907i</v>
      </c>
      <c r="S709" s="102" t="str">
        <f t="shared" si="206"/>
        <v>-8078.33167894263i</v>
      </c>
      <c r="T709" s="102" t="str">
        <f t="shared" si="215"/>
        <v>1312.13359744162-368.470881230869i</v>
      </c>
      <c r="U709" s="102" t="str">
        <f t="shared" si="207"/>
        <v>-0.514760103611711+0.144553961098264i</v>
      </c>
      <c r="V709" s="102"/>
      <c r="W709" s="102"/>
      <c r="X709" s="102"/>
      <c r="Y709" s="102"/>
      <c r="Z709" s="102"/>
      <c r="AA709" s="102"/>
      <c r="AB709" s="102"/>
      <c r="AC709" s="102"/>
      <c r="AD709" s="102"/>
      <c r="AE709" s="102"/>
      <c r="AF709" s="102"/>
      <c r="AG709" s="102"/>
      <c r="AH709" s="102"/>
      <c r="AI709" s="102"/>
      <c r="AJ709" s="102"/>
      <c r="AK709" s="102"/>
      <c r="AL709" s="102"/>
    </row>
    <row r="710" spans="2:38" s="110" customFormat="1" x14ac:dyDescent="0.2">
      <c r="B710" s="102">
        <f t="shared" si="216"/>
        <v>4.3649999999999283</v>
      </c>
      <c r="C710" s="102">
        <f t="shared" si="217"/>
        <v>23173.94649968098</v>
      </c>
      <c r="D710" s="102">
        <f t="shared" si="208"/>
        <v>23.17394649968098</v>
      </c>
      <c r="E710" s="102">
        <f t="shared" si="209"/>
        <v>3.1207144908471545</v>
      </c>
      <c r="F710" s="102">
        <f t="shared" si="210"/>
        <v>-99.941390226513306</v>
      </c>
      <c r="G710" s="102">
        <f t="shared" si="211"/>
        <v>-5.4421929245389702</v>
      </c>
      <c r="H710" s="102">
        <f t="shared" si="212"/>
        <v>164.27309063758437</v>
      </c>
      <c r="I710" s="102">
        <f t="shared" si="213"/>
        <v>-2.3214784336918157</v>
      </c>
      <c r="J710" s="102">
        <f t="shared" si="214"/>
        <v>64.331700411071068</v>
      </c>
      <c r="K710" s="102" t="str">
        <f t="shared" si="200"/>
        <v>1+0.17108728518349i</v>
      </c>
      <c r="L710" s="102" t="str">
        <f t="shared" si="201"/>
        <v>1-0.0139074153479441i</v>
      </c>
      <c r="M710" s="102" t="str">
        <f t="shared" si="218"/>
        <v>1.0023793819358+0.157179869835546i</v>
      </c>
      <c r="N710" s="102" t="str">
        <f t="shared" si="202"/>
        <v>1+226.697108992093i</v>
      </c>
      <c r="O710" s="102" t="str">
        <f t="shared" si="203"/>
        <v>0.986541801735895+0.341735018691219i</v>
      </c>
      <c r="P710" s="102" t="str">
        <f t="shared" si="219"/>
        <v>-76.4837989769223+223.987909372069i</v>
      </c>
      <c r="Q710" s="102" t="str">
        <f t="shared" si="204"/>
        <v>-0.247274252698745-1.41079945520661i</v>
      </c>
      <c r="R710" s="102" t="str">
        <f t="shared" si="205"/>
        <v>1400-146.124242799152i</v>
      </c>
      <c r="S710" s="102" t="str">
        <f t="shared" si="206"/>
        <v>-7985.85978088388i</v>
      </c>
      <c r="T710" s="102" t="str">
        <f t="shared" si="215"/>
        <v>1311.27382918414-369.247045455915i</v>
      </c>
      <c r="U710" s="102" t="str">
        <f t="shared" si="207"/>
        <v>-0.5144228099107+0.144858456294243i</v>
      </c>
      <c r="V710" s="102"/>
      <c r="W710" s="102"/>
      <c r="X710" s="102"/>
      <c r="Y710" s="102"/>
      <c r="Z710" s="102"/>
      <c r="AA710" s="102"/>
      <c r="AB710" s="102"/>
      <c r="AC710" s="102"/>
      <c r="AD710" s="102"/>
      <c r="AE710" s="102"/>
      <c r="AF710" s="102"/>
      <c r="AG710" s="102"/>
      <c r="AH710" s="102"/>
      <c r="AI710" s="102"/>
      <c r="AJ710" s="102"/>
      <c r="AK710" s="102"/>
      <c r="AL710" s="102"/>
    </row>
    <row r="711" spans="2:38" s="110" customFormat="1" x14ac:dyDescent="0.2">
      <c r="B711" s="102">
        <f t="shared" si="216"/>
        <v>4.3699999999999282</v>
      </c>
      <c r="C711" s="102">
        <f t="shared" si="217"/>
        <v>23442.288153195368</v>
      </c>
      <c r="D711" s="102">
        <f t="shared" si="208"/>
        <v>23.442288153195367</v>
      </c>
      <c r="E711" s="102">
        <f t="shared" si="209"/>
        <v>3.0152460006597264</v>
      </c>
      <c r="F711" s="102">
        <f t="shared" si="210"/>
        <v>-100.05388940055811</v>
      </c>
      <c r="G711" s="102">
        <f t="shared" si="211"/>
        <v>-5.4461694048678879</v>
      </c>
      <c r="H711" s="102">
        <f t="shared" si="212"/>
        <v>164.22992120594057</v>
      </c>
      <c r="I711" s="102">
        <f t="shared" si="213"/>
        <v>-2.4309234042081616</v>
      </c>
      <c r="J711" s="102">
        <f t="shared" si="214"/>
        <v>64.176031805382465</v>
      </c>
      <c r="K711" s="102" t="str">
        <f t="shared" si="200"/>
        <v>1+0.173068382576722i</v>
      </c>
      <c r="L711" s="102" t="str">
        <f t="shared" si="201"/>
        <v>1-0.014068455627839i</v>
      </c>
      <c r="M711" s="102" t="str">
        <f t="shared" si="218"/>
        <v>1.00243480486086+0.158999926948883i</v>
      </c>
      <c r="N711" s="102" t="str">
        <f t="shared" si="202"/>
        <v>1+229.322137796518i</v>
      </c>
      <c r="O711" s="102" t="str">
        <f t="shared" si="203"/>
        <v>0.986228320027617+0.34569212370916i</v>
      </c>
      <c r="P711" s="102" t="str">
        <f t="shared" si="219"/>
        <v>-78.2886285083753+226.509678827911i</v>
      </c>
      <c r="Q711" s="102" t="str">
        <f t="shared" si="204"/>
        <v>-0.247026051453985-1.39329005051477i</v>
      </c>
      <c r="R711" s="102" t="str">
        <f t="shared" si="205"/>
        <v>1400-144.451572423504i</v>
      </c>
      <c r="S711" s="102" t="str">
        <f t="shared" si="206"/>
        <v>-7894.44639988918i</v>
      </c>
      <c r="T711" s="102" t="str">
        <f t="shared" si="215"/>
        <v>1310.39519995907-370.065459975469i</v>
      </c>
      <c r="U711" s="102" t="str">
        <f t="shared" si="207"/>
        <v>-0.514078116907019+0.145179526605761i</v>
      </c>
      <c r="V711" s="102"/>
      <c r="W711" s="102"/>
      <c r="X711" s="102"/>
      <c r="Y711" s="102"/>
      <c r="Z711" s="102"/>
      <c r="AA711" s="102"/>
      <c r="AB711" s="102"/>
      <c r="AC711" s="102"/>
      <c r="AD711" s="102"/>
      <c r="AE711" s="102"/>
      <c r="AF711" s="102"/>
      <c r="AG711" s="102"/>
      <c r="AH711" s="102"/>
      <c r="AI711" s="102"/>
      <c r="AJ711" s="102"/>
      <c r="AK711" s="102"/>
      <c r="AL711" s="102"/>
    </row>
    <row r="712" spans="2:38" s="110" customFormat="1" x14ac:dyDescent="0.2">
      <c r="B712" s="102">
        <f t="shared" si="216"/>
        <v>4.3749999999999281</v>
      </c>
      <c r="C712" s="102">
        <f t="shared" si="217"/>
        <v>23713.737056612656</v>
      </c>
      <c r="D712" s="102">
        <f t="shared" si="208"/>
        <v>23.713737056612654</v>
      </c>
      <c r="E712" s="102">
        <f t="shared" si="209"/>
        <v>2.9096639167915939</v>
      </c>
      <c r="F712" s="102">
        <f t="shared" si="210"/>
        <v>-100.16735137497233</v>
      </c>
      <c r="G712" s="102">
        <f t="shared" si="211"/>
        <v>-5.4501876718567486</v>
      </c>
      <c r="H712" s="102">
        <f t="shared" si="212"/>
        <v>164.18478467836024</v>
      </c>
      <c r="I712" s="102">
        <f t="shared" si="213"/>
        <v>-2.5405237550651547</v>
      </c>
      <c r="J712" s="102">
        <f t="shared" si="214"/>
        <v>64.017433303387918</v>
      </c>
      <c r="K712" s="102" t="str">
        <f t="shared" si="200"/>
        <v>1+0.175072419996604i</v>
      </c>
      <c r="L712" s="102" t="str">
        <f t="shared" si="201"/>
        <v>1-0.014231360666289i</v>
      </c>
      <c r="M712" s="102" t="str">
        <f t="shared" si="218"/>
        <v>1.00249151875169+0.160841059330315i</v>
      </c>
      <c r="N712" s="102" t="str">
        <f t="shared" si="202"/>
        <v>1+231.977563001915i</v>
      </c>
      <c r="O712" s="102" t="str">
        <f t="shared" si="203"/>
        <v>0.985907536392327+0.349695049843657i</v>
      </c>
      <c r="P712" s="102" t="str">
        <f t="shared" si="219"/>
        <v>-80.1354979201724+229.058122687357i</v>
      </c>
      <c r="Q712" s="102" t="str">
        <f t="shared" si="204"/>
        <v>-0.246766776777226-1.37597034159777i</v>
      </c>
      <c r="R712" s="102" t="str">
        <f t="shared" si="205"/>
        <v>1400-142.798048947315i</v>
      </c>
      <c r="S712" s="102" t="str">
        <f t="shared" si="206"/>
        <v>-7804.07941921374i</v>
      </c>
      <c r="T712" s="102" t="str">
        <f t="shared" si="215"/>
        <v>1309.49732291915-370.926011982734i</v>
      </c>
      <c r="U712" s="102" t="str">
        <f t="shared" si="207"/>
        <v>-0.513725872837512+0.145517127777841i</v>
      </c>
      <c r="V712" s="102"/>
      <c r="W712" s="102"/>
      <c r="X712" s="102"/>
      <c r="Y712" s="102"/>
      <c r="Z712" s="102"/>
      <c r="AA712" s="102"/>
      <c r="AB712" s="102"/>
      <c r="AC712" s="102"/>
      <c r="AD712" s="102"/>
      <c r="AE712" s="102"/>
      <c r="AF712" s="102"/>
      <c r="AG712" s="102"/>
      <c r="AH712" s="102"/>
      <c r="AI712" s="102"/>
      <c r="AJ712" s="102"/>
      <c r="AK712" s="102"/>
      <c r="AL712" s="102"/>
    </row>
    <row r="713" spans="2:38" s="110" customFormat="1" x14ac:dyDescent="0.2">
      <c r="B713" s="102">
        <f t="shared" si="216"/>
        <v>4.379999999999928</v>
      </c>
      <c r="C713" s="102">
        <f t="shared" si="217"/>
        <v>23988.329190190962</v>
      </c>
      <c r="D713" s="102">
        <f t="shared" si="208"/>
        <v>23.98832919019096</v>
      </c>
      <c r="E713" s="102">
        <f t="shared" si="209"/>
        <v>2.8039661884027995</v>
      </c>
      <c r="F713" s="102">
        <f t="shared" si="210"/>
        <v>-100.28177972677592</v>
      </c>
      <c r="G713" s="102">
        <f t="shared" si="211"/>
        <v>-5.454249700725418</v>
      </c>
      <c r="H713" s="102">
        <f t="shared" si="212"/>
        <v>164.13767777371586</v>
      </c>
      <c r="I713" s="102">
        <f t="shared" si="213"/>
        <v>-2.6502835123226185</v>
      </c>
      <c r="J713" s="102">
        <f t="shared" si="214"/>
        <v>63.855898046939942</v>
      </c>
      <c r="K713" s="102" t="str">
        <f t="shared" si="200"/>
        <v>1+0.177099663076124i</v>
      </c>
      <c r="L713" s="102" t="str">
        <f t="shared" si="201"/>
        <v>1-0.0143961520561804i</v>
      </c>
      <c r="M713" s="102" t="str">
        <f t="shared" si="218"/>
        <v>1.00254955367874+0.162703511019944i</v>
      </c>
      <c r="N713" s="102" t="str">
        <f t="shared" si="202"/>
        <v>1+234.663736582019i</v>
      </c>
      <c r="O713" s="102" t="str">
        <f t="shared" si="203"/>
        <v>0.985579280746297+0.353744327678235i</v>
      </c>
      <c r="P713" s="102" t="str">
        <f t="shared" si="219"/>
        <v>-82.0253864469225+231.633461045423i</v>
      </c>
      <c r="Q713" s="102" t="str">
        <f t="shared" si="204"/>
        <v>-0.246496388859406-1.35883818112102i</v>
      </c>
      <c r="R713" s="102" t="str">
        <f t="shared" si="205"/>
        <v>1400-141.163453197842i</v>
      </c>
      <c r="S713" s="102" t="str">
        <f t="shared" si="206"/>
        <v>-7714.74686081227i</v>
      </c>
      <c r="T713" s="102" t="str">
        <f t="shared" si="215"/>
        <v>1308.57980451145-371.828587264564i</v>
      </c>
      <c r="U713" s="102" t="str">
        <f t="shared" si="207"/>
        <v>-0.513365923308337+0.14587121500379i</v>
      </c>
      <c r="V713" s="102"/>
      <c r="W713" s="102"/>
      <c r="X713" s="102"/>
      <c r="Y713" s="102"/>
      <c r="Z713" s="102"/>
      <c r="AA713" s="102"/>
      <c r="AB713" s="102"/>
      <c r="AC713" s="102"/>
      <c r="AD713" s="102"/>
      <c r="AE713" s="102"/>
      <c r="AF713" s="102"/>
      <c r="AG713" s="102"/>
      <c r="AH713" s="102"/>
      <c r="AI713" s="102"/>
      <c r="AJ713" s="102"/>
      <c r="AK713" s="102"/>
      <c r="AL713" s="102"/>
    </row>
    <row r="714" spans="2:38" s="110" customFormat="1" x14ac:dyDescent="0.2">
      <c r="B714" s="102">
        <f t="shared" si="216"/>
        <v>4.3849999999999278</v>
      </c>
      <c r="C714" s="102">
        <f t="shared" si="217"/>
        <v>24266.100950820164</v>
      </c>
      <c r="D714" s="102">
        <f t="shared" si="208"/>
        <v>24.266100950820164</v>
      </c>
      <c r="E714" s="102">
        <f t="shared" si="209"/>
        <v>2.698150740835441</v>
      </c>
      <c r="F714" s="102">
        <f t="shared" si="210"/>
        <v>-100.39717783977841</v>
      </c>
      <c r="G714" s="102">
        <f t="shared" si="211"/>
        <v>-5.458357484412474</v>
      </c>
      <c r="H714" s="102">
        <f t="shared" si="212"/>
        <v>164.08859708733419</v>
      </c>
      <c r="I714" s="102">
        <f t="shared" si="213"/>
        <v>-2.760206743577033</v>
      </c>
      <c r="J714" s="102">
        <f t="shared" si="214"/>
        <v>63.691419247555785</v>
      </c>
      <c r="K714" s="102" t="str">
        <f t="shared" si="200"/>
        <v>1+0.179150380524158i</v>
      </c>
      <c r="L714" s="102" t="str">
        <f t="shared" si="201"/>
        <v>1-0.0145628516404335i</v>
      </c>
      <c r="M714" s="102" t="str">
        <f t="shared" si="218"/>
        <v>1.0026089404129+0.164587528883724i</v>
      </c>
      <c r="N714" s="102" t="str">
        <f t="shared" si="202"/>
        <v>1+237.381014586227i</v>
      </c>
      <c r="O714" s="102" t="str">
        <f t="shared" si="203"/>
        <v>0.985243379044037+0.357840493940283i</v>
      </c>
      <c r="P714" s="102" t="str">
        <f t="shared" si="219"/>
        <v>-83.959296132537+234.235913425776i</v>
      </c>
      <c r="Q714" s="102" t="str">
        <f t="shared" si="204"/>
        <v>-0.246214845812372-1.34189145022478i</v>
      </c>
      <c r="R714" s="102" t="str">
        <f t="shared" si="205"/>
        <v>1400-139.547568511186i</v>
      </c>
      <c r="S714" s="102" t="str">
        <f t="shared" si="206"/>
        <v>-7626.43688375087i</v>
      </c>
      <c r="T714" s="102" t="str">
        <f t="shared" si="215"/>
        <v>1307.64224441832-372.773069983918i</v>
      </c>
      <c r="U714" s="102" t="str">
        <f t="shared" si="207"/>
        <v>-0.512998111271801+0.146241742839844i</v>
      </c>
      <c r="V714" s="102"/>
      <c r="W714" s="102"/>
      <c r="X714" s="102"/>
      <c r="Y714" s="102"/>
      <c r="Z714" s="102"/>
      <c r="AA714" s="102"/>
      <c r="AB714" s="102"/>
      <c r="AC714" s="102"/>
      <c r="AD714" s="102"/>
      <c r="AE714" s="102"/>
      <c r="AF714" s="102"/>
      <c r="AG714" s="102"/>
      <c r="AH714" s="102"/>
      <c r="AI714" s="102"/>
      <c r="AJ714" s="102"/>
      <c r="AK714" s="102"/>
      <c r="AL714" s="102"/>
    </row>
    <row r="715" spans="2:38" s="110" customFormat="1" x14ac:dyDescent="0.2">
      <c r="B715" s="102">
        <f t="shared" si="216"/>
        <v>4.3899999999999277</v>
      </c>
      <c r="C715" s="102">
        <f t="shared" si="217"/>
        <v>24547.089156846221</v>
      </c>
      <c r="D715" s="102">
        <f t="shared" si="208"/>
        <v>24.547089156846223</v>
      </c>
      <c r="E715" s="102">
        <f t="shared" si="209"/>
        <v>2.5922154759420679</v>
      </c>
      <c r="F715" s="102">
        <f t="shared" si="210"/>
        <v>-100.51354889785181</v>
      </c>
      <c r="G715" s="102">
        <f t="shared" si="211"/>
        <v>-5.4625130343217325</v>
      </c>
      <c r="H715" s="102">
        <f t="shared" si="212"/>
        <v>164.03753909331098</v>
      </c>
      <c r="I715" s="102">
        <f t="shared" si="213"/>
        <v>-2.8702975583796646</v>
      </c>
      <c r="J715" s="102">
        <f t="shared" si="214"/>
        <v>63.523990195459177</v>
      </c>
      <c r="K715" s="102" t="str">
        <f t="shared" si="200"/>
        <v>1+0.18122484416108i</v>
      </c>
      <c r="L715" s="102" t="str">
        <f t="shared" si="201"/>
        <v>1-0.0147314815148975i</v>
      </c>
      <c r="M715" s="102" t="str">
        <f t="shared" si="218"/>
        <v>1.0026697104418+0.166493362646183i</v>
      </c>
      <c r="N715" s="102" t="str">
        <f t="shared" si="202"/>
        <v>1+240.129757186796i</v>
      </c>
      <c r="O715" s="102" t="str">
        <f t="shared" si="203"/>
        <v>0.98489965318602+0.361984091572204i</v>
      </c>
      <c r="P715" s="102" t="str">
        <f t="shared" si="219"/>
        <v>-85.9382523615303+236.865698664491i</v>
      </c>
      <c r="Q715" s="102" t="str">
        <f t="shared" si="204"/>
        <v>-0.245922103778067-1.32512805830001i</v>
      </c>
      <c r="R715" s="102" t="str">
        <f t="shared" si="205"/>
        <v>1400-137.950180703585i</v>
      </c>
      <c r="S715" s="102" t="str">
        <f t="shared" si="206"/>
        <v>-7539.13778263779i</v>
      </c>
      <c r="T715" s="102" t="str">
        <f t="shared" si="215"/>
        <v>1306.684235501-373.759342457324i</v>
      </c>
      <c r="U715" s="102" t="str">
        <f t="shared" si="207"/>
        <v>-0.512622277004237+0.146628665117873i</v>
      </c>
      <c r="V715" s="102"/>
      <c r="W715" s="102"/>
      <c r="X715" s="102"/>
      <c r="Y715" s="102"/>
      <c r="Z715" s="102"/>
      <c r="AA715" s="102"/>
      <c r="AB715" s="102"/>
      <c r="AC715" s="102"/>
      <c r="AD715" s="102"/>
      <c r="AE715" s="102"/>
      <c r="AF715" s="102"/>
      <c r="AG715" s="102"/>
      <c r="AH715" s="102"/>
      <c r="AI715" s="102"/>
      <c r="AJ715" s="102"/>
      <c r="AK715" s="102"/>
      <c r="AL715" s="102"/>
    </row>
    <row r="716" spans="2:38" s="110" customFormat="1" x14ac:dyDescent="0.2">
      <c r="B716" s="102">
        <f t="shared" si="216"/>
        <v>4.3949999999999276</v>
      </c>
      <c r="C716" s="102">
        <f t="shared" si="217"/>
        <v>24831.331052951573</v>
      </c>
      <c r="D716" s="102">
        <f t="shared" si="208"/>
        <v>24.831331052951573</v>
      </c>
      <c r="E716" s="102">
        <f t="shared" si="209"/>
        <v>2.4861582724484435</v>
      </c>
      <c r="F716" s="102">
        <f t="shared" si="210"/>
        <v>-100.63089587811911</v>
      </c>
      <c r="G716" s="102">
        <f t="shared" si="211"/>
        <v>-5.4667183810692404</v>
      </c>
      <c r="H716" s="102">
        <f t="shared" si="212"/>
        <v>163.98450014693861</v>
      </c>
      <c r="I716" s="102">
        <f t="shared" si="213"/>
        <v>-2.9805601086207969</v>
      </c>
      <c r="J716" s="102">
        <f t="shared" si="214"/>
        <v>63.35360426881951</v>
      </c>
      <c r="K716" s="102" t="str">
        <f t="shared" si="200"/>
        <v>1+0.183323328954801i</v>
      </c>
      <c r="L716" s="102" t="str">
        <f t="shared" si="201"/>
        <v>1-0.0149020640312798i</v>
      </c>
      <c r="M716" s="102" t="str">
        <f t="shared" si="218"/>
        <v>1.00273189598651+0.168421264923521i</v>
      </c>
      <c r="N716" s="102" t="str">
        <f t="shared" si="202"/>
        <v>1+242.910328726581i</v>
      </c>
      <c r="O716" s="102" t="str">
        <f t="shared" si="203"/>
        <v>0.984547920924245+0.366175669803375i</v>
      </c>
      <c r="P716" s="102" t="str">
        <f t="shared" si="219"/>
        <v>-87.9633044026896+239.523034788584i</v>
      </c>
      <c r="Q716" s="102" t="str">
        <f t="shared" si="204"/>
        <v>-0.245618117040156-1.30854594276683i</v>
      </c>
      <c r="R716" s="102" t="str">
        <f t="shared" si="205"/>
        <v>1400-136.371078043013i</v>
      </c>
      <c r="S716" s="102" t="str">
        <f t="shared" si="206"/>
        <v>-7452.83798607163i</v>
      </c>
      <c r="T716" s="102" t="str">
        <f t="shared" si="215"/>
        <v>1305.70536374573-374.787284927215i</v>
      </c>
      <c r="U716" s="102" t="str">
        <f t="shared" si="207"/>
        <v>-0.512238258084862+0.147031934856061i</v>
      </c>
      <c r="V716" s="102"/>
      <c r="W716" s="102"/>
      <c r="X716" s="102"/>
      <c r="Y716" s="102"/>
      <c r="Z716" s="102"/>
      <c r="AA716" s="102"/>
      <c r="AB716" s="102"/>
      <c r="AC716" s="102"/>
      <c r="AD716" s="102"/>
      <c r="AE716" s="102"/>
      <c r="AF716" s="102"/>
      <c r="AG716" s="102"/>
      <c r="AH716" s="102"/>
      <c r="AI716" s="102"/>
      <c r="AJ716" s="102"/>
      <c r="AK716" s="102"/>
      <c r="AL716" s="102"/>
    </row>
    <row r="717" spans="2:38" s="110" customFormat="1" x14ac:dyDescent="0.2">
      <c r="B717" s="102">
        <f t="shared" si="216"/>
        <v>4.3999999999999275</v>
      </c>
      <c r="C717" s="102">
        <f t="shared" si="217"/>
        <v>25118.864315091621</v>
      </c>
      <c r="D717" s="102">
        <f t="shared" si="208"/>
        <v>25.118864315091621</v>
      </c>
      <c r="E717" s="102">
        <f t="shared" si="209"/>
        <v>2.3799769863528262</v>
      </c>
      <c r="F717" s="102">
        <f t="shared" si="210"/>
        <v>-100.74922154405849</v>
      </c>
      <c r="G717" s="102">
        <f t="shared" si="211"/>
        <v>-5.4709755752289819</v>
      </c>
      <c r="H717" s="102">
        <f t="shared" si="212"/>
        <v>163.92947648724677</v>
      </c>
      <c r="I717" s="102">
        <f t="shared" si="213"/>
        <v>-3.0909985888761558</v>
      </c>
      <c r="J717" s="102">
        <f t="shared" si="214"/>
        <v>63.180254943188288</v>
      </c>
      <c r="K717" s="102" t="str">
        <f t="shared" si="200"/>
        <v>1+0.185446113057205i</v>
      </c>
      <c r="L717" s="102" t="str">
        <f t="shared" si="201"/>
        <v>1-0.0150746218001081i</v>
      </c>
      <c r="M717" s="102" t="str">
        <f t="shared" si="218"/>
        <v>1.00279553001864+0.170371491257097i</v>
      </c>
      <c r="N717" s="102" t="str">
        <f t="shared" si="202"/>
        <v>1+245.723097767327i</v>
      </c>
      <c r="O717" s="102" t="str">
        <f t="shared" si="203"/>
        <v>0.984187995765612+0.370415784222951i</v>
      </c>
      <c r="P717" s="102" t="str">
        <f t="shared" si="219"/>
        <v>-90.0355259654117+242.208138889166i</v>
      </c>
      <c r="Q717" s="102" t="str">
        <f t="shared" si="204"/>
        <v>-0.245302838138091-1.29214306885558i</v>
      </c>
      <c r="R717" s="102" t="str">
        <f t="shared" si="205"/>
        <v>1400-134.810051221123i</v>
      </c>
      <c r="S717" s="102" t="str">
        <f t="shared" si="206"/>
        <v>-7367.52605510791i</v>
      </c>
      <c r="T717" s="102" t="str">
        <f t="shared" si="215"/>
        <v>1304.70520821279-375.856775329108i</v>
      </c>
      <c r="U717" s="102" t="str">
        <f t="shared" si="207"/>
        <v>-0.511845889375786+0.147451504167573i</v>
      </c>
      <c r="V717" s="102"/>
      <c r="W717" s="102"/>
      <c r="X717" s="102"/>
      <c r="Y717" s="102"/>
      <c r="Z717" s="102"/>
      <c r="AA717" s="102"/>
      <c r="AB717" s="102"/>
      <c r="AC717" s="102"/>
      <c r="AD717" s="102"/>
      <c r="AE717" s="102"/>
      <c r="AF717" s="102"/>
      <c r="AG717" s="102"/>
      <c r="AH717" s="102"/>
      <c r="AI717" s="102"/>
      <c r="AJ717" s="102"/>
      <c r="AK717" s="102"/>
      <c r="AL717" s="102"/>
    </row>
    <row r="718" spans="2:38" s="110" customFormat="1" x14ac:dyDescent="0.2">
      <c r="B718" s="102">
        <f t="shared" si="216"/>
        <v>4.4049999999999274</v>
      </c>
      <c r="C718" s="102">
        <f t="shared" si="217"/>
        <v>25409.72705548882</v>
      </c>
      <c r="D718" s="102">
        <f t="shared" si="208"/>
        <v>25.409727055488819</v>
      </c>
      <c r="E718" s="102">
        <f t="shared" si="209"/>
        <v>2.2736694513604392</v>
      </c>
      <c r="F718" s="102">
        <f t="shared" si="210"/>
        <v>-100.86852843853205</v>
      </c>
      <c r="G718" s="102">
        <f t="shared" si="211"/>
        <v>-5.4752866880780715</v>
      </c>
      <c r="H718" s="102">
        <f t="shared" si="212"/>
        <v>163.87246423965891</v>
      </c>
      <c r="I718" s="102">
        <f t="shared" si="213"/>
        <v>-3.2016172367176323</v>
      </c>
      <c r="J718" s="102">
        <f t="shared" si="214"/>
        <v>63.003935801126858</v>
      </c>
      <c r="K718" s="102" t="str">
        <f t="shared" si="200"/>
        <v>1+0.187593477841027i</v>
      </c>
      <c r="L718" s="102" t="str">
        <f t="shared" si="201"/>
        <v>1-0.0152491776937277i</v>
      </c>
      <c r="M718" s="102" t="str">
        <f t="shared" si="218"/>
        <v>1.00286064627778+0.172344300147299i</v>
      </c>
      <c r="N718" s="102" t="str">
        <f t="shared" si="202"/>
        <v>1+248.568437138525i</v>
      </c>
      <c r="O718" s="102" t="str">
        <f t="shared" si="203"/>
        <v>0.983819686873037+0.374704996853505i</v>
      </c>
      <c r="P718" s="102" t="str">
        <f t="shared" si="219"/>
        <v>-92.1560157689986+244.921226988997i</v>
      </c>
      <c r="Q718" s="102" t="str">
        <f t="shared" si="204"/>
        <v>-0.244976217983709-1.2759174293899i</v>
      </c>
      <c r="R718" s="102" t="str">
        <f t="shared" si="205"/>
        <v>1400-133.266893325502i</v>
      </c>
      <c r="S718" s="102" t="str">
        <f t="shared" si="206"/>
        <v>-7283.19068174255i</v>
      </c>
      <c r="T718" s="102" t="str">
        <f t="shared" si="215"/>
        <v>1303.68334098856-376.967689053545i</v>
      </c>
      <c r="U718" s="102" t="str">
        <f t="shared" si="207"/>
        <v>-0.511445003003203+0.14788732416716i</v>
      </c>
      <c r="V718" s="102"/>
      <c r="W718" s="102"/>
      <c r="X718" s="102"/>
      <c r="Y718" s="102"/>
      <c r="Z718" s="102"/>
      <c r="AA718" s="102"/>
      <c r="AB718" s="102"/>
      <c r="AC718" s="102"/>
      <c r="AD718" s="102"/>
      <c r="AE718" s="102"/>
      <c r="AF718" s="102"/>
      <c r="AG718" s="102"/>
      <c r="AH718" s="102"/>
      <c r="AI718" s="102"/>
      <c r="AJ718" s="102"/>
      <c r="AK718" s="102"/>
      <c r="AL718" s="102"/>
    </row>
    <row r="719" spans="2:38" s="110" customFormat="1" x14ac:dyDescent="0.2">
      <c r="B719" s="102">
        <f t="shared" si="216"/>
        <v>4.4099999999999273</v>
      </c>
      <c r="C719" s="102">
        <f t="shared" si="217"/>
        <v>25703.95782768436</v>
      </c>
      <c r="D719" s="102">
        <f t="shared" si="208"/>
        <v>25.703957827684359</v>
      </c>
      <c r="E719" s="102">
        <f t="shared" si="209"/>
        <v>2.1672334793580128</v>
      </c>
      <c r="F719" s="102">
        <f t="shared" si="210"/>
        <v>-100.9888188767429</v>
      </c>
      <c r="G719" s="102">
        <f t="shared" si="211"/>
        <v>-5.4796538123407288</v>
      </c>
      <c r="H719" s="102">
        <f t="shared" si="212"/>
        <v>163.81345941876771</v>
      </c>
      <c r="I719" s="102">
        <f t="shared" si="213"/>
        <v>-3.312420332982716</v>
      </c>
      <c r="J719" s="102">
        <f t="shared" si="214"/>
        <v>62.82464054202481</v>
      </c>
      <c r="K719" s="102" t="str">
        <f t="shared" si="200"/>
        <v>1+0.189765707937142i</v>
      </c>
      <c r="L719" s="102" t="str">
        <f t="shared" si="201"/>
        <v>1-0.0154257548493333i</v>
      </c>
      <c r="M719" s="102" t="str">
        <f t="shared" si="218"/>
        <v>1.00292727928945+0.174339953087809i</v>
      </c>
      <c r="N719" s="102" t="str">
        <f t="shared" si="202"/>
        <v>1+251.446723986825i</v>
      </c>
      <c r="O719" s="102" t="str">
        <f t="shared" si="203"/>
        <v>0.983442798964271+0.379043876225526i</v>
      </c>
      <c r="P719" s="102" t="str">
        <f t="shared" si="219"/>
        <v>-94.3258981252118+247.662513904225i</v>
      </c>
      <c r="Q719" s="102" t="str">
        <f t="shared" si="204"/>
        <v>-0.244638205980488-1.25986704457222i</v>
      </c>
      <c r="R719" s="102" t="str">
        <f t="shared" si="205"/>
        <v>1400-131.741399812241i</v>
      </c>
      <c r="S719" s="102" t="str">
        <f t="shared" si="206"/>
        <v>-7199.82068741318i</v>
      </c>
      <c r="T719" s="102" t="str">
        <f t="shared" si="215"/>
        <v>1302.63932714086-378.119898702688i</v>
      </c>
      <c r="U719" s="102" t="str">
        <f t="shared" si="207"/>
        <v>-0.511035428339875+0.14833934487567i</v>
      </c>
      <c r="V719" s="102"/>
      <c r="W719" s="102"/>
      <c r="X719" s="102"/>
      <c r="Y719" s="102"/>
      <c r="Z719" s="102"/>
      <c r="AA719" s="102"/>
      <c r="AB719" s="102"/>
      <c r="AC719" s="102"/>
      <c r="AD719" s="102"/>
      <c r="AE719" s="102"/>
      <c r="AF719" s="102"/>
      <c r="AG719" s="102"/>
      <c r="AH719" s="102"/>
      <c r="AI719" s="102"/>
      <c r="AJ719" s="102"/>
      <c r="AK719" s="102"/>
      <c r="AL719" s="102"/>
    </row>
    <row r="720" spans="2:38" s="110" customFormat="1" x14ac:dyDescent="0.2">
      <c r="B720" s="102">
        <f t="shared" si="216"/>
        <v>4.4149999999999272</v>
      </c>
      <c r="C720" s="102">
        <f t="shared" si="217"/>
        <v>26001.59563164839</v>
      </c>
      <c r="D720" s="102">
        <f t="shared" si="208"/>
        <v>26.001595631648389</v>
      </c>
      <c r="E720" s="102">
        <f t="shared" si="209"/>
        <v>2.0606668609256871</v>
      </c>
      <c r="F720" s="102">
        <f t="shared" si="210"/>
        <v>-101.11009493912708</v>
      </c>
      <c r="G720" s="102">
        <f t="shared" si="211"/>
        <v>-5.4840790629316825</v>
      </c>
      <c r="H720" s="102">
        <f t="shared" si="212"/>
        <v>163.7524579312288</v>
      </c>
      <c r="I720" s="102">
        <f t="shared" si="213"/>
        <v>-3.4234122020059954</v>
      </c>
      <c r="J720" s="102">
        <f t="shared" si="214"/>
        <v>62.642362992101724</v>
      </c>
      <c r="K720" s="102" t="str">
        <f t="shared" si="200"/>
        <v>1+0.191963091272298i</v>
      </c>
      <c r="L720" s="102" t="str">
        <f t="shared" si="201"/>
        <v>1-0.0156043766720356i</v>
      </c>
      <c r="M720" s="102" t="str">
        <f t="shared" si="218"/>
        <v>1.00299546438334+0.176358714600262i</v>
      </c>
      <c r="N720" s="102" t="str">
        <f t="shared" si="202"/>
        <v>1+254.358339826032i</v>
      </c>
      <c r="O720" s="102" t="str">
        <f t="shared" si="203"/>
        <v>0.983057132208355+0.383432997452774i</v>
      </c>
      <c r="P720" s="102" t="str">
        <f t="shared" si="219"/>
        <v>-96.5463235343984+250.43221310011i</v>
      </c>
      <c r="Q720" s="102" t="str">
        <f t="shared" si="204"/>
        <v>-0.244288750145429-1.24398996177087i</v>
      </c>
      <c r="R720" s="102" t="str">
        <f t="shared" si="205"/>
        <v>1400-130.233368478828i</v>
      </c>
      <c r="S720" s="102" t="str">
        <f t="shared" si="206"/>
        <v>-7117.40502151735i</v>
      </c>
      <c r="T720" s="102" t="str">
        <f t="shared" si="215"/>
        <v>1301.57272467771-379.313273841547i</v>
      </c>
      <c r="U720" s="102" t="str">
        <f t="shared" si="207"/>
        <v>-0.510616991988947+0.148807515122453i</v>
      </c>
      <c r="V720" s="102"/>
      <c r="W720" s="102"/>
      <c r="X720" s="102"/>
      <c r="Y720" s="102"/>
      <c r="Z720" s="102"/>
      <c r="AA720" s="102"/>
      <c r="AB720" s="102"/>
      <c r="AC720" s="102"/>
      <c r="AD720" s="102"/>
      <c r="AE720" s="102"/>
      <c r="AF720" s="102"/>
      <c r="AG720" s="102"/>
      <c r="AH720" s="102"/>
      <c r="AI720" s="102"/>
      <c r="AJ720" s="102"/>
      <c r="AK720" s="102"/>
      <c r="AL720" s="102"/>
    </row>
    <row r="721" spans="2:38" s="110" customFormat="1" x14ac:dyDescent="0.2">
      <c r="B721" s="102">
        <f t="shared" si="216"/>
        <v>4.4199999999999271</v>
      </c>
      <c r="C721" s="102">
        <f t="shared" si="217"/>
        <v>26302.679918949438</v>
      </c>
      <c r="D721" s="102">
        <f t="shared" si="208"/>
        <v>26.302679918949437</v>
      </c>
      <c r="E721" s="102">
        <f t="shared" si="209"/>
        <v>1.9539673658915426</v>
      </c>
      <c r="F721" s="102">
        <f t="shared" si="210"/>
        <v>-101.23235846418616</v>
      </c>
      <c r="G721" s="102">
        <f t="shared" si="211"/>
        <v>-5.4885645776970211</v>
      </c>
      <c r="H721" s="102">
        <f t="shared" si="212"/>
        <v>163.68945557877848</v>
      </c>
      <c r="I721" s="102">
        <f t="shared" si="213"/>
        <v>-3.5345972118054787</v>
      </c>
      <c r="J721" s="102">
        <f t="shared" si="214"/>
        <v>62.457097114592315</v>
      </c>
      <c r="K721" s="102" t="str">
        <f t="shared" si="200"/>
        <v>1+0.194185919107274i</v>
      </c>
      <c r="L721" s="102" t="str">
        <f t="shared" si="201"/>
        <v>1-0.0157850668379636i</v>
      </c>
      <c r="M721" s="102" t="str">
        <f t="shared" si="218"/>
        <v>1.0030652377121+0.17840085226931i</v>
      </c>
      <c r="N721" s="102" t="str">
        <f t="shared" si="202"/>
        <v>1+257.303670587671i</v>
      </c>
      <c r="O721" s="102" t="str">
        <f t="shared" si="203"/>
        <v>0.98266248211967+0.387872942308514i</v>
      </c>
      <c r="P721" s="102" t="str">
        <f t="shared" si="219"/>
        <v>-98.8184692955009+253.230536540491i</v>
      </c>
      <c r="Q721" s="102" t="str">
        <f t="shared" si="204"/>
        <v>-0.243927797233724-1.22828425530923i</v>
      </c>
      <c r="R721" s="102" t="str">
        <f t="shared" si="205"/>
        <v>1400-128.742599437343i</v>
      </c>
      <c r="S721" s="102" t="str">
        <f t="shared" si="206"/>
        <v>-7035.93275994779i</v>
      </c>
      <c r="T721" s="102" t="str">
        <f t="shared" si="215"/>
        <v>1300.48308450996-380.54768074376i</v>
      </c>
      <c r="U721" s="102" t="str">
        <f t="shared" si="207"/>
        <v>-0.510189517769291+0.149291782445629i</v>
      </c>
      <c r="V721" s="102"/>
      <c r="W721" s="102"/>
      <c r="X721" s="102"/>
      <c r="Y721" s="102"/>
      <c r="Z721" s="102"/>
      <c r="AA721" s="102"/>
      <c r="AB721" s="102"/>
      <c r="AC721" s="102"/>
      <c r="AD721" s="102"/>
      <c r="AE721" s="102"/>
      <c r="AF721" s="102"/>
      <c r="AG721" s="102"/>
      <c r="AH721" s="102"/>
      <c r="AI721" s="102"/>
      <c r="AJ721" s="102"/>
      <c r="AK721" s="102"/>
      <c r="AL721" s="102"/>
    </row>
    <row r="722" spans="2:38" s="110" customFormat="1" x14ac:dyDescent="0.2">
      <c r="B722" s="102">
        <f t="shared" si="216"/>
        <v>4.424999999999927</v>
      </c>
      <c r="C722" s="102">
        <f t="shared" si="217"/>
        <v>26607.250597983664</v>
      </c>
      <c r="D722" s="102">
        <f t="shared" si="208"/>
        <v>26.607250597983665</v>
      </c>
      <c r="E722" s="102">
        <f t="shared" si="209"/>
        <v>1.8471327439261553</v>
      </c>
      <c r="F722" s="102">
        <f t="shared" si="210"/>
        <v>-101.35561104126855</v>
      </c>
      <c r="G722" s="102">
        <f t="shared" si="211"/>
        <v>-5.4931125181552334</v>
      </c>
      <c r="H722" s="102">
        <f t="shared" si="212"/>
        <v>163.62444806137378</v>
      </c>
      <c r="I722" s="102">
        <f t="shared" si="213"/>
        <v>-3.6459797742290778</v>
      </c>
      <c r="J722" s="102">
        <f t="shared" si="214"/>
        <v>62.268837020105238</v>
      </c>
      <c r="K722" s="102" t="str">
        <f t="shared" si="200"/>
        <v>1+0.196434486075493i</v>
      </c>
      <c r="L722" s="102" t="str">
        <f t="shared" si="201"/>
        <v>1-0.0159678492974033i</v>
      </c>
      <c r="M722" s="102" t="str">
        <f t="shared" si="218"/>
        <v>1.00313663627047+0.18046663677809i</v>
      </c>
      <c r="N722" s="102" t="str">
        <f t="shared" si="202"/>
        <v>1+260.283106672145i</v>
      </c>
      <c r="O722" s="102" t="str">
        <f t="shared" si="203"/>
        <v>0.982258639449516+0.392364299302628i</v>
      </c>
      <c r="P722" s="102" t="str">
        <f t="shared" si="219"/>
        <v>-101.143540130278+256.057694530777i</v>
      </c>
      <c r="Q722" s="102" t="str">
        <f t="shared" si="204"/>
        <v>-0.243555292866183-1.21274802625615i</v>
      </c>
      <c r="R722" s="102" t="str">
        <f t="shared" si="205"/>
        <v>1400-127.268895087964i</v>
      </c>
      <c r="S722" s="102" t="str">
        <f t="shared" si="206"/>
        <v>-6955.39310364452i</v>
      </c>
      <c r="T722" s="102" t="str">
        <f t="shared" si="215"/>
        <v>1299.36995041761-381.822982131847i</v>
      </c>
      <c r="U722" s="102" t="str">
        <f t="shared" si="207"/>
        <v>-0.509752826702292+0.149792092990186i</v>
      </c>
      <c r="V722" s="102"/>
      <c r="W722" s="102"/>
      <c r="X722" s="102"/>
      <c r="Y722" s="102"/>
      <c r="Z722" s="102"/>
      <c r="AA722" s="102"/>
      <c r="AB722" s="102"/>
      <c r="AC722" s="102"/>
      <c r="AD722" s="102"/>
      <c r="AE722" s="102"/>
      <c r="AF722" s="102"/>
      <c r="AG722" s="102"/>
      <c r="AH722" s="102"/>
      <c r="AI722" s="102"/>
      <c r="AJ722" s="102"/>
      <c r="AK722" s="102"/>
      <c r="AL722" s="102"/>
    </row>
    <row r="723" spans="2:38" s="110" customFormat="1" x14ac:dyDescent="0.2">
      <c r="B723" s="102">
        <f t="shared" si="216"/>
        <v>4.4299999999999269</v>
      </c>
      <c r="C723" s="102">
        <f t="shared" si="217"/>
        <v>26915.348039264671</v>
      </c>
      <c r="D723" s="102">
        <f t="shared" si="208"/>
        <v>26.915348039264671</v>
      </c>
      <c r="E723" s="102">
        <f t="shared" si="209"/>
        <v>1.7401607251816351</v>
      </c>
      <c r="F723" s="102">
        <f t="shared" si="210"/>
        <v>-101.47985400330569</v>
      </c>
      <c r="G723" s="102">
        <f t="shared" si="211"/>
        <v>-5.4977250702344147</v>
      </c>
      <c r="H723" s="102">
        <f t="shared" si="212"/>
        <v>163.55743098046108</v>
      </c>
      <c r="I723" s="102">
        <f t="shared" si="213"/>
        <v>-3.7575643450527796</v>
      </c>
      <c r="J723" s="102">
        <f t="shared" si="214"/>
        <v>62.077576977155388</v>
      </c>
      <c r="K723" s="102" t="str">
        <f t="shared" si="200"/>
        <v>1+0.198709090222071i</v>
      </c>
      <c r="L723" s="102" t="str">
        <f t="shared" si="201"/>
        <v>1-0.0161527482779715i</v>
      </c>
      <c r="M723" s="102" t="str">
        <f t="shared" si="218"/>
        <v>1.0032096979149+0.1825563419441i</v>
      </c>
      <c r="N723" s="102" t="str">
        <f t="shared" si="202"/>
        <v>1+263.297043000479i</v>
      </c>
      <c r="O723" s="102" t="str">
        <f t="shared" si="203"/>
        <v>0.981845390075164+0.396907663759619i</v>
      </c>
      <c r="P723" s="102" t="str">
        <f t="shared" si="219"/>
        <v>-103.522768822061+258.913895554202i</v>
      </c>
      <c r="Q723" s="102" t="str">
        <f t="shared" si="204"/>
        <v>-0.243171181659532-1.19737940221792i</v>
      </c>
      <c r="R723" s="102" t="str">
        <f t="shared" si="205"/>
        <v>1400-125.812060092776i</v>
      </c>
      <c r="S723" s="102" t="str">
        <f t="shared" si="206"/>
        <v>-6875.77537716334i</v>
      </c>
      <c r="T723" s="102" t="str">
        <f t="shared" si="215"/>
        <v>1298.23285902064-383.139036911932i</v>
      </c>
      <c r="U723" s="102" t="str">
        <f t="shared" si="207"/>
        <v>-0.509306737000404+0.150308391403911i</v>
      </c>
      <c r="V723" s="102"/>
      <c r="W723" s="102"/>
      <c r="X723" s="102"/>
      <c r="Y723" s="102"/>
      <c r="Z723" s="102"/>
      <c r="AA723" s="102"/>
      <c r="AB723" s="102"/>
      <c r="AC723" s="102"/>
      <c r="AD723" s="102"/>
      <c r="AE723" s="102"/>
      <c r="AF723" s="102"/>
      <c r="AG723" s="102"/>
      <c r="AH723" s="102"/>
      <c r="AI723" s="102"/>
      <c r="AJ723" s="102"/>
      <c r="AK723" s="102"/>
      <c r="AL723" s="102"/>
    </row>
    <row r="724" spans="2:38" s="110" customFormat="1" x14ac:dyDescent="0.2">
      <c r="B724" s="102">
        <f t="shared" si="216"/>
        <v>4.4349999999999268</v>
      </c>
      <c r="C724" s="102">
        <f t="shared" si="217"/>
        <v>27227.013080774537</v>
      </c>
      <c r="D724" s="102">
        <f t="shared" si="208"/>
        <v>27.227013080774537</v>
      </c>
      <c r="E724" s="102">
        <f t="shared" si="209"/>
        <v>1.6330490209744641</v>
      </c>
      <c r="F724" s="102">
        <f t="shared" si="210"/>
        <v>-101.60508841951336</v>
      </c>
      <c r="G724" s="102">
        <f t="shared" si="211"/>
        <v>-5.5024044450092866</v>
      </c>
      <c r="H724" s="102">
        <f t="shared" si="212"/>
        <v>163.48839984237091</v>
      </c>
      <c r="I724" s="102">
        <f t="shared" si="213"/>
        <v>-3.8693554240348225</v>
      </c>
      <c r="J724" s="102">
        <f t="shared" si="214"/>
        <v>61.883311422857545</v>
      </c>
      <c r="K724" s="102" t="str">
        <f t="shared" si="200"/>
        <v>1+0.201010033043323i</v>
      </c>
      <c r="L724" s="102" t="str">
        <f t="shared" si="201"/>
        <v>1-0.0163397882878279i</v>
      </c>
      <c r="M724" s="102" t="str">
        <f t="shared" si="218"/>
        <v>1.00328446138366+0.184670244755495i</v>
      </c>
      <c r="N724" s="102" t="str">
        <f t="shared" si="202"/>
        <v>1+266.345879066669i</v>
      </c>
      <c r="O724" s="102" t="str">
        <f t="shared" si="203"/>
        <v>0.981422514886324+0.401503637897526i</v>
      </c>
      <c r="P724" s="102" t="str">
        <f t="shared" si="219"/>
        <v>-105.957416869396+261.799346101117i</v>
      </c>
      <c r="Q724" s="102" t="str">
        <f t="shared" si="204"/>
        <v>-0.242775407359615-1.18217653713129i</v>
      </c>
      <c r="R724" s="102" t="str">
        <f t="shared" si="205"/>
        <v>1400-124.371901349879i</v>
      </c>
      <c r="S724" s="102" t="str">
        <f t="shared" si="206"/>
        <v>-6797.06902726079i</v>
      </c>
      <c r="T724" s="102" t="str">
        <f t="shared" si="215"/>
        <v>1297.07133975399-384.495699902848i</v>
      </c>
      <c r="U724" s="102" t="str">
        <f t="shared" si="207"/>
        <v>-0.508851064057333+0.150840620731117i</v>
      </c>
      <c r="V724" s="102"/>
      <c r="W724" s="102"/>
      <c r="X724" s="102"/>
      <c r="Y724" s="102"/>
      <c r="Z724" s="102"/>
      <c r="AA724" s="102"/>
      <c r="AB724" s="102"/>
      <c r="AC724" s="102"/>
      <c r="AD724" s="102"/>
      <c r="AE724" s="102"/>
      <c r="AF724" s="102"/>
      <c r="AG724" s="102"/>
      <c r="AH724" s="102"/>
      <c r="AI724" s="102"/>
      <c r="AJ724" s="102"/>
      <c r="AK724" s="102"/>
      <c r="AL724" s="102"/>
    </row>
    <row r="725" spans="2:38" s="110" customFormat="1" x14ac:dyDescent="0.2">
      <c r="B725" s="102">
        <f t="shared" si="216"/>
        <v>4.4399999999999267</v>
      </c>
      <c r="C725" s="102">
        <f t="shared" si="217"/>
        <v>27542.287033377022</v>
      </c>
      <c r="D725" s="102">
        <f t="shared" si="208"/>
        <v>27.542287033377022</v>
      </c>
      <c r="E725" s="102">
        <f t="shared" si="209"/>
        <v>1.5257953245140918</v>
      </c>
      <c r="F725" s="102">
        <f t="shared" si="210"/>
        <v>-101.73131508806159</v>
      </c>
      <c r="G725" s="102">
        <f t="shared" si="211"/>
        <v>-5.5071528794343365</v>
      </c>
      <c r="H725" s="102">
        <f t="shared" si="212"/>
        <v>163.41735006184763</v>
      </c>
      <c r="I725" s="102">
        <f t="shared" si="213"/>
        <v>-3.9813575549202449</v>
      </c>
      <c r="J725" s="102">
        <f t="shared" si="214"/>
        <v>61.686034973786036</v>
      </c>
      <c r="K725" s="102" t="str">
        <f t="shared" si="200"/>
        <v>1+0.203337619526729i</v>
      </c>
      <c r="L725" s="102" t="str">
        <f t="shared" si="201"/>
        <v>1-0.0165289941189232i</v>
      </c>
      <c r="M725" s="102" t="str">
        <f t="shared" si="218"/>
        <v>1.00336096631731+0.186808625407806i</v>
      </c>
      <c r="N725" s="102" t="str">
        <f t="shared" si="202"/>
        <v>1+269.430018990634i</v>
      </c>
      <c r="O725" s="102" t="str">
        <f t="shared" si="203"/>
        <v>0.980989789668976+0.406152830907744i</v>
      </c>
      <c r="P725" s="102" t="str">
        <f t="shared" si="219"/>
        <v>-108.448775154904+264.714250491038i</v>
      </c>
      <c r="Q725" s="102" t="str">
        <f t="shared" si="204"/>
        <v>-0.242367912977468-1.16713761105746i</v>
      </c>
      <c r="R725" s="102" t="str">
        <f t="shared" si="205"/>
        <v>1400-122.94822796779i</v>
      </c>
      <c r="S725" s="102" t="str">
        <f t="shared" si="206"/>
        <v>-6719.2636214955i</v>
      </c>
      <c r="T725" s="102" t="str">
        <f t="shared" si="215"/>
        <v>1295.8849148475-385.892821559584i</v>
      </c>
      <c r="U725" s="102" t="str">
        <f t="shared" si="207"/>
        <v>-0.508385620440172+0.151388722304144i</v>
      </c>
      <c r="V725" s="102"/>
      <c r="W725" s="102"/>
      <c r="X725" s="102"/>
      <c r="Y725" s="102"/>
      <c r="Z725" s="102"/>
      <c r="AA725" s="102"/>
      <c r="AB725" s="102"/>
      <c r="AC725" s="102"/>
      <c r="AD725" s="102"/>
      <c r="AE725" s="102"/>
      <c r="AF725" s="102"/>
      <c r="AG725" s="102"/>
      <c r="AH725" s="102"/>
      <c r="AI725" s="102"/>
      <c r="AJ725" s="102"/>
      <c r="AK725" s="102"/>
      <c r="AL725" s="102"/>
    </row>
    <row r="726" spans="2:38" s="110" customFormat="1" x14ac:dyDescent="0.2">
      <c r="B726" s="102">
        <f t="shared" si="216"/>
        <v>4.4449999999999266</v>
      </c>
      <c r="C726" s="102">
        <f t="shared" si="217"/>
        <v>27861.211686293005</v>
      </c>
      <c r="D726" s="102">
        <f t="shared" si="208"/>
        <v>27.861211686293004</v>
      </c>
      <c r="E726" s="102">
        <f t="shared" si="209"/>
        <v>1.4183973116786763</v>
      </c>
      <c r="F726" s="102">
        <f t="shared" si="210"/>
        <v>-101.85853452872902</v>
      </c>
      <c r="G726" s="102">
        <f t="shared" si="211"/>
        <v>-5.5119726370753526</v>
      </c>
      <c r="H726" s="102">
        <f t="shared" si="212"/>
        <v>163.34427696570853</v>
      </c>
      <c r="I726" s="102">
        <f t="shared" si="213"/>
        <v>-4.0935753253966762</v>
      </c>
      <c r="J726" s="102">
        <f t="shared" si="214"/>
        <v>61.485742436979507</v>
      </c>
      <c r="K726" s="102" t="str">
        <f t="shared" si="200"/>
        <v>1+0.205692158191355i</v>
      </c>
      <c r="L726" s="102" t="str">
        <f t="shared" si="201"/>
        <v>1-0.0167203908502854i</v>
      </c>
      <c r="M726" s="102" t="str">
        <f t="shared" si="218"/>
        <v>1.0034392532798+0.18897176734107i</v>
      </c>
      <c r="N726" s="102" t="str">
        <f t="shared" si="202"/>
        <v>1+272.54987157178i</v>
      </c>
      <c r="O726" s="102" t="str">
        <f t="shared" si="203"/>
        <v>0.98054698498648+0.410855859035768i</v>
      </c>
      <c r="P726" s="102" t="str">
        <f t="shared" si="219"/>
        <v>-110.998164629725+267.658810687197i</v>
      </c>
      <c r="Q726" s="102" t="str">
        <f t="shared" si="204"/>
        <v>-0.241948640928429-1.15226082997682i</v>
      </c>
      <c r="R726" s="102" t="str">
        <f t="shared" si="205"/>
        <v>1400-121.540851240146i</v>
      </c>
      <c r="S726" s="102" t="str">
        <f t="shared" si="206"/>
        <v>-6642.34884684518i</v>
      </c>
      <c r="T726" s="102" t="str">
        <f t="shared" si="215"/>
        <v>1294.67309931068-387.330247691078i</v>
      </c>
      <c r="U726" s="102" t="str">
        <f t="shared" si="207"/>
        <v>-0.507910215883419+0.151952635632653i</v>
      </c>
      <c r="V726" s="102"/>
      <c r="W726" s="102"/>
      <c r="X726" s="102"/>
      <c r="Y726" s="102"/>
      <c r="Z726" s="102"/>
      <c r="AA726" s="102"/>
      <c r="AB726" s="102"/>
      <c r="AC726" s="102"/>
      <c r="AD726" s="102"/>
      <c r="AE726" s="102"/>
      <c r="AF726" s="102"/>
      <c r="AG726" s="102"/>
      <c r="AH726" s="102"/>
      <c r="AI726" s="102"/>
      <c r="AJ726" s="102"/>
      <c r="AK726" s="102"/>
      <c r="AL726" s="102"/>
    </row>
    <row r="727" spans="2:38" s="110" customFormat="1" x14ac:dyDescent="0.2">
      <c r="B727" s="102">
        <f t="shared" si="216"/>
        <v>4.4499999999999265</v>
      </c>
      <c r="C727" s="102">
        <f t="shared" si="217"/>
        <v>28183.829312639784</v>
      </c>
      <c r="D727" s="102">
        <f t="shared" si="208"/>
        <v>28.183829312639784</v>
      </c>
      <c r="E727" s="102">
        <f t="shared" si="209"/>
        <v>1.3108526418383541</v>
      </c>
      <c r="F727" s="102">
        <f t="shared" si="210"/>
        <v>-101.98674697554523</v>
      </c>
      <c r="G727" s="102">
        <f t="shared" si="211"/>
        <v>-5.5168660088372636</v>
      </c>
      <c r="H727" s="102">
        <f t="shared" si="212"/>
        <v>163.26917579664183</v>
      </c>
      <c r="I727" s="102">
        <f t="shared" si="213"/>
        <v>-4.2060133669989099</v>
      </c>
      <c r="J727" s="102">
        <f t="shared" si="214"/>
        <v>61.282428821096602</v>
      </c>
      <c r="K727" s="102" t="str">
        <f t="shared" si="200"/>
        <v>1+0.208073961128752i</v>
      </c>
      <c r="L727" s="102" t="str">
        <f t="shared" si="201"/>
        <v>1-0.016914003851344i</v>
      </c>
      <c r="M727" s="102" t="str">
        <f t="shared" si="218"/>
        <v>1.0035193637799+0.191159957277408i</v>
      </c>
      <c r="N727" s="102" t="str">
        <f t="shared" si="202"/>
        <v>1+275.705850343186i</v>
      </c>
      <c r="O727" s="102" t="str">
        <f t="shared" si="203"/>
        <v>0.980093866057932+0.415613345662884i</v>
      </c>
      <c r="P727" s="102" t="str">
        <f t="shared" si="219"/>
        <v>-113.606937013904+270.633226103306i</v>
      </c>
      <c r="Q727" s="102" t="str">
        <f t="shared" si="204"/>
        <v>-0.241517533174167-1.13754442558413i</v>
      </c>
      <c r="R727" s="102" t="str">
        <f t="shared" si="205"/>
        <v>1400-120.149584620685i</v>
      </c>
      <c r="S727" s="102" t="str">
        <f t="shared" si="206"/>
        <v>-6566.31450833972i</v>
      </c>
      <c r="T727" s="102" t="str">
        <f t="shared" si="215"/>
        <v>1293.43540092284-388.807819172291i</v>
      </c>
      <c r="U727" s="102" t="str">
        <f t="shared" si="207"/>
        <v>-0.507424657285113+0.152532298290668i</v>
      </c>
      <c r="V727" s="102"/>
      <c r="W727" s="102"/>
      <c r="X727" s="102"/>
      <c r="Y727" s="102"/>
      <c r="Z727" s="102"/>
      <c r="AA727" s="102"/>
      <c r="AB727" s="102"/>
      <c r="AC727" s="102"/>
      <c r="AD727" s="102"/>
      <c r="AE727" s="102"/>
      <c r="AF727" s="102"/>
      <c r="AG727" s="102"/>
      <c r="AH727" s="102"/>
      <c r="AI727" s="102"/>
      <c r="AJ727" s="102"/>
      <c r="AK727" s="102"/>
      <c r="AL727" s="102"/>
    </row>
    <row r="728" spans="2:38" s="110" customFormat="1" x14ac:dyDescent="0.2">
      <c r="B728" s="102">
        <f t="shared" si="216"/>
        <v>4.4549999999999264</v>
      </c>
      <c r="C728" s="102">
        <f t="shared" si="217"/>
        <v>28510.182675034284</v>
      </c>
      <c r="D728" s="102">
        <f t="shared" si="208"/>
        <v>28.510182675034283</v>
      </c>
      <c r="E728" s="102">
        <f t="shared" si="209"/>
        <v>1.2031589587283591</v>
      </c>
      <c r="F728" s="102">
        <f t="shared" si="210"/>
        <v>-102.11595236943374</v>
      </c>
      <c r="G728" s="102">
        <f t="shared" si="211"/>
        <v>-5.5218353136895804</v>
      </c>
      <c r="H728" s="102">
        <f t="shared" si="212"/>
        <v>163.19204171714139</v>
      </c>
      <c r="I728" s="102">
        <f t="shared" si="213"/>
        <v>-4.3186763549612213</v>
      </c>
      <c r="J728" s="102">
        <f t="shared" si="214"/>
        <v>61.076089347707651</v>
      </c>
      <c r="K728" s="102" t="str">
        <f t="shared" si="200"/>
        <v>1+0.210483344044318i</v>
      </c>
      <c r="L728" s="102" t="str">
        <f t="shared" si="201"/>
        <v>1-0.0171098587852923i</v>
      </c>
      <c r="M728" s="102" t="str">
        <f t="shared" si="218"/>
        <v>1.00360134029325+0.193373485259026i</v>
      </c>
      <c r="N728" s="102" t="str">
        <f t="shared" si="202"/>
        <v>1+278.898373626422i</v>
      </c>
      <c r="O728" s="102" t="str">
        <f t="shared" si="203"/>
        <v>0.97963019263368+0.420425921388791i</v>
      </c>
      <c r="P728" s="102" t="str">
        <f t="shared" si="219"/>
        <v>-116.27647551309+273.637693402261i</v>
      </c>
      <c r="Q728" s="102" t="str">
        <f t="shared" si="204"/>
        <v>-0.241074531367734-1.12298665508406i</v>
      </c>
      <c r="R728" s="102" t="str">
        <f t="shared" si="205"/>
        <v>1400-118.774243698523i</v>
      </c>
      <c r="S728" s="102" t="str">
        <f t="shared" si="206"/>
        <v>-6491.15052771i</v>
      </c>
      <c r="T728" s="102" t="str">
        <f t="shared" si="215"/>
        <v>1292.17132022868-390.325371650546i</v>
      </c>
      <c r="U728" s="102" t="str">
        <f t="shared" si="207"/>
        <v>-0.506928748705096+0.153127645801368i</v>
      </c>
      <c r="V728" s="102"/>
      <c r="W728" s="102"/>
      <c r="X728" s="102"/>
      <c r="Y728" s="102"/>
      <c r="Z728" s="102"/>
      <c r="AA728" s="102"/>
      <c r="AB728" s="102"/>
      <c r="AC728" s="102"/>
      <c r="AD728" s="102"/>
      <c r="AE728" s="102"/>
      <c r="AF728" s="102"/>
      <c r="AG728" s="102"/>
      <c r="AH728" s="102"/>
      <c r="AI728" s="102"/>
      <c r="AJ728" s="102"/>
      <c r="AK728" s="102"/>
      <c r="AL728" s="102"/>
    </row>
    <row r="729" spans="2:38" s="110" customFormat="1" x14ac:dyDescent="0.2">
      <c r="B729" s="102">
        <f t="shared" si="216"/>
        <v>4.4599999999999262</v>
      </c>
      <c r="C729" s="102">
        <f t="shared" si="217"/>
        <v>28840.315031261194</v>
      </c>
      <c r="D729" s="102">
        <f t="shared" si="208"/>
        <v>28.840315031261195</v>
      </c>
      <c r="E729" s="102">
        <f t="shared" si="209"/>
        <v>1.0953138913726741</v>
      </c>
      <c r="F729" s="102">
        <f t="shared" si="210"/>
        <v>-102.24615035086755</v>
      </c>
      <c r="G729" s="102">
        <f t="shared" si="211"/>
        <v>-5.5268828993868766</v>
      </c>
      <c r="H729" s="102">
        <f t="shared" si="212"/>
        <v>163.1128698135829</v>
      </c>
      <c r="I729" s="102">
        <f t="shared" si="213"/>
        <v>-4.4315690080142023</v>
      </c>
      <c r="J729" s="102">
        <f t="shared" si="214"/>
        <v>60.866719462715352</v>
      </c>
      <c r="K729" s="102" t="str">
        <f t="shared" si="200"/>
        <v>1+0.21292062629915i</v>
      </c>
      <c r="L729" s="102" t="str">
        <f t="shared" si="201"/>
        <v>1-0.0173079816124899i</v>
      </c>
      <c r="M729" s="102" t="str">
        <f t="shared" si="218"/>
        <v>1.00368522628491+0.19561264468666i</v>
      </c>
      <c r="N729" s="102" t="str">
        <f t="shared" si="202"/>
        <v>1+282.127864586989i</v>
      </c>
      <c r="O729" s="102" t="str">
        <f t="shared" si="203"/>
        <v>0.979155718867936+0.425294224115188i</v>
      </c>
      <c r="P729" s="102" t="str">
        <f t="shared" si="219"/>
        <v>-119.00819555193+276.672406286464i</v>
      </c>
      <c r="Q729" s="102" t="str">
        <f t="shared" si="204"/>
        <v>-0.240619577001653-1.10858580098679i</v>
      </c>
      <c r="R729" s="102" t="str">
        <f t="shared" si="205"/>
        <v>1400-117.414646173713i</v>
      </c>
      <c r="S729" s="102" t="str">
        <f t="shared" si="206"/>
        <v>-6416.84694205174i</v>
      </c>
      <c r="T729" s="102" t="str">
        <f t="shared" si="215"/>
        <v>1290.88035053989-391.882735246163i</v>
      </c>
      <c r="U729" s="102" t="str">
        <f t="shared" si="207"/>
        <v>-0.506422291365648+0.153738611519648i</v>
      </c>
      <c r="V729" s="102"/>
      <c r="W729" s="102"/>
      <c r="X729" s="102"/>
      <c r="Y729" s="102"/>
      <c r="Z729" s="102"/>
      <c r="AA729" s="102"/>
      <c r="AB729" s="102"/>
      <c r="AC729" s="102"/>
      <c r="AD729" s="102"/>
      <c r="AE729" s="102"/>
      <c r="AF729" s="102"/>
      <c r="AG729" s="102"/>
      <c r="AH729" s="102"/>
      <c r="AI729" s="102"/>
      <c r="AJ729" s="102"/>
      <c r="AK729" s="102"/>
      <c r="AL729" s="102"/>
    </row>
    <row r="730" spans="2:38" s="110" customFormat="1" x14ac:dyDescent="0.2">
      <c r="B730" s="102">
        <f t="shared" si="216"/>
        <v>4.4649999999999261</v>
      </c>
      <c r="C730" s="102">
        <f t="shared" si="217"/>
        <v>29174.270140006745</v>
      </c>
      <c r="D730" s="102">
        <f t="shared" si="208"/>
        <v>29.174270140006744</v>
      </c>
      <c r="E730" s="102">
        <f t="shared" si="209"/>
        <v>0.98731505505846762</v>
      </c>
      <c r="F730" s="102">
        <f t="shared" si="210"/>
        <v>-102.37734025254416</v>
      </c>
      <c r="G730" s="102">
        <f t="shared" si="211"/>
        <v>-5.5320111431866898</v>
      </c>
      <c r="H730" s="102">
        <f t="shared" si="212"/>
        <v>163.03165510044258</v>
      </c>
      <c r="I730" s="102">
        <f t="shared" si="213"/>
        <v>-4.5446960881282221</v>
      </c>
      <c r="J730" s="102">
        <f t="shared" si="214"/>
        <v>60.654314847898419</v>
      </c>
      <c r="K730" s="102" t="str">
        <f t="shared" si="200"/>
        <v>1+0.21538613095237i</v>
      </c>
      <c r="L730" s="102" t="str">
        <f t="shared" si="201"/>
        <v>1-0.0175083985939029i</v>
      </c>
      <c r="M730" s="102" t="str">
        <f t="shared" si="218"/>
        <v>1.00377106623231+0.197877732358467i</v>
      </c>
      <c r="N730" s="102" t="str">
        <f t="shared" si="202"/>
        <v>1+285.394751290417i</v>
      </c>
      <c r="O730" s="102" t="str">
        <f t="shared" si="203"/>
        <v>0.978670193188429+0.430218899130329i</v>
      </c>
      <c r="P730" s="102" t="str">
        <f t="shared" si="219"/>
        <v>-121.803545524549+279.737555279486i</v>
      </c>
      <c r="Q730" s="102" t="str">
        <f t="shared" si="204"/>
        <v>-0.240152611558933-1.09434017090334i</v>
      </c>
      <c r="R730" s="102" t="str">
        <f t="shared" si="205"/>
        <v>1400-116.070611833073i</v>
      </c>
      <c r="S730" s="102" t="str">
        <f t="shared" si="206"/>
        <v>-6343.39390250515i</v>
      </c>
      <c r="T730" s="102" t="str">
        <f t="shared" si="215"/>
        <v>1289.56197794274-393.47973424732i</v>
      </c>
      <c r="U730" s="102" t="str">
        <f t="shared" si="207"/>
        <v>-0.505905083654458+0.15436512651241i</v>
      </c>
      <c r="V730" s="102"/>
      <c r="W730" s="102"/>
      <c r="X730" s="102"/>
      <c r="Y730" s="102"/>
      <c r="Z730" s="102"/>
      <c r="AA730" s="102"/>
      <c r="AB730" s="102"/>
      <c r="AC730" s="102"/>
      <c r="AD730" s="102"/>
      <c r="AE730" s="102"/>
      <c r="AF730" s="102"/>
      <c r="AG730" s="102"/>
      <c r="AH730" s="102"/>
      <c r="AI730" s="102"/>
      <c r="AJ730" s="102"/>
      <c r="AK730" s="102"/>
      <c r="AL730" s="102"/>
    </row>
    <row r="731" spans="2:38" s="110" customFormat="1" x14ac:dyDescent="0.2">
      <c r="B731" s="102">
        <f t="shared" si="216"/>
        <v>4.469999999999926</v>
      </c>
      <c r="C731" s="102">
        <f t="shared" si="217"/>
        <v>29512.092266658874</v>
      </c>
      <c r="D731" s="102">
        <f t="shared" si="208"/>
        <v>29.512092266658875</v>
      </c>
      <c r="E731" s="102">
        <f t="shared" si="209"/>
        <v>0.87916005236471073</v>
      </c>
      <c r="F731" s="102">
        <f t="shared" si="210"/>
        <v>-102.50952109209653</v>
      </c>
      <c r="G731" s="102">
        <f t="shared" si="211"/>
        <v>-5.5372224525616307</v>
      </c>
      <c r="H731" s="102">
        <f t="shared" si="212"/>
        <v>162.94839252466264</v>
      </c>
      <c r="I731" s="102">
        <f t="shared" si="213"/>
        <v>-4.6580624001969202</v>
      </c>
      <c r="J731" s="102">
        <f t="shared" si="214"/>
        <v>60.438871432566103</v>
      </c>
      <c r="K731" s="102" t="str">
        <f t="shared" si="200"/>
        <v>1+0.217880184803949i</v>
      </c>
      <c r="L731" s="102" t="str">
        <f t="shared" si="201"/>
        <v>1-0.0177111362945851i</v>
      </c>
      <c r="M731" s="102" t="str">
        <f t="shared" si="218"/>
        <v>1.00385890564895+0.200169048509364i</v>
      </c>
      <c r="N731" s="102" t="str">
        <f t="shared" si="202"/>
        <v>1+288.699466758999i</v>
      </c>
      <c r="O731" s="102" t="str">
        <f t="shared" si="203"/>
        <v>0.978173358163017+0.435200599194552i</v>
      </c>
      <c r="P731" s="102" t="str">
        <f t="shared" si="219"/>
        <v>-124.664007562501+282.833327498717i</v>
      </c>
      <c r="Q731" s="102" t="str">
        <f t="shared" si="204"/>
        <v>-0.239673576667161-1.08024809734067i</v>
      </c>
      <c r="R731" s="102" t="str">
        <f t="shared" si="205"/>
        <v>1400-114.741962526309i</v>
      </c>
      <c r="S731" s="102" t="str">
        <f t="shared" si="206"/>
        <v>-6270.78167294946i</v>
      </c>
      <c r="T731" s="102" t="str">
        <f t="shared" si="215"/>
        <v>1288.21568131232-395.11618679922i</v>
      </c>
      <c r="U731" s="102" t="str">
        <f t="shared" si="207"/>
        <v>-0.505376921130217+0.155007119436617i</v>
      </c>
      <c r="V731" s="102"/>
      <c r="W731" s="102"/>
      <c r="X731" s="102"/>
      <c r="Y731" s="102"/>
      <c r="Z731" s="102"/>
      <c r="AA731" s="102"/>
      <c r="AB731" s="102"/>
      <c r="AC731" s="102"/>
      <c r="AD731" s="102"/>
      <c r="AE731" s="102"/>
      <c r="AF731" s="102"/>
      <c r="AG731" s="102"/>
      <c r="AH731" s="102"/>
      <c r="AI731" s="102"/>
      <c r="AJ731" s="102"/>
      <c r="AK731" s="102"/>
      <c r="AL731" s="102"/>
    </row>
    <row r="732" spans="2:38" s="110" customFormat="1" x14ac:dyDescent="0.2">
      <c r="B732" s="103">
        <f t="shared" si="216"/>
        <v>4.4749999999999259</v>
      </c>
      <c r="C732" s="103">
        <f t="shared" si="217"/>
        <v>29853.826189174553</v>
      </c>
      <c r="D732" s="103">
        <f t="shared" si="208"/>
        <v>29.853826189174555</v>
      </c>
      <c r="E732" s="103">
        <f t="shared" si="209"/>
        <v>0.77084647424295205</v>
      </c>
      <c r="F732" s="102">
        <f t="shared" si="210"/>
        <v>-102.64269156485031</v>
      </c>
      <c r="G732" s="103">
        <f t="shared" si="211"/>
        <v>-5.5425192659077513</v>
      </c>
      <c r="H732" s="103">
        <f t="shared" si="212"/>
        <v>162.86307697016341</v>
      </c>
      <c r="I732" s="103">
        <f t="shared" si="213"/>
        <v>-4.7716727916647992</v>
      </c>
      <c r="J732" s="103">
        <f t="shared" si="214"/>
        <v>60.220385405313095</v>
      </c>
      <c r="K732" s="102" t="str">
        <f t="shared" si="200"/>
        <v>1+0.220403118438025i</v>
      </c>
      <c r="L732" s="102" t="str">
        <f t="shared" si="201"/>
        <v>1-0.0179162215871991i</v>
      </c>
      <c r="M732" s="102" t="str">
        <f t="shared" si="218"/>
        <v>1.00394879110845+0.202486896850826i</v>
      </c>
      <c r="N732" s="102" t="str">
        <f t="shared" si="202"/>
        <v>1+292.042449029192i</v>
      </c>
      <c r="O732" s="102" t="str">
        <f t="shared" si="203"/>
        <v>0.977664950363193+0.440239984626806i</v>
      </c>
      <c r="P732" s="102" t="str">
        <f t="shared" si="219"/>
        <v>-127.591098320623+285.959906418697i</v>
      </c>
      <c r="Q732" s="102" t="str">
        <f t="shared" si="204"/>
        <v>-0.239182414255515-1.06630793749592i</v>
      </c>
      <c r="R732" s="102" t="str">
        <f t="shared" si="205"/>
        <v>1400-113.428522142393i</v>
      </c>
      <c r="S732" s="102" t="str">
        <f t="shared" si="206"/>
        <v>-6199.00062871217i</v>
      </c>
      <c r="T732" s="102" t="str">
        <f t="shared" si="215"/>
        <v>1286.84093233345-396.791904587527i</v>
      </c>
      <c r="U732" s="102" t="str">
        <f t="shared" si="207"/>
        <v>-0.504837596530814+0.155664516415106i</v>
      </c>
      <c r="V732" s="102"/>
      <c r="W732" s="102"/>
      <c r="X732" s="102"/>
      <c r="Y732" s="102"/>
      <c r="Z732" s="102"/>
      <c r="AA732" s="102"/>
      <c r="AB732" s="102"/>
      <c r="AC732" s="102"/>
      <c r="AD732" s="102"/>
      <c r="AE732" s="102"/>
      <c r="AF732" s="102"/>
      <c r="AG732" s="102"/>
      <c r="AH732" s="102"/>
      <c r="AI732" s="102"/>
      <c r="AJ732" s="102"/>
      <c r="AK732" s="102"/>
      <c r="AL732" s="102"/>
    </row>
    <row r="733" spans="2:38" s="110" customFormat="1" x14ac:dyDescent="0.2">
      <c r="B733" s="103">
        <f t="shared" si="216"/>
        <v>4.4799999999999258</v>
      </c>
      <c r="C733" s="103">
        <f t="shared" si="217"/>
        <v>30199.517204015006</v>
      </c>
      <c r="D733" s="103">
        <f t="shared" si="208"/>
        <v>30.199517204015006</v>
      </c>
      <c r="E733" s="103">
        <f t="shared" si="209"/>
        <v>0.66237190115435585</v>
      </c>
      <c r="F733" s="102">
        <f t="shared" si="210"/>
        <v>-102.77685003663748</v>
      </c>
      <c r="G733" s="103">
        <f t="shared" si="211"/>
        <v>-5.5479040532467643</v>
      </c>
      <c r="H733" s="103">
        <f t="shared" si="212"/>
        <v>162.77570326250739</v>
      </c>
      <c r="I733" s="103">
        <f t="shared" si="213"/>
        <v>-4.8855321520924084</v>
      </c>
      <c r="J733" s="103">
        <f t="shared" si="214"/>
        <v>59.998853225869908</v>
      </c>
      <c r="K733" s="102" t="str">
        <f t="shared" si="200"/>
        <v>1+0.222955266266716i</v>
      </c>
      <c r="L733" s="102" t="str">
        <f t="shared" si="201"/>
        <v>1-0.0181236816555782i</v>
      </c>
      <c r="M733" s="102" t="str">
        <f t="shared" si="218"/>
        <v>1.00404077026925+0.204831584611138i</v>
      </c>
      <c r="N733" s="102" t="str">
        <f t="shared" si="202"/>
        <v>1+295.424141209674i</v>
      </c>
      <c r="O733" s="102" t="str">
        <f t="shared" si="203"/>
        <v>0.977144700224413+0.44533772339217i</v>
      </c>
      <c r="P733" s="102" t="str">
        <f t="shared" si="219"/>
        <v>-130.586369781179+289.117471624774i</v>
      </c>
      <c r="Q733" s="102" t="str">
        <f t="shared" si="204"/>
        <v>-0.238679066714712-1.05251807304995i</v>
      </c>
      <c r="R733" s="102" t="str">
        <f t="shared" si="205"/>
        <v>1400-112.130116586226i</v>
      </c>
      <c r="S733" s="102" t="str">
        <f t="shared" si="206"/>
        <v>-6128.04125529377i</v>
      </c>
      <c r="T733" s="102" t="str">
        <f t="shared" si="215"/>
        <v>1285.43719552883-398.506692516116i</v>
      </c>
      <c r="U733" s="102" t="str">
        <f t="shared" si="207"/>
        <v>-0.504286899784386+0.156337240910168i</v>
      </c>
      <c r="V733" s="102"/>
      <c r="W733" s="102"/>
      <c r="X733" s="102"/>
      <c r="Y733" s="102"/>
      <c r="Z733" s="102"/>
      <c r="AA733" s="102"/>
      <c r="AB733" s="102"/>
      <c r="AC733" s="102"/>
      <c r="AD733" s="102"/>
      <c r="AE733" s="102"/>
      <c r="AF733" s="102"/>
      <c r="AG733" s="102"/>
      <c r="AH733" s="102"/>
      <c r="AI733" s="102"/>
      <c r="AJ733" s="102"/>
      <c r="AK733" s="102"/>
      <c r="AL733" s="102"/>
    </row>
    <row r="734" spans="2:38" s="110" customFormat="1" x14ac:dyDescent="0.2">
      <c r="B734" s="102">
        <f t="shared" si="216"/>
        <v>4.4849999999999257</v>
      </c>
      <c r="C734" s="102">
        <f t="shared" si="217"/>
        <v>30549.211132149914</v>
      </c>
      <c r="D734" s="102">
        <f t="shared" si="208"/>
        <v>30.549211132149914</v>
      </c>
      <c r="E734" s="102">
        <f t="shared" si="209"/>
        <v>0.55373390426191849</v>
      </c>
      <c r="F734" s="102">
        <f t="shared" si="210"/>
        <v>-102.91199453668709</v>
      </c>
      <c r="G734" s="102">
        <f t="shared" si="211"/>
        <v>-5.5533793169227144</v>
      </c>
      <c r="H734" s="102">
        <f t="shared" si="212"/>
        <v>162.68626617371586</v>
      </c>
      <c r="I734" s="102">
        <f t="shared" si="213"/>
        <v>-4.9996454126607954</v>
      </c>
      <c r="J734" s="102">
        <f t="shared" si="214"/>
        <v>59.774271637028775</v>
      </c>
      <c r="K734" s="102" t="str">
        <f t="shared" si="200"/>
        <v>1+0.225536966574455i</v>
      </c>
      <c r="L734" s="102" t="str">
        <f t="shared" si="201"/>
        <v>1-0.01833354399833i</v>
      </c>
      <c r="M734" s="102" t="str">
        <f t="shared" si="218"/>
        <v>1.00413489189994+0.207203422576125i</v>
      </c>
      <c r="N734" s="102" t="str">
        <f t="shared" si="202"/>
        <v>1+298.844991540081i</v>
      </c>
      <c r="O734" s="102" t="str">
        <f t="shared" si="203"/>
        <v>0.976612331903166+0.450494491190397i</v>
      </c>
      <c r="P734" s="102" t="str">
        <f t="shared" si="219"/>
        <v>-133.651410076744+292.306198556731i</v>
      </c>
      <c r="Q734" s="102" t="str">
        <f t="shared" si="204"/>
        <v>-0.238163477059914-1.03887690995964i</v>
      </c>
      <c r="R734" s="102" t="str">
        <f t="shared" si="205"/>
        <v>1400-110.846573755557i</v>
      </c>
      <c r="S734" s="102" t="str">
        <f t="shared" si="206"/>
        <v>-6057.89414710604i</v>
      </c>
      <c r="T734" s="102" t="str">
        <f t="shared" si="215"/>
        <v>1284.00392829466-400.260348379209i</v>
      </c>
      <c r="U734" s="102" t="str">
        <f t="shared" si="207"/>
        <v>-0.503724618023289+0.15702521359492i</v>
      </c>
      <c r="V734" s="102"/>
      <c r="W734" s="102"/>
      <c r="X734" s="102"/>
      <c r="Y734" s="102"/>
      <c r="Z734" s="102"/>
      <c r="AA734" s="102"/>
      <c r="AB734" s="102"/>
      <c r="AC734" s="102"/>
      <c r="AD734" s="102"/>
      <c r="AE734" s="102"/>
      <c r="AF734" s="102"/>
      <c r="AG734" s="102"/>
      <c r="AH734" s="102"/>
      <c r="AI734" s="102"/>
      <c r="AJ734" s="102"/>
      <c r="AK734" s="102"/>
      <c r="AL734" s="102"/>
    </row>
    <row r="735" spans="2:38" s="110" customFormat="1" x14ac:dyDescent="0.2">
      <c r="B735" s="102">
        <f t="shared" si="216"/>
        <v>4.4899999999999256</v>
      </c>
      <c r="C735" s="102">
        <f t="shared" si="217"/>
        <v>30902.954325130628</v>
      </c>
      <c r="D735" s="102">
        <f t="shared" si="208"/>
        <v>30.902954325130629</v>
      </c>
      <c r="E735" s="102">
        <f t="shared" si="209"/>
        <v>0.44493004667943969</v>
      </c>
      <c r="F735" s="102">
        <f t="shared" si="210"/>
        <v>-103.04812275059841</v>
      </c>
      <c r="G735" s="102">
        <f t="shared" si="211"/>
        <v>-5.558947592292407</v>
      </c>
      <c r="H735" s="102">
        <f t="shared" si="212"/>
        <v>162.59476042724128</v>
      </c>
      <c r="I735" s="102">
        <f t="shared" si="213"/>
        <v>-5.1140175456129668</v>
      </c>
      <c r="J735" s="102">
        <f t="shared" si="214"/>
        <v>59.546637676642874</v>
      </c>
      <c r="K735" s="102" t="str">
        <f t="shared" si="200"/>
        <v>1+0.228148561562821i</v>
      </c>
      <c r="L735" s="102" t="str">
        <f t="shared" si="201"/>
        <v>1-0.0185458364324805i</v>
      </c>
      <c r="M735" s="102" t="str">
        <f t="shared" si="218"/>
        <v>1.00423120590505+0.209602725130341i</v>
      </c>
      <c r="N735" s="102" t="str">
        <f t="shared" si="202"/>
        <v>1+302.305453450419i</v>
      </c>
      <c r="O735" s="102" t="str">
        <f t="shared" si="203"/>
        <v>0.976067563130722+0.455710971545472i</v>
      </c>
      <c r="P735" s="102" t="str">
        <f t="shared" si="219"/>
        <v>-136.787844332254+295.526258242024i</v>
      </c>
      <c r="Q735" s="102" t="str">
        <f t="shared" si="204"/>
        <v>-0.237635589096403-1.02538287824882i</v>
      </c>
      <c r="R735" s="102" t="str">
        <f t="shared" si="205"/>
        <v>1400-109.577723518175i</v>
      </c>
      <c r="S735" s="102" t="str">
        <f t="shared" si="206"/>
        <v>-5988.55000622583i</v>
      </c>
      <c r="T735" s="102" t="str">
        <f t="shared" si="215"/>
        <v>1282.54058094409-402.052662527885i</v>
      </c>
      <c r="U735" s="102" t="str">
        <f t="shared" si="207"/>
        <v>-0.503150535601142+0.157728352222478i</v>
      </c>
      <c r="V735" s="102"/>
      <c r="W735" s="102"/>
      <c r="X735" s="102"/>
      <c r="Y735" s="102"/>
      <c r="Z735" s="102"/>
      <c r="AA735" s="102"/>
      <c r="AB735" s="102"/>
      <c r="AC735" s="102"/>
      <c r="AD735" s="102"/>
      <c r="AE735" s="102"/>
      <c r="AF735" s="102"/>
      <c r="AG735" s="102"/>
      <c r="AH735" s="102"/>
      <c r="AI735" s="102"/>
      <c r="AJ735" s="102"/>
      <c r="AK735" s="102"/>
      <c r="AL735" s="102"/>
    </row>
    <row r="736" spans="2:38" s="110" customFormat="1" x14ac:dyDescent="0.2">
      <c r="B736" s="102">
        <f t="shared" si="216"/>
        <v>4.4949999999999255</v>
      </c>
      <c r="C736" s="102">
        <f t="shared" si="217"/>
        <v>31260.793671234209</v>
      </c>
      <c r="D736" s="102">
        <f t="shared" si="208"/>
        <v>31.260793671234207</v>
      </c>
      <c r="E736" s="102">
        <f t="shared" si="209"/>
        <v>0.33595788477799821</v>
      </c>
      <c r="F736" s="102">
        <f t="shared" si="210"/>
        <v>-103.18523201341901</v>
      </c>
      <c r="G736" s="102">
        <f t="shared" si="211"/>
        <v>-5.564611448409206</v>
      </c>
      <c r="H736" s="102">
        <f t="shared" si="212"/>
        <v>162.50118070309725</v>
      </c>
      <c r="I736" s="102">
        <f t="shared" si="213"/>
        <v>-5.2286535636312079</v>
      </c>
      <c r="J736" s="102">
        <f t="shared" si="214"/>
        <v>59.315948689678237</v>
      </c>
      <c r="K736" s="102" t="str">
        <f t="shared" si="200"/>
        <v>1+0.230790397395899i</v>
      </c>
      <c r="L736" s="102" t="str">
        <f t="shared" si="201"/>
        <v>1-0.0187605870971619i</v>
      </c>
      <c r="M736" s="102" t="str">
        <f t="shared" si="218"/>
        <v>1.00432976335153+0.212029810298737i</v>
      </c>
      <c r="N736" s="102" t="str">
        <f t="shared" si="202"/>
        <v>1+305.805985621166i</v>
      </c>
      <c r="O736" s="102" t="str">
        <f t="shared" si="203"/>
        <v>0.975510105063466+0.460987855896217i</v>
      </c>
      <c r="P736" s="102" t="str">
        <f t="shared" si="219"/>
        <v>-139.997335526667+298.777817018237i</v>
      </c>
      <c r="Q736" s="102" t="str">
        <f t="shared" si="204"/>
        <v>-0.237095347588094-1.01203443179753i</v>
      </c>
      <c r="R736" s="102" t="str">
        <f t="shared" si="205"/>
        <v>1400-108.323397689354i</v>
      </c>
      <c r="S736" s="102" t="str">
        <f t="shared" si="206"/>
        <v>-5919.99964116238i</v>
      </c>
      <c r="T736" s="102" t="str">
        <f t="shared" si="215"/>
        <v>1281.04659675882-403.883417531086i</v>
      </c>
      <c r="U736" s="102" t="str">
        <f t="shared" si="207"/>
        <v>-0.502564434113074+0.158446571492964i</v>
      </c>
      <c r="V736" s="102"/>
      <c r="W736" s="102"/>
      <c r="X736" s="102"/>
      <c r="Y736" s="102"/>
      <c r="Z736" s="102"/>
      <c r="AA736" s="102"/>
      <c r="AB736" s="102"/>
      <c r="AC736" s="102"/>
      <c r="AD736" s="102"/>
      <c r="AE736" s="102"/>
      <c r="AF736" s="102"/>
      <c r="AG736" s="102"/>
      <c r="AH736" s="102"/>
      <c r="AI736" s="102"/>
      <c r="AJ736" s="102"/>
      <c r="AK736" s="102"/>
      <c r="AL736" s="102"/>
    </row>
    <row r="737" spans="2:38" s="110" customFormat="1" x14ac:dyDescent="0.2">
      <c r="B737" s="102">
        <f t="shared" si="216"/>
        <v>4.4999999999999254</v>
      </c>
      <c r="C737" s="102">
        <f t="shared" si="217"/>
        <v>31622.77660167839</v>
      </c>
      <c r="D737" s="102">
        <f t="shared" si="208"/>
        <v>31.622776601678389</v>
      </c>
      <c r="E737" s="102">
        <f t="shared" si="209"/>
        <v>0.22681496955208608</v>
      </c>
      <c r="F737" s="102">
        <f t="shared" si="210"/>
        <v>-103.32331930283718</v>
      </c>
      <c r="G737" s="102">
        <f t="shared" si="211"/>
        <v>-5.5703734886985599</v>
      </c>
      <c r="H737" s="102">
        <f t="shared" si="212"/>
        <v>162.40552164314937</v>
      </c>
      <c r="I737" s="102">
        <f t="shared" si="213"/>
        <v>-5.3435585191464741</v>
      </c>
      <c r="J737" s="102">
        <f t="shared" si="214"/>
        <v>59.082202340312193</v>
      </c>
      <c r="K737" s="102" t="str">
        <f t="shared" si="200"/>
        <v>1+0.233462824246168i</v>
      </c>
      <c r="L737" s="102" t="str">
        <f t="shared" si="201"/>
        <v>1-0.0189778244573424i</v>
      </c>
      <c r="M737" s="102" t="str">
        <f t="shared" si="218"/>
        <v>1.00443061649586+0.214484999788826i</v>
      </c>
      <c r="N737" s="102" t="str">
        <f t="shared" si="202"/>
        <v>1+309.34705204407i</v>
      </c>
      <c r="O737" s="102" t="str">
        <f t="shared" si="203"/>
        <v>0.974939662129753+0.466325843687936i</v>
      </c>
      <c r="P737" s="102" t="str">
        <f t="shared" si="219"/>
        <v>-143.281585374697+302.061036244369i</v>
      </c>
      <c r="Q737" s="102" t="str">
        <f t="shared" si="204"/>
        <v>-0.23654269842874-0.998830048129542i</v>
      </c>
      <c r="R737" s="102" t="str">
        <f t="shared" si="205"/>
        <v>1400-107.083430009565i</v>
      </c>
      <c r="S737" s="102" t="str">
        <f t="shared" si="206"/>
        <v>-5852.23396563902i</v>
      </c>
      <c r="T737" s="102" t="str">
        <f t="shared" si="215"/>
        <v>1279.52141204942-405.752387831179i</v>
      </c>
      <c r="U737" s="102" t="str">
        <f t="shared" si="207"/>
        <v>-0.501966092419387+0.159179782918385i</v>
      </c>
      <c r="V737" s="102"/>
      <c r="W737" s="102"/>
      <c r="X737" s="102"/>
      <c r="Y737" s="102"/>
      <c r="Z737" s="102"/>
      <c r="AA737" s="102"/>
      <c r="AB737" s="102"/>
      <c r="AC737" s="102"/>
      <c r="AD737" s="102"/>
      <c r="AE737" s="102"/>
      <c r="AF737" s="102"/>
      <c r="AG737" s="102"/>
      <c r="AH737" s="102"/>
      <c r="AI737" s="102"/>
      <c r="AJ737" s="102"/>
      <c r="AK737" s="102"/>
      <c r="AL737" s="102"/>
    </row>
    <row r="738" spans="2:38" s="110" customFormat="1" x14ac:dyDescent="0.2">
      <c r="B738" s="102">
        <f t="shared" si="216"/>
        <v>4.5049999999999253</v>
      </c>
      <c r="C738" s="102">
        <f t="shared" si="217"/>
        <v>31988.951096908513</v>
      </c>
      <c r="D738" s="102">
        <f t="shared" si="208"/>
        <v>31.988951096908512</v>
      </c>
      <c r="E738" s="102">
        <f t="shared" si="209"/>
        <v>0.11749884804293698</v>
      </c>
      <c r="F738" s="102">
        <f t="shared" si="210"/>
        <v>-103.46238123250875</v>
      </c>
      <c r="G738" s="102">
        <f t="shared" si="211"/>
        <v>-5.5762363516265099</v>
      </c>
      <c r="H738" s="102">
        <f t="shared" si="212"/>
        <v>162.30777785656912</v>
      </c>
      <c r="I738" s="102">
        <f t="shared" si="213"/>
        <v>-5.4587375035835732</v>
      </c>
      <c r="J738" s="102">
        <f t="shared" si="214"/>
        <v>58.845396624060371</v>
      </c>
      <c r="K738" s="102" t="str">
        <f t="shared" si="200"/>
        <v>1+0.236166196340914i</v>
      </c>
      <c r="L738" s="102" t="str">
        <f t="shared" si="201"/>
        <v>1-0.0191975773075985i</v>
      </c>
      <c r="M738" s="102" t="str">
        <f t="shared" si="218"/>
        <v>1.0045338188117+0.216968619033315i</v>
      </c>
      <c r="N738" s="102" t="str">
        <f t="shared" si="202"/>
        <v>1+312.929122083648i</v>
      </c>
      <c r="O738" s="102" t="str">
        <f t="shared" si="203"/>
        <v>0.974355931873188+0.471725642465129i</v>
      </c>
      <c r="P738" s="102" t="str">
        <f t="shared" si="219"/>
        <v>-146.642335229084+305.376072000537i</v>
      </c>
      <c r="Q738" s="102" t="str">
        <f t="shared" si="204"/>
        <v>-0.23597758881573-0.985768228197485i</v>
      </c>
      <c r="R738" s="102" t="str">
        <f t="shared" si="205"/>
        <v>1400-105.857656122435i</v>
      </c>
      <c r="S738" s="102" t="str">
        <f t="shared" si="206"/>
        <v>-5785.24399738892i</v>
      </c>
      <c r="T738" s="102" t="str">
        <f t="shared" si="215"/>
        <v>1277.96445622446-407.65933939415i</v>
      </c>
      <c r="U738" s="102" t="str">
        <f t="shared" si="207"/>
        <v>-0.501355286672672+0.159927894685397i</v>
      </c>
      <c r="V738" s="102"/>
      <c r="W738" s="102"/>
      <c r="X738" s="102"/>
      <c r="Y738" s="102"/>
      <c r="Z738" s="102"/>
      <c r="AA738" s="102"/>
      <c r="AB738" s="102"/>
      <c r="AC738" s="102"/>
      <c r="AD738" s="102"/>
      <c r="AE738" s="102"/>
      <c r="AF738" s="102"/>
      <c r="AG738" s="102"/>
      <c r="AH738" s="102"/>
      <c r="AI738" s="102"/>
      <c r="AJ738" s="102"/>
      <c r="AK738" s="102"/>
      <c r="AL738" s="102"/>
    </row>
    <row r="739" spans="2:38" s="110" customFormat="1" x14ac:dyDescent="0.2">
      <c r="B739" s="102">
        <f t="shared" si="216"/>
        <v>4.5099999999999252</v>
      </c>
      <c r="C739" s="102">
        <f t="shared" si="217"/>
        <v>32359.365692957294</v>
      </c>
      <c r="D739" s="102">
        <f t="shared" si="208"/>
        <v>32.35936569295729</v>
      </c>
      <c r="E739" s="102">
        <f t="shared" si="209"/>
        <v>8.0070648234128999E-3</v>
      </c>
      <c r="F739" s="102">
        <f t="shared" si="210"/>
        <v>-103.60241404553329</v>
      </c>
      <c r="G739" s="102">
        <f t="shared" si="211"/>
        <v>-5.5822027113589732</v>
      </c>
      <c r="H739" s="102">
        <f t="shared" si="212"/>
        <v>162.2079439254525</v>
      </c>
      <c r="I739" s="102">
        <f t="shared" si="213"/>
        <v>-5.5741956465355607</v>
      </c>
      <c r="J739" s="102">
        <f t="shared" si="214"/>
        <v>58.605529879919203</v>
      </c>
      <c r="K739" s="102" t="str">
        <f t="shared" si="200"/>
        <v>1+0.238900872009178i</v>
      </c>
      <c r="L739" s="102" t="str">
        <f t="shared" si="201"/>
        <v>1-0.0194198747759327i</v>
      </c>
      <c r="M739" s="102" t="str">
        <f t="shared" si="218"/>
        <v>1.00463942501828+0.219480997233245i</v>
      </c>
      <c r="N739" s="102" t="str">
        <f t="shared" si="202"/>
        <v>1+316.552670539406i</v>
      </c>
      <c r="O739" s="102" t="str">
        <f t="shared" si="203"/>
        <v>0.973758604792263+0.477187967965275i</v>
      </c>
      <c r="P739" s="102" t="str">
        <f t="shared" si="219"/>
        <v>-150.081367003888+308.723074775682i</v>
      </c>
      <c r="Q739" s="102" t="str">
        <f t="shared" si="204"/>
        <v>-0.235399967426444-0.97284749616577i</v>
      </c>
      <c r="R739" s="102" t="str">
        <f t="shared" si="205"/>
        <v>1400-104.645913552964i</v>
      </c>
      <c r="S739" s="102" t="str">
        <f t="shared" si="206"/>
        <v>-5719.02085696428i</v>
      </c>
      <c r="T739" s="102" t="str">
        <f t="shared" si="215"/>
        <v>1276.37515186904-409.604029354562i</v>
      </c>
      <c r="U739" s="102" t="str">
        <f t="shared" si="207"/>
        <v>-0.500731790348622+0.16069081151602i</v>
      </c>
      <c r="V739" s="102"/>
      <c r="W739" s="102"/>
      <c r="X739" s="102"/>
      <c r="Y739" s="102"/>
      <c r="Z739" s="102"/>
      <c r="AA739" s="102"/>
      <c r="AB739" s="102"/>
      <c r="AC739" s="102"/>
      <c r="AD739" s="102"/>
      <c r="AE739" s="102"/>
      <c r="AF739" s="102"/>
      <c r="AG739" s="102"/>
      <c r="AH739" s="102"/>
      <c r="AI739" s="102"/>
      <c r="AJ739" s="102"/>
      <c r="AK739" s="102"/>
      <c r="AL739" s="102"/>
    </row>
    <row r="740" spans="2:38" s="110" customFormat="1" x14ac:dyDescent="0.2">
      <c r="B740" s="102">
        <f t="shared" si="216"/>
        <v>4.5149999999999251</v>
      </c>
      <c r="C740" s="102">
        <f t="shared" si="217"/>
        <v>32734.06948787822</v>
      </c>
      <c r="D740" s="102">
        <f t="shared" si="208"/>
        <v>32.734069487878223</v>
      </c>
      <c r="E740" s="102">
        <f t="shared" si="209"/>
        <v>-0.10166283645710847</v>
      </c>
      <c r="F740" s="102">
        <f t="shared" si="210"/>
        <v>-103.74341360809591</v>
      </c>
      <c r="G740" s="102">
        <f t="shared" si="211"/>
        <v>-5.5882752784120235</v>
      </c>
      <c r="H740" s="102">
        <f t="shared" si="212"/>
        <v>162.10601441060669</v>
      </c>
      <c r="I740" s="102">
        <f t="shared" si="213"/>
        <v>-5.6899381148691317</v>
      </c>
      <c r="J740" s="102">
        <f t="shared" si="214"/>
        <v>58.362600802510784</v>
      </c>
      <c r="K740" s="102" t="str">
        <f t="shared" si="200"/>
        <v>1+0.241667213729258i</v>
      </c>
      <c r="L740" s="102" t="str">
        <f t="shared" si="201"/>
        <v>1-0.0196447463276336i</v>
      </c>
      <c r="M740" s="102" t="str">
        <f t="shared" si="218"/>
        <v>1.00474749110942+0.222022467401624i</v>
      </c>
      <c r="N740" s="102" t="str">
        <f t="shared" si="202"/>
        <v>1+320.218177708766i</v>
      </c>
      <c r="O740" s="102" t="str">
        <f t="shared" si="203"/>
        <v>0.973147364176253+0.482713544213703i</v>
      </c>
      <c r="P740" s="102" t="str">
        <f t="shared" si="219"/>
        <v>-153.600504119276+312.102189142822i</v>
      </c>
      <c r="Q740" s="102" t="str">
        <f t="shared" si="204"/>
        <v>-0.234809784596981-0.960066399190801i</v>
      </c>
      <c r="R740" s="102" t="str">
        <f t="shared" si="205"/>
        <v>1400-103.448041685985i</v>
      </c>
      <c r="S740" s="102" t="str">
        <f t="shared" si="206"/>
        <v>-5653.55576655961i</v>
      </c>
      <c r="T740" s="102" t="str">
        <f t="shared" si="215"/>
        <v>1274.75291483303-411.586205655374i</v>
      </c>
      <c r="U740" s="102" t="str">
        <f t="shared" si="207"/>
        <v>-0.500095374280649+0.161468434526339i</v>
      </c>
      <c r="V740" s="102"/>
      <c r="W740" s="102"/>
      <c r="X740" s="102"/>
      <c r="Y740" s="102"/>
      <c r="Z740" s="102"/>
      <c r="AA740" s="102"/>
      <c r="AB740" s="102"/>
      <c r="AC740" s="102"/>
      <c r="AD740" s="102"/>
      <c r="AE740" s="102"/>
      <c r="AF740" s="102"/>
      <c r="AG740" s="102"/>
      <c r="AH740" s="102"/>
      <c r="AI740" s="102"/>
      <c r="AJ740" s="102"/>
      <c r="AK740" s="102"/>
      <c r="AL740" s="102"/>
    </row>
    <row r="741" spans="2:38" s="110" customFormat="1" x14ac:dyDescent="0.2">
      <c r="B741" s="102">
        <f t="shared" si="216"/>
        <v>4.519999999999925</v>
      </c>
      <c r="C741" s="102">
        <f t="shared" si="217"/>
        <v>33113.112148253444</v>
      </c>
      <c r="D741" s="102">
        <f t="shared" si="208"/>
        <v>33.113112148253443</v>
      </c>
      <c r="E741" s="102">
        <f t="shared" si="209"/>
        <v>-0.21151331146738642</v>
      </c>
      <c r="F741" s="102">
        <f t="shared" si="210"/>
        <v>-103.88537540329355</v>
      </c>
      <c r="G741" s="102">
        <f t="shared" si="211"/>
        <v>-5.5944568002918089</v>
      </c>
      <c r="H741" s="102">
        <f t="shared" si="212"/>
        <v>162.00198385750684</v>
      </c>
      <c r="I741" s="102">
        <f t="shared" si="213"/>
        <v>-5.8059701117591951</v>
      </c>
      <c r="J741" s="102">
        <f t="shared" si="214"/>
        <v>58.116608454213292</v>
      </c>
      <c r="K741" s="102" t="str">
        <f t="shared" ref="K741:K804" si="220">COMPLEX(1,2*PI()*C741*esr*Cout*10^-6)</f>
        <v>1+0.244465588176753i</v>
      </c>
      <c r="L741" s="102" t="str">
        <f t="shared" ref="L741:L804" si="221">COMPLEX(1,-2*PI()*C741*(1-Dmax)^2*Lout*10^-6/Req)</f>
        <v>1-0.0198722217691817i</v>
      </c>
      <c r="M741" s="102" t="str">
        <f t="shared" si="218"/>
        <v>1.00485807438318+0.224593366407571i</v>
      </c>
      <c r="N741" s="102" t="str">
        <f t="shared" ref="N741:N804" si="222">COMPLEX(1,2*PI()*C741*(Rd+Rs+esr)*Req*Cout*10^-6/(Req+Rd+Rs))</f>
        <v>1+323.926129450733i</v>
      </c>
      <c r="O741" s="102" t="str">
        <f t="shared" ref="O741:O804" si="223">IMSUM(COMPLEX(1,2*PI()*C741/(Qd*ws)),IMPRODUCT(COMPLEX(0,2*PI()*C741/ws),COMPLEX(0,2*PI()*C741/ws)))</f>
        <v>0.972521885937292+0.488303103619559i</v>
      </c>
      <c r="P741" s="102" t="str">
        <f t="shared" si="219"/>
        <v>-157.201612468327+315.513553421414i</v>
      </c>
      <c r="Q741" s="102" t="str">
        <f t="shared" ref="Q741:Q804" si="224">IMPRODUCT(Ap,IMDIV(M741,P741))</f>
        <v>-0.234206992503149-0.947423507198215i</v>
      </c>
      <c r="R741" s="102" t="str">
        <f t="shared" ref="R741:R804" si="225">IMSUM(Rz*10^3,IMDIV(1,COMPLEX(0,(2*PI()*C741*Cz*10^-9))))</f>
        <v>1400-102.26388174488i</v>
      </c>
      <c r="S741" s="102" t="str">
        <f t="shared" ref="S741:S804" si="226">IMDIV(1,COMPLEX(0,(2*PI()*C741*Cp*10^-12)))</f>
        <v>-5588.84004884811i</v>
      </c>
      <c r="T741" s="102" t="str">
        <f t="shared" si="215"/>
        <v>1273.09715432951-413.605606682798i</v>
      </c>
      <c r="U741" s="102" t="str">
        <f t="shared" ref="U741:U804" si="227">IMPRODUCT(-Rs*g/(Rs+Rd),T741)</f>
        <v>-0.499445806698499+0.162260661083251i</v>
      </c>
      <c r="V741" s="102"/>
      <c r="W741" s="102"/>
      <c r="X741" s="102"/>
      <c r="Y741" s="102"/>
      <c r="Z741" s="102"/>
      <c r="AA741" s="102"/>
      <c r="AB741" s="102"/>
      <c r="AC741" s="102"/>
      <c r="AD741" s="102"/>
      <c r="AE741" s="102"/>
      <c r="AF741" s="102"/>
      <c r="AG741" s="102"/>
      <c r="AH741" s="102"/>
      <c r="AI741" s="102"/>
      <c r="AJ741" s="102"/>
      <c r="AK741" s="102"/>
      <c r="AL741" s="102"/>
    </row>
    <row r="742" spans="2:38" s="110" customFormat="1" x14ac:dyDescent="0.2">
      <c r="B742" s="102">
        <f t="shared" si="216"/>
        <v>4.5249999999999249</v>
      </c>
      <c r="C742" s="102">
        <f t="shared" si="217"/>
        <v>33496.543915776972</v>
      </c>
      <c r="D742" s="102">
        <f t="shared" ref="D742:D805" si="228">C742/1000</f>
        <v>33.496543915776975</v>
      </c>
      <c r="E742" s="102">
        <f t="shared" ref="E742:E805" si="229">20*LOG(IMABS(Q742))</f>
        <v>-0.32154681352675152</v>
      </c>
      <c r="F742" s="102">
        <f t="shared" ref="F742:F805" si="230">IF(180/PI()*IMARGUMENT(Q742)&gt;0,180/PI()*IMARGUMENT(Q742)-360,180/PI()*IMARGUMENT(Q742))</f>
        <v>-104.02829452516553</v>
      </c>
      <c r="G742" s="102">
        <f t="shared" ref="G742:G805" si="231">20*LOG(IMABS(U742))</f>
        <v>-5.6007500621243356</v>
      </c>
      <c r="H742" s="102">
        <f t="shared" ref="H742:H805" si="232">180/PI()*IMARGUMENT(U742)</f>
        <v>161.89584680242331</v>
      </c>
      <c r="I742" s="102">
        <f t="shared" ref="I742:I805" si="233">E742+G742</f>
        <v>-5.922296875651087</v>
      </c>
      <c r="J742" s="102">
        <f t="shared" ref="J742:J805" si="234">F742+H742</f>
        <v>57.867552277257772</v>
      </c>
      <c r="K742" s="102" t="str">
        <f t="shared" si="220"/>
        <v>1+0.247296366273164i</v>
      </c>
      <c r="L742" s="102" t="str">
        <f t="shared" si="221"/>
        <v>1-0.0201023312522005i</v>
      </c>
      <c r="M742" s="102" t="str">
        <f t="shared" si="218"/>
        <v>1.00497123347229+0.227194035020963i</v>
      </c>
      <c r="N742" s="102" t="str">
        <f t="shared" si="222"/>
        <v>1+327.677017250293i</v>
      </c>
      <c r="O742" s="102" t="str">
        <f t="shared" si="223"/>
        <v>0.97188183843854+0.493957387072887i</v>
      </c>
      <c r="P742" s="102" t="str">
        <f t="shared" si="219"/>
        <v>-160.886601406353+318.957299326345i</v>
      </c>
      <c r="Q742" s="102" t="str">
        <f t="shared" si="224"/>
        <v>-0.233591545343631-0.934917412657039i</v>
      </c>
      <c r="R742" s="102" t="str">
        <f t="shared" si="225"/>
        <v>1400-101.093276770533i</v>
      </c>
      <c r="S742" s="102" t="str">
        <f t="shared" si="226"/>
        <v>-5524.86512583143i</v>
      </c>
      <c r="T742" s="102" t="str">
        <f t="shared" ref="T742:T805" si="235">IMDIV(IMPRODUCT(R742,S742),IMSUM(R742,S742))</f>
        <v>1271.40727304365-415.661960896318i</v>
      </c>
      <c r="U742" s="102" t="str">
        <f t="shared" si="227"/>
        <v>-0.498782853270969+0.163067384659324i</v>
      </c>
      <c r="V742" s="102"/>
      <c r="W742" s="102"/>
      <c r="X742" s="102"/>
      <c r="Y742" s="102"/>
      <c r="Z742" s="102"/>
      <c r="AA742" s="102"/>
      <c r="AB742" s="102"/>
      <c r="AC742" s="102"/>
      <c r="AD742" s="102"/>
      <c r="AE742" s="102"/>
      <c r="AF742" s="102"/>
      <c r="AG742" s="102"/>
      <c r="AH742" s="102"/>
      <c r="AI742" s="102"/>
      <c r="AJ742" s="102"/>
      <c r="AK742" s="102"/>
      <c r="AL742" s="102"/>
    </row>
    <row r="743" spans="2:38" s="110" customFormat="1" x14ac:dyDescent="0.2">
      <c r="B743" s="102">
        <f t="shared" ref="B743:B806" si="236">B742+0.005</f>
        <v>4.5299999999999248</v>
      </c>
      <c r="C743" s="102">
        <f t="shared" ref="C743:C806" si="237">10^B743</f>
        <v>33884.415613914396</v>
      </c>
      <c r="D743" s="102">
        <f t="shared" si="228"/>
        <v>33.884415613914399</v>
      </c>
      <c r="E743" s="102">
        <f t="shared" si="229"/>
        <v>-0.43176579187699671</v>
      </c>
      <c r="F743" s="102">
        <f t="shared" si="230"/>
        <v>-104.17216567294295</v>
      </c>
      <c r="G743" s="102">
        <f t="shared" si="231"/>
        <v>-5.6071578872735683</v>
      </c>
      <c r="H743" s="102">
        <f t="shared" si="232"/>
        <v>161.7875977787252</v>
      </c>
      <c r="I743" s="102">
        <f t="shared" si="233"/>
        <v>-6.0389236791505647</v>
      </c>
      <c r="J743" s="102">
        <f t="shared" si="234"/>
        <v>57.615432105782247</v>
      </c>
      <c r="K743" s="102" t="str">
        <f t="shared" si="220"/>
        <v>1+0.250159923235063i</v>
      </c>
      <c r="L743" s="102" t="str">
        <f t="shared" si="221"/>
        <v>1-0.0203351052774527i</v>
      </c>
      <c r="M743" s="102" t="str">
        <f t="shared" ref="M743:M806" si="238">IMPRODUCT(K743,L743)</f>
        <v>1.00508702837518+0.22982481795761i</v>
      </c>
      <c r="N743" s="102" t="str">
        <f t="shared" si="222"/>
        <v>1+331.471338283563i</v>
      </c>
      <c r="O743" s="102" t="str">
        <f t="shared" si="223"/>
        <v>0.97122688231834+0.499677144042837i</v>
      </c>
      <c r="P743" s="102" t="str">
        <f t="shared" ref="P743:P806" si="239">IMPRODUCT(N743,O743)</f>
        <v>-164.657424763269+322.433551603076i</v>
      </c>
      <c r="Q743" s="102" t="str">
        <f t="shared" si="224"/>
        <v>-0.232963399525052-0.922546730350315i</v>
      </c>
      <c r="R743" s="102" t="str">
        <f t="shared" si="225"/>
        <v>1400-99.9360716005208i</v>
      </c>
      <c r="S743" s="102" t="str">
        <f t="shared" si="226"/>
        <v>-5461.62251770285i</v>
      </c>
      <c r="T743" s="102" t="str">
        <f t="shared" si="235"/>
        <v>1269.6826672526-417.754986454046i</v>
      </c>
      <c r="U743" s="102" t="str">
        <f t="shared" si="227"/>
        <v>-0.498106277152942+0.163888494685818i</v>
      </c>
      <c r="V743" s="102"/>
      <c r="W743" s="102"/>
      <c r="X743" s="102"/>
      <c r="Y743" s="102"/>
      <c r="Z743" s="102"/>
      <c r="AA743" s="102"/>
      <c r="AB743" s="102"/>
      <c r="AC743" s="102"/>
      <c r="AD743" s="102"/>
      <c r="AE743" s="102"/>
      <c r="AF743" s="102"/>
      <c r="AG743" s="102"/>
      <c r="AH743" s="102"/>
      <c r="AI743" s="102"/>
      <c r="AJ743" s="102"/>
      <c r="AK743" s="102"/>
      <c r="AL743" s="102"/>
    </row>
    <row r="744" spans="2:38" s="110" customFormat="1" x14ac:dyDescent="0.2">
      <c r="B744" s="102">
        <f t="shared" si="236"/>
        <v>4.5349999999999246</v>
      </c>
      <c r="C744" s="102">
        <f t="shared" si="237"/>
        <v>34276.778654639107</v>
      </c>
      <c r="D744" s="102">
        <f t="shared" si="228"/>
        <v>34.276778654639109</v>
      </c>
      <c r="E744" s="102">
        <f t="shared" si="229"/>
        <v>-0.54217268989072287</v>
      </c>
      <c r="F744" s="102">
        <f t="shared" si="230"/>
        <v>-104.3169831455413</v>
      </c>
      <c r="G744" s="102">
        <f t="shared" si="231"/>
        <v>-5.6136831379471417</v>
      </c>
      <c r="H744" s="102">
        <f t="shared" si="232"/>
        <v>161.67723132335962</v>
      </c>
      <c r="I744" s="102">
        <f t="shared" si="233"/>
        <v>-6.1558558278378648</v>
      </c>
      <c r="J744" s="102">
        <f t="shared" si="234"/>
        <v>57.36024817781832</v>
      </c>
      <c r="K744" s="102" t="str">
        <f t="shared" si="220"/>
        <v>1+0.253056638623823i</v>
      </c>
      <c r="L744" s="102" t="str">
        <f t="shared" si="221"/>
        <v>1-0.0205705746988832i</v>
      </c>
      <c r="M744" s="102" t="str">
        <f t="shared" si="238"/>
        <v>1.00520552048786+0.23248606392494i</v>
      </c>
      <c r="N744" s="102" t="str">
        <f t="shared" si="222"/>
        <v>1+335.309595483684i</v>
      </c>
      <c r="O744" s="102" t="str">
        <f t="shared" si="223"/>
        <v>0.970556670310288+0.505463132676997i</v>
      </c>
      <c r="P744" s="102" t="str">
        <f t="shared" si="239"/>
        <v>-168.516081879529+325.942427648411i</v>
      </c>
      <c r="Q744" s="102" t="str">
        <f t="shared" si="224"/>
        <v>-0.232322513848924-0.910310097142222i</v>
      </c>
      <c r="R744" s="102" t="str">
        <f t="shared" si="225"/>
        <v>1400-98.7921128485523i</v>
      </c>
      <c r="S744" s="102" t="str">
        <f t="shared" si="226"/>
        <v>-5399.10384172318i</v>
      </c>
      <c r="T744" s="102" t="str">
        <f t="shared" si="235"/>
        <v>1267.9227269568-419.884390833641i</v>
      </c>
      <c r="U744" s="102" t="str">
        <f t="shared" si="227"/>
        <v>-0.497415839036897+0.164723876403966i</v>
      </c>
      <c r="V744" s="102"/>
      <c r="W744" s="102"/>
      <c r="X744" s="102"/>
      <c r="Y744" s="102"/>
      <c r="Z744" s="102"/>
      <c r="AA744" s="102"/>
      <c r="AB744" s="102"/>
      <c r="AC744" s="102"/>
      <c r="AD744" s="102"/>
      <c r="AE744" s="102"/>
      <c r="AF744" s="102"/>
      <c r="AG744" s="102"/>
      <c r="AH744" s="102"/>
      <c r="AI744" s="102"/>
      <c r="AJ744" s="102"/>
      <c r="AK744" s="102"/>
      <c r="AL744" s="102"/>
    </row>
    <row r="745" spans="2:38" s="110" customFormat="1" x14ac:dyDescent="0.2">
      <c r="B745" s="102">
        <f t="shared" si="236"/>
        <v>4.5399999999999245</v>
      </c>
      <c r="C745" s="102">
        <f t="shared" si="237"/>
        <v>34673.685045247163</v>
      </c>
      <c r="D745" s="102">
        <f t="shared" si="228"/>
        <v>34.673685045247161</v>
      </c>
      <c r="E745" s="102">
        <f t="shared" si="229"/>
        <v>-0.65276994321999293</v>
      </c>
      <c r="F745" s="102">
        <f t="shared" si="230"/>
        <v>-104.46274083631239</v>
      </c>
      <c r="G745" s="102">
        <f t="shared" si="231"/>
        <v>-5.6203287157895385</v>
      </c>
      <c r="H745" s="102">
        <f t="shared" si="232"/>
        <v>161.56474198350728</v>
      </c>
      <c r="I745" s="102">
        <f t="shared" si="233"/>
        <v>-6.2730986590095315</v>
      </c>
      <c r="J745" s="102">
        <f t="shared" si="234"/>
        <v>57.102001147194883</v>
      </c>
      <c r="K745" s="102" t="str">
        <f t="shared" si="220"/>
        <v>1+0.255986896395932i</v>
      </c>
      <c r="L745" s="102" t="str">
        <f t="shared" si="221"/>
        <v>1-0.0208087707277087i</v>
      </c>
      <c r="M745" s="102" t="str">
        <f t="shared" si="238"/>
        <v>1.0053267726364+0.235178125668223i</v>
      </c>
      <c r="N745" s="102" t="str">
        <f t="shared" si="222"/>
        <v>1+339.192297607493i</v>
      </c>
      <c r="O745" s="102" t="str">
        <f t="shared" si="223"/>
        <v>0.969870847059106+0.511316119901896i</v>
      </c>
      <c r="P745" s="102" t="str">
        <f t="shared" si="239"/>
        <v>-172.464618666213+329.484037116405i</v>
      </c>
      <c r="Q745" s="102" t="str">
        <f t="shared" si="224"/>
        <v>-0.231668849700119-0.898206171741045i</v>
      </c>
      <c r="R745" s="102" t="str">
        <f t="shared" si="225"/>
        <v>1400-97.6612488841333i</v>
      </c>
      <c r="S745" s="102" t="str">
        <f t="shared" si="226"/>
        <v>-5337.30081110962i</v>
      </c>
      <c r="T745" s="102" t="str">
        <f t="shared" si="235"/>
        <v>1266.12683602299-422.049870448975i</v>
      </c>
      <c r="U745" s="102" t="str">
        <f t="shared" si="227"/>
        <v>-0.496711297209018+0.165573410714598i</v>
      </c>
      <c r="V745" s="102"/>
      <c r="W745" s="102"/>
      <c r="X745" s="102"/>
      <c r="Y745" s="102"/>
      <c r="Z745" s="102"/>
      <c r="AA745" s="102"/>
      <c r="AB745" s="102"/>
      <c r="AC745" s="102"/>
      <c r="AD745" s="102"/>
      <c r="AE745" s="102"/>
      <c r="AF745" s="102"/>
      <c r="AG745" s="102"/>
      <c r="AH745" s="102"/>
      <c r="AI745" s="102"/>
      <c r="AJ745" s="102"/>
      <c r="AK745" s="102"/>
      <c r="AL745" s="102"/>
    </row>
    <row r="746" spans="2:38" s="110" customFormat="1" x14ac:dyDescent="0.2">
      <c r="B746" s="102">
        <f t="shared" si="236"/>
        <v>4.5449999999999244</v>
      </c>
      <c r="C746" s="102">
        <f t="shared" si="237"/>
        <v>35075.18739525073</v>
      </c>
      <c r="D746" s="102">
        <f t="shared" si="228"/>
        <v>35.07518739525073</v>
      </c>
      <c r="E746" s="102">
        <f t="shared" si="229"/>
        <v>-0.76355997788067853</v>
      </c>
      <c r="F746" s="102">
        <f t="shared" si="230"/>
        <v>-104.60943222807882</v>
      </c>
      <c r="G746" s="102">
        <f t="shared" si="231"/>
        <v>-5.6270975624610102</v>
      </c>
      <c r="H746" s="102">
        <f t="shared" si="232"/>
        <v>161.45012432342151</v>
      </c>
      <c r="I746" s="102">
        <f t="shared" si="233"/>
        <v>-6.3906575403416888</v>
      </c>
      <c r="J746" s="102">
        <f t="shared" si="234"/>
        <v>56.840692095342689</v>
      </c>
      <c r="K746" s="102" t="str">
        <f t="shared" si="220"/>
        <v>1+0.258951084953882i</v>
      </c>
      <c r="L746" s="102" t="str">
        <f t="shared" si="221"/>
        <v>1-0.0210497249365549i</v>
      </c>
      <c r="M746" s="102" t="str">
        <f t="shared" si="238"/>
        <v>1.0054508491103+0.237901360017327i</v>
      </c>
      <c r="N746" s="102" t="str">
        <f t="shared" si="222"/>
        <v>1+343.119959302949i</v>
      </c>
      <c r="O746" s="102" t="str">
        <f t="shared" si="223"/>
        <v>0.969169048932228+0.517236881524648i</v>
      </c>
      <c r="P746" s="102" t="str">
        <f t="shared" si="239"/>
        <v>-176.505128689789+333.058481508828i</v>
      </c>
      <c r="Q746" s="102" t="str">
        <f t="shared" si="224"/>
        <v>-0.231002371236834-0.886233634458236i</v>
      </c>
      <c r="R746" s="102" t="str">
        <f t="shared" si="225"/>
        <v>1400-96.5433298124715i</v>
      </c>
      <c r="S746" s="102" t="str">
        <f t="shared" si="226"/>
        <v>-5276.2052339374i</v>
      </c>
      <c r="T746" s="102" t="str">
        <f t="shared" si="235"/>
        <v>1264.29437233957-424.251110262791i</v>
      </c>
      <c r="U746" s="102" t="str">
        <f t="shared" si="227"/>
        <v>-0.495992407610138+0.166436974026171i</v>
      </c>
      <c r="V746" s="102"/>
      <c r="W746" s="102"/>
      <c r="X746" s="102"/>
      <c r="Y746" s="102"/>
      <c r="Z746" s="102"/>
      <c r="AA746" s="102"/>
      <c r="AB746" s="102"/>
      <c r="AC746" s="102"/>
      <c r="AD746" s="102"/>
      <c r="AE746" s="102"/>
      <c r="AF746" s="102"/>
      <c r="AG746" s="102"/>
      <c r="AH746" s="102"/>
      <c r="AI746" s="102"/>
      <c r="AJ746" s="102"/>
      <c r="AK746" s="102"/>
      <c r="AL746" s="102"/>
    </row>
    <row r="747" spans="2:38" s="110" customFormat="1" x14ac:dyDescent="0.2">
      <c r="B747" s="102">
        <f t="shared" si="236"/>
        <v>4.5499999999999243</v>
      </c>
      <c r="C747" s="102">
        <f t="shared" si="237"/>
        <v>35481.338923351403</v>
      </c>
      <c r="D747" s="102">
        <f t="shared" si="228"/>
        <v>35.481338923351402</v>
      </c>
      <c r="E747" s="102">
        <f t="shared" si="229"/>
        <v>-0.87454520827700977</v>
      </c>
      <c r="F747" s="102">
        <f t="shared" si="230"/>
        <v>-104.75705038847104</v>
      </c>
      <c r="G747" s="102">
        <f t="shared" si="231"/>
        <v>-5.6339926602022086</v>
      </c>
      <c r="H747" s="102">
        <f t="shared" si="232"/>
        <v>161.33337293144527</v>
      </c>
      <c r="I747" s="102">
        <f t="shared" si="233"/>
        <v>-6.5085378684792179</v>
      </c>
      <c r="J747" s="102">
        <f t="shared" si="234"/>
        <v>56.576322542974225</v>
      </c>
      <c r="K747" s="102" t="str">
        <f t="shared" si="220"/>
        <v>1+0.261949597197656i</v>
      </c>
      <c r="L747" s="102" t="str">
        <f t="shared" si="221"/>
        <v>1-0.0212934692636412i</v>
      </c>
      <c r="M747" s="102" t="str">
        <f t="shared" si="238"/>
        <v>1.00557781569655+0.240656127934015i</v>
      </c>
      <c r="N747" s="102" t="str">
        <f t="shared" si="222"/>
        <v>1+347.093101177355i</v>
      </c>
      <c r="O747" s="102" t="str">
        <f t="shared" si="223"/>
        <v>0.968450903826998+0.523226202335796i</v>
      </c>
      <c r="P747" s="102" t="str">
        <f t="shared" si="239"/>
        <v>-180.639754282155+336.665853749661i</v>
      </c>
      <c r="Q747" s="102" t="str">
        <f t="shared" si="224"/>
        <v>-0.2303230455817-0.874391186962867i</v>
      </c>
      <c r="R747" s="102" t="str">
        <f t="shared" si="225"/>
        <v>1400-95.438207454604i</v>
      </c>
      <c r="S747" s="102" t="str">
        <f t="shared" si="226"/>
        <v>-5215.80901205397i</v>
      </c>
      <c r="T747" s="102" t="str">
        <f t="shared" si="235"/>
        <v>1262.42470798452-426.487783395614i</v>
      </c>
      <c r="U747" s="102" t="str">
        <f t="shared" si="227"/>
        <v>-0.495258923901618+0.167314438101356i</v>
      </c>
      <c r="V747" s="102"/>
      <c r="W747" s="102"/>
      <c r="X747" s="102"/>
      <c r="Y747" s="102"/>
      <c r="Z747" s="102"/>
      <c r="AA747" s="102"/>
      <c r="AB747" s="102"/>
      <c r="AC747" s="102"/>
      <c r="AD747" s="102"/>
      <c r="AE747" s="102"/>
      <c r="AF747" s="102"/>
      <c r="AG747" s="102"/>
      <c r="AH747" s="102"/>
      <c r="AI747" s="102"/>
      <c r="AJ747" s="102"/>
      <c r="AK747" s="102"/>
      <c r="AL747" s="102"/>
    </row>
    <row r="748" spans="2:38" s="110" customFormat="1" x14ac:dyDescent="0.2">
      <c r="B748" s="102">
        <f t="shared" si="236"/>
        <v>4.5549999999999242</v>
      </c>
      <c r="C748" s="102">
        <f t="shared" si="237"/>
        <v>35892.193464494303</v>
      </c>
      <c r="D748" s="102">
        <f t="shared" si="228"/>
        <v>35.892193464494305</v>
      </c>
      <c r="E748" s="102">
        <f t="shared" si="229"/>
        <v>-0.98572803516363372</v>
      </c>
      <c r="F748" s="102">
        <f t="shared" si="230"/>
        <v>-104.90558796558676</v>
      </c>
      <c r="G748" s="102">
        <f t="shared" si="231"/>
        <v>-5.6410170323826891</v>
      </c>
      <c r="H748" s="102">
        <f t="shared" si="232"/>
        <v>161.21448242721587</v>
      </c>
      <c r="I748" s="102">
        <f t="shared" si="233"/>
        <v>-6.6267450675463229</v>
      </c>
      <c r="J748" s="102">
        <f t="shared" si="234"/>
        <v>56.308894461629109</v>
      </c>
      <c r="K748" s="102" t="str">
        <f t="shared" si="220"/>
        <v>1+0.264982830576805i</v>
      </c>
      <c r="L748" s="102" t="str">
        <f t="shared" si="221"/>
        <v>1-0.0215400360170141i</v>
      </c>
      <c r="M748" s="102" t="str">
        <f t="shared" si="238"/>
        <v>1.00570773971451+0.243442794559791i</v>
      </c>
      <c r="N748" s="102" t="str">
        <f t="shared" si="222"/>
        <v>1+351.112249866365i</v>
      </c>
      <c r="O748" s="102" t="str">
        <f t="shared" si="223"/>
        <v>0.967716030973376+0.529284876213323i</v>
      </c>
      <c r="P748" s="102" t="str">
        <f t="shared" si="239"/>
        <v>-184.870687676527+340.306237743024i</v>
      </c>
      <c r="Q748" s="102" t="str">
        <f t="shared" si="224"/>
        <v>-0.229630843013854-0.862677552031574i</v>
      </c>
      <c r="R748" s="102" t="str">
        <f t="shared" si="225"/>
        <v>1400-94.3457353277603i</v>
      </c>
      <c r="S748" s="102" t="str">
        <f t="shared" si="226"/>
        <v>-5156.10414000549i</v>
      </c>
      <c r="T748" s="102" t="str">
        <f t="shared" si="235"/>
        <v>1260.51720940655-428.759550731186i</v>
      </c>
      <c r="U748" s="102" t="str">
        <f t="shared" si="227"/>
        <v>-0.494510597536415+0.168205669902234i</v>
      </c>
      <c r="V748" s="102"/>
      <c r="W748" s="102"/>
      <c r="X748" s="102"/>
      <c r="Y748" s="102"/>
      <c r="Z748" s="102"/>
      <c r="AA748" s="102"/>
      <c r="AB748" s="102"/>
      <c r="AC748" s="102"/>
      <c r="AD748" s="102"/>
      <c r="AE748" s="102"/>
      <c r="AF748" s="102"/>
      <c r="AG748" s="102"/>
      <c r="AH748" s="102"/>
      <c r="AI748" s="102"/>
      <c r="AJ748" s="102"/>
      <c r="AK748" s="102"/>
      <c r="AL748" s="102"/>
    </row>
    <row r="749" spans="2:38" s="110" customFormat="1" x14ac:dyDescent="0.2">
      <c r="B749" s="102">
        <f t="shared" si="236"/>
        <v>4.5599999999999241</v>
      </c>
      <c r="C749" s="102">
        <f t="shared" si="237"/>
        <v>36307.805477003843</v>
      </c>
      <c r="D749" s="102">
        <f t="shared" si="228"/>
        <v>36.307805477003846</v>
      </c>
      <c r="E749" s="102">
        <f t="shared" si="229"/>
        <v>-1.0971108435468044</v>
      </c>
      <c r="F749" s="102">
        <f t="shared" si="230"/>
        <v>-105.05503718399831</v>
      </c>
      <c r="G749" s="102">
        <f t="shared" si="231"/>
        <v>-5.6481737440334694</v>
      </c>
      <c r="H749" s="102">
        <f t="shared" si="232"/>
        <v>161.09344746905072</v>
      </c>
      <c r="I749" s="102">
        <f t="shared" si="233"/>
        <v>-6.745284587580274</v>
      </c>
      <c r="J749" s="102">
        <f t="shared" si="234"/>
        <v>56.038410285052407</v>
      </c>
      <c r="K749" s="102" t="str">
        <f t="shared" si="220"/>
        <v>1+0.268051187143128i</v>
      </c>
      <c r="L749" s="102" t="str">
        <f t="shared" si="221"/>
        <v>1-0.0217894578788297i</v>
      </c>
      <c r="M749" s="102" t="str">
        <f t="shared" si="238"/>
        <v>1.00584069005163+0.246261729264298i</v>
      </c>
      <c r="N749" s="102" t="str">
        <f t="shared" si="222"/>
        <v>1+355.177938103782i</v>
      </c>
      <c r="O749" s="102" t="str">
        <f t="shared" si="223"/>
        <v>0.966964040732046+0.535413706227892i</v>
      </c>
      <c r="P749" s="102" t="str">
        <f t="shared" si="239"/>
        <v>-189.200172169795+343.979707913937i</v>
      </c>
      <c r="Q749" s="102" t="str">
        <f t="shared" si="224"/>
        <v>-0.228925737161756-0.851091473293625i</v>
      </c>
      <c r="R749" s="102" t="str">
        <f t="shared" si="225"/>
        <v>1400-93.265768625942i</v>
      </c>
      <c r="S749" s="102" t="str">
        <f t="shared" si="226"/>
        <v>-5097.08270397588i</v>
      </c>
      <c r="T749" s="102" t="str">
        <f t="shared" si="235"/>
        <v>1258.5712376197-431.066060518733i</v>
      </c>
      <c r="U749" s="102" t="str">
        <f t="shared" si="227"/>
        <v>-0.49374717783542+0.169110531434272i</v>
      </c>
      <c r="V749" s="102"/>
      <c r="W749" s="102"/>
      <c r="X749" s="102"/>
      <c r="Y749" s="102"/>
      <c r="Z749" s="102"/>
      <c r="AA749" s="102"/>
      <c r="AB749" s="102"/>
      <c r="AC749" s="102"/>
      <c r="AD749" s="102"/>
      <c r="AE749" s="102"/>
      <c r="AF749" s="102"/>
      <c r="AG749" s="102"/>
      <c r="AH749" s="102"/>
      <c r="AI749" s="102"/>
      <c r="AJ749" s="102"/>
      <c r="AK749" s="102"/>
      <c r="AL749" s="102"/>
    </row>
    <row r="750" spans="2:38" s="110" customFormat="1" x14ac:dyDescent="0.2">
      <c r="B750" s="102">
        <f t="shared" si="236"/>
        <v>4.564999999999924</v>
      </c>
      <c r="C750" s="102">
        <f t="shared" si="237"/>
        <v>36728.2300498021</v>
      </c>
      <c r="D750" s="102">
        <f t="shared" si="228"/>
        <v>36.7282300498021</v>
      </c>
      <c r="E750" s="102">
        <f t="shared" si="229"/>
        <v>-1.208696000526218</v>
      </c>
      <c r="F750" s="102">
        <f t="shared" si="230"/>
        <v>-105.20538984112568</v>
      </c>
      <c r="G750" s="102">
        <f t="shared" si="231"/>
        <v>-5.6554659023615192</v>
      </c>
      <c r="H750" s="102">
        <f t="shared" si="232"/>
        <v>160.97026276152252</v>
      </c>
      <c r="I750" s="102">
        <f t="shared" si="233"/>
        <v>-6.8641619028877372</v>
      </c>
      <c r="J750" s="102">
        <f t="shared" si="234"/>
        <v>55.76487292039684</v>
      </c>
      <c r="K750" s="102" t="str">
        <f t="shared" si="220"/>
        <v>1+0.271155073603963i</v>
      </c>
      <c r="L750" s="102" t="str">
        <f t="shared" si="221"/>
        <v>1-0.0220417679096856i</v>
      </c>
      <c r="M750" s="102" t="str">
        <f t="shared" si="238"/>
        <v>1.00597673719991+0.249113305694277i</v>
      </c>
      <c r="N750" s="102" t="str">
        <f t="shared" si="222"/>
        <v>1+359.29070479218i</v>
      </c>
      <c r="O750" s="102" t="str">
        <f t="shared" si="223"/>
        <v>0.966194534387831+0.54161350474928i</v>
      </c>
      <c r="P750" s="102" t="str">
        <f t="shared" si="239"/>
        <v>-193.630503311944+347.686328731305i</v>
      </c>
      <c r="Q750" s="102" t="str">
        <f t="shared" si="224"/>
        <v>-0.228207705196388-0.839631714970825i</v>
      </c>
      <c r="R750" s="102" t="str">
        <f t="shared" si="225"/>
        <v>1400-92.1981642007331i</v>
      </c>
      <c r="S750" s="102" t="str">
        <f t="shared" si="226"/>
        <v>-5038.73688073773i</v>
      </c>
      <c r="T750" s="102" t="str">
        <f t="shared" si="235"/>
        <v>1256.58614841202-433.406947972393i</v>
      </c>
      <c r="U750" s="102" t="str">
        <f t="shared" si="227"/>
        <v>-0.49296841206933+0.170028879589169i</v>
      </c>
      <c r="V750" s="102"/>
      <c r="W750" s="102"/>
      <c r="X750" s="102"/>
      <c r="Y750" s="102"/>
      <c r="Z750" s="102"/>
      <c r="AA750" s="102"/>
      <c r="AB750" s="102"/>
      <c r="AC750" s="102"/>
      <c r="AD750" s="102"/>
      <c r="AE750" s="102"/>
      <c r="AF750" s="102"/>
      <c r="AG750" s="102"/>
      <c r="AH750" s="102"/>
      <c r="AI750" s="102"/>
      <c r="AJ750" s="102"/>
      <c r="AK750" s="102"/>
      <c r="AL750" s="102"/>
    </row>
    <row r="751" spans="2:38" s="110" customFormat="1" x14ac:dyDescent="0.2">
      <c r="B751" s="102">
        <f t="shared" si="236"/>
        <v>4.5699999999999239</v>
      </c>
      <c r="C751" s="102">
        <f t="shared" si="237"/>
        <v>37153.522909710751</v>
      </c>
      <c r="D751" s="102">
        <f t="shared" si="228"/>
        <v>37.153522909710752</v>
      </c>
      <c r="E751" s="102">
        <f t="shared" si="229"/>
        <v>-1.3204858530751264</v>
      </c>
      <c r="F751" s="102">
        <f t="shared" si="230"/>
        <v>-105.35663730400324</v>
      </c>
      <c r="G751" s="102">
        <f t="shared" si="231"/>
        <v>-5.6628966572462671</v>
      </c>
      <c r="H751" s="102">
        <f t="shared" si="232"/>
        <v>160.8449230632194</v>
      </c>
      <c r="I751" s="102">
        <f t="shared" si="233"/>
        <v>-6.9833825103213938</v>
      </c>
      <c r="J751" s="102">
        <f t="shared" si="234"/>
        <v>55.488285759216154</v>
      </c>
      <c r="K751" s="102" t="str">
        <f t="shared" si="220"/>
        <v>1+0.274294901376099i</v>
      </c>
      <c r="L751" s="102" t="str">
        <f t="shared" si="221"/>
        <v>1-0.022296999553003i</v>
      </c>
      <c r="M751" s="102" t="str">
        <f t="shared" si="238"/>
        <v>1.00611595329337+0.251997901823096i</v>
      </c>
      <c r="N751" s="102" t="str">
        <f t="shared" si="222"/>
        <v>1+363.451095074327i</v>
      </c>
      <c r="O751" s="102" t="str">
        <f t="shared" si="223"/>
        <v>0.965407103938279+0.547885093554067i</v>
      </c>
      <c r="P751" s="102" t="str">
        <f t="shared" si="239"/>
        <v>-198.164030123187+351.426154212456i</v>
      </c>
      <c r="Q751" s="102" t="str">
        <f t="shared" si="224"/>
        <v>-0.227476728024719-0.82829706161234i</v>
      </c>
      <c r="R751" s="102" t="str">
        <f t="shared" si="225"/>
        <v>1400-91.142780542323i</v>
      </c>
      <c r="S751" s="102" t="str">
        <f t="shared" si="226"/>
        <v>-4981.05893661534i</v>
      </c>
      <c r="T751" s="102" t="str">
        <f t="shared" si="235"/>
        <v>1254.56129256862-435.781834868155i</v>
      </c>
      <c r="U751" s="102" t="str">
        <f t="shared" si="227"/>
        <v>-0.49217404554615+0.170960565986737i</v>
      </c>
      <c r="V751" s="102"/>
      <c r="W751" s="102"/>
      <c r="X751" s="102"/>
      <c r="Y751" s="102"/>
      <c r="Z751" s="102"/>
      <c r="AA751" s="102"/>
      <c r="AB751" s="102"/>
      <c r="AC751" s="102"/>
      <c r="AD751" s="102"/>
      <c r="AE751" s="102"/>
      <c r="AF751" s="102"/>
      <c r="AG751" s="102"/>
      <c r="AH751" s="102"/>
      <c r="AI751" s="102"/>
      <c r="AJ751" s="102"/>
      <c r="AK751" s="102"/>
      <c r="AL751" s="102"/>
    </row>
    <row r="752" spans="2:38" s="110" customFormat="1" x14ac:dyDescent="0.2">
      <c r="B752" s="102">
        <f t="shared" si="236"/>
        <v>4.5749999999999238</v>
      </c>
      <c r="C752" s="102">
        <f t="shared" si="237"/>
        <v>37583.740428837831</v>
      </c>
      <c r="D752" s="102">
        <f t="shared" si="228"/>
        <v>37.583740428837828</v>
      </c>
      <c r="E752" s="102">
        <f t="shared" si="229"/>
        <v>-1.4324827257640758</v>
      </c>
      <c r="F752" s="102">
        <f t="shared" si="230"/>
        <v>-105.50877050645782</v>
      </c>
      <c r="G752" s="102">
        <f t="shared" si="231"/>
        <v>-5.6704692017162053</v>
      </c>
      <c r="H752" s="102">
        <f t="shared" si="232"/>
        <v>160.71742319469575</v>
      </c>
      <c r="I752" s="102">
        <f t="shared" si="233"/>
        <v>-7.102951927480281</v>
      </c>
      <c r="J752" s="102">
        <f t="shared" si="234"/>
        <v>55.208652688237933</v>
      </c>
      <c r="K752" s="102" t="str">
        <f t="shared" si="220"/>
        <v>1+0.277471086640307i</v>
      </c>
      <c r="L752" s="102" t="str">
        <f t="shared" si="221"/>
        <v>1-0.02255518663946i</v>
      </c>
      <c r="M752" s="102" t="str">
        <f t="shared" si="238"/>
        <v>1.00625841214623+0.254915900000847i</v>
      </c>
      <c r="N752" s="102" t="str">
        <f t="shared" si="222"/>
        <v>1+367.65966040545i</v>
      </c>
      <c r="O752" s="102" t="str">
        <f t="shared" si="223"/>
        <v>0.964601331877345+0.554229303934556i</v>
      </c>
      <c r="P752" s="102" t="str">
        <f t="shared" si="239"/>
        <v>-202.80315633945+355.199227408604i</v>
      </c>
      <c r="Q752" s="102" t="str">
        <f t="shared" si="224"/>
        <v>-0.226732790482949-0.817086317823828i</v>
      </c>
      <c r="R752" s="102" t="str">
        <f t="shared" si="225"/>
        <v>1400-90.0994777607517i</v>
      </c>
      <c r="S752" s="102" t="str">
        <f t="shared" si="226"/>
        <v>-4924.04122645969i</v>
      </c>
      <c r="T752" s="102" t="str">
        <f t="shared" si="235"/>
        <v>1252.49601610967-438.190329138672i</v>
      </c>
      <c r="U752" s="102" t="str">
        <f t="shared" si="227"/>
        <v>-0.491363821704562+0.17190543681594i</v>
      </c>
      <c r="V752" s="102"/>
      <c r="W752" s="102"/>
      <c r="X752" s="102"/>
      <c r="Y752" s="102"/>
      <c r="Z752" s="102"/>
      <c r="AA752" s="102"/>
      <c r="AB752" s="102"/>
      <c r="AC752" s="102"/>
      <c r="AD752" s="102"/>
      <c r="AE752" s="102"/>
      <c r="AF752" s="102"/>
      <c r="AG752" s="102"/>
      <c r="AH752" s="102"/>
      <c r="AI752" s="102"/>
      <c r="AJ752" s="102"/>
      <c r="AK752" s="102"/>
      <c r="AL752" s="102"/>
    </row>
    <row r="753" spans="2:38" s="110" customFormat="1" x14ac:dyDescent="0.2">
      <c r="B753" s="102">
        <f t="shared" si="236"/>
        <v>4.5799999999999237</v>
      </c>
      <c r="C753" s="102">
        <f t="shared" si="237"/>
        <v>38018.939632049456</v>
      </c>
      <c r="D753" s="102">
        <f t="shared" si="228"/>
        <v>38.018939632049459</v>
      </c>
      <c r="E753" s="102">
        <f t="shared" si="229"/>
        <v>-1.5446889184258514</v>
      </c>
      <c r="F753" s="102">
        <f t="shared" si="230"/>
        <v>-105.66177994672481</v>
      </c>
      <c r="G753" s="102">
        <f t="shared" si="231"/>
        <v>-5.6781867724048585</v>
      </c>
      <c r="H753" s="102">
        <f t="shared" si="232"/>
        <v>160.58775804661175</v>
      </c>
      <c r="I753" s="102">
        <f t="shared" si="233"/>
        <v>-7.2228756908307101</v>
      </c>
      <c r="J753" s="102">
        <f t="shared" si="234"/>
        <v>54.925978099886947</v>
      </c>
      <c r="K753" s="102" t="str">
        <f t="shared" si="220"/>
        <v>1+0.280684050396503i</v>
      </c>
      <c r="L753" s="102" t="str">
        <f t="shared" si="221"/>
        <v>1-0.0228163633914751i</v>
      </c>
      <c r="M753" s="102" t="str">
        <f t="shared" si="238"/>
        <v>1.00640418929204+0.257867687005028i</v>
      </c>
      <c r="N753" s="102" t="str">
        <f t="shared" si="222"/>
        <v>1+371.916958626325i</v>
      </c>
      <c r="O753" s="102" t="str">
        <f t="shared" si="223"/>
        <v>0.963776790974015+0.560646976808962i</v>
      </c>
      <c r="P753" s="102" t="str">
        <f t="shared" si="239"/>
        <v>-207.550341686859+359.005579870504i</v>
      </c>
      <c r="Q753" s="102" t="str">
        <f t="shared" si="224"/>
        <v>-0.225975881529356-0.80599830799102i</v>
      </c>
      <c r="R753" s="102" t="str">
        <f t="shared" si="225"/>
        <v>1400-89.0681175673654i</v>
      </c>
      <c r="S753" s="102" t="str">
        <f t="shared" si="226"/>
        <v>-4867.67619263508i</v>
      </c>
      <c r="T753" s="102" t="str">
        <f t="shared" si="235"/>
        <v>1250.38966054374-440.632024466383i</v>
      </c>
      <c r="U753" s="102" t="str">
        <f t="shared" si="227"/>
        <v>-0.490537482213312+0.172863332675273i</v>
      </c>
      <c r="V753" s="102"/>
      <c r="W753" s="102"/>
      <c r="X753" s="102"/>
      <c r="Y753" s="102"/>
      <c r="Z753" s="102"/>
      <c r="AA753" s="102"/>
      <c r="AB753" s="102"/>
      <c r="AC753" s="102"/>
      <c r="AD753" s="102"/>
      <c r="AE753" s="102"/>
      <c r="AF753" s="102"/>
      <c r="AG753" s="102"/>
      <c r="AH753" s="102"/>
      <c r="AI753" s="102"/>
      <c r="AJ753" s="102"/>
      <c r="AK753" s="102"/>
      <c r="AL753" s="102"/>
    </row>
    <row r="754" spans="2:38" s="110" customFormat="1" x14ac:dyDescent="0.2">
      <c r="B754" s="102">
        <f t="shared" si="236"/>
        <v>4.5849999999999236</v>
      </c>
      <c r="C754" s="102">
        <f t="shared" si="237"/>
        <v>38459.178204528616</v>
      </c>
      <c r="D754" s="102">
        <f t="shared" si="228"/>
        <v>38.459178204528619</v>
      </c>
      <c r="E754" s="102">
        <f t="shared" si="229"/>
        <v>-1.6571067037636342</v>
      </c>
      <c r="F754" s="102">
        <f t="shared" si="230"/>
        <v>-105.8156556855247</v>
      </c>
      <c r="G754" s="102">
        <f t="shared" si="231"/>
        <v>-5.6860526499850694</v>
      </c>
      <c r="H754" s="102">
        <f t="shared" si="232"/>
        <v>160.45592258806249</v>
      </c>
      <c r="I754" s="102">
        <f t="shared" si="233"/>
        <v>-7.3431593537487032</v>
      </c>
      <c r="J754" s="102">
        <f t="shared" si="234"/>
        <v>54.640266902537789</v>
      </c>
      <c r="K754" s="102" t="str">
        <f t="shared" si="220"/>
        <v>1+0.283934218519552i</v>
      </c>
      <c r="L754" s="102" t="str">
        <f t="shared" si="221"/>
        <v>1-0.0230805644277439i</v>
      </c>
      <c r="M754" s="102" t="str">
        <f t="shared" si="238"/>
        <v>1.00655336202378+0.260853654091808i</v>
      </c>
      <c r="N754" s="102" t="str">
        <f t="shared" si="222"/>
        <v>1+376.223554037219i</v>
      </c>
      <c r="O754" s="102" t="str">
        <f t="shared" si="223"/>
        <v>0.962933044045788+0.567138962832871i</v>
      </c>
      <c r="P754" s="102" t="str">
        <f t="shared" si="239"/>
        <v>-212.408103185919+362.845231093617i</v>
      </c>
      <c r="Q754" s="102" t="str">
        <f t="shared" si="224"/>
        <v>-0.225205994436393-0.79503187599751i</v>
      </c>
      <c r="R754" s="102" t="str">
        <f t="shared" si="225"/>
        <v>1400-88.0485632564869i</v>
      </c>
      <c r="S754" s="102" t="str">
        <f t="shared" si="226"/>
        <v>-4811.95636401732i</v>
      </c>
      <c r="T754" s="102" t="str">
        <f t="shared" si="235"/>
        <v>1248.2415631369-443.106499875354i</v>
      </c>
      <c r="U754" s="102" t="str">
        <f t="shared" si="227"/>
        <v>-0.489694767076783+0.173834088412639i</v>
      </c>
      <c r="V754" s="102"/>
      <c r="W754" s="102"/>
      <c r="X754" s="102"/>
      <c r="Y754" s="102"/>
      <c r="Z754" s="102"/>
      <c r="AA754" s="102"/>
      <c r="AB754" s="102"/>
      <c r="AC754" s="102"/>
      <c r="AD754" s="102"/>
      <c r="AE754" s="102"/>
      <c r="AF754" s="102"/>
      <c r="AG754" s="102"/>
      <c r="AH754" s="102"/>
      <c r="AI754" s="102"/>
      <c r="AJ754" s="102"/>
      <c r="AK754" s="102"/>
      <c r="AL754" s="102"/>
    </row>
    <row r="755" spans="2:38" s="110" customFormat="1" x14ac:dyDescent="0.2">
      <c r="B755" s="102">
        <f t="shared" si="236"/>
        <v>4.5899999999999235</v>
      </c>
      <c r="C755" s="102">
        <f t="shared" si="237"/>
        <v>38904.514499421239</v>
      </c>
      <c r="D755" s="102">
        <f t="shared" si="228"/>
        <v>38.904514499421239</v>
      </c>
      <c r="E755" s="102">
        <f t="shared" si="229"/>
        <v>-1.7697383249054286</v>
      </c>
      <c r="F755" s="102">
        <f t="shared" si="230"/>
        <v>-105.97038734462484</v>
      </c>
      <c r="G755" s="102">
        <f t="shared" si="231"/>
        <v>-5.694070159581007</v>
      </c>
      <c r="H755" s="102">
        <f t="shared" si="232"/>
        <v>160.32191187509747</v>
      </c>
      <c r="I755" s="102">
        <f t="shared" si="233"/>
        <v>-7.4638084844864352</v>
      </c>
      <c r="J755" s="102">
        <f t="shared" si="234"/>
        <v>54.351524530472631</v>
      </c>
      <c r="K755" s="102" t="str">
        <f t="shared" si="220"/>
        <v>1+0.287222021815719i</v>
      </c>
      <c r="L755" s="102" t="str">
        <f t="shared" si="221"/>
        <v>1-0.0233478247678276i</v>
      </c>
      <c r="M755" s="102" t="str">
        <f t="shared" si="238"/>
        <v>1.00670600943481+0.263874197047891i</v>
      </c>
      <c r="N755" s="102" t="str">
        <f t="shared" si="222"/>
        <v>1+380.58001747269i</v>
      </c>
      <c r="O755" s="102" t="str">
        <f t="shared" si="223"/>
        <v>0.962069643726876+0.573706122512001i</v>
      </c>
      <c r="P755" s="102" t="str">
        <f t="shared" si="239"/>
        <v>-217.37901648608+366.718187942031i</v>
      </c>
      <c r="Q755" s="102" t="str">
        <f t="shared" si="224"/>
        <v>-0.224423126981661-0.784185884936436i</v>
      </c>
      <c r="R755" s="102" t="str">
        <f t="shared" si="225"/>
        <v>1400-87.0406796872973i</v>
      </c>
      <c r="S755" s="102" t="str">
        <f t="shared" si="226"/>
        <v>-4756.87435500347i</v>
      </c>
      <c r="T755" s="102" t="str">
        <f t="shared" si="235"/>
        <v>1246.05105719798-445.613319322301i</v>
      </c>
      <c r="U755" s="102" t="str">
        <f t="shared" si="227"/>
        <v>-0.488835414746899+0.174817532964902i</v>
      </c>
      <c r="V755" s="102"/>
      <c r="W755" s="102"/>
      <c r="X755" s="102"/>
      <c r="Y755" s="102"/>
      <c r="Z755" s="102"/>
      <c r="AA755" s="102"/>
      <c r="AB755" s="102"/>
      <c r="AC755" s="102"/>
      <c r="AD755" s="102"/>
      <c r="AE755" s="102"/>
      <c r="AF755" s="102"/>
      <c r="AG755" s="102"/>
      <c r="AH755" s="102"/>
      <c r="AI755" s="102"/>
      <c r="AJ755" s="102"/>
      <c r="AK755" s="102"/>
      <c r="AL755" s="102"/>
    </row>
    <row r="756" spans="2:38" s="110" customFormat="1" x14ac:dyDescent="0.2">
      <c r="B756" s="102">
        <f t="shared" si="236"/>
        <v>4.5949999999999234</v>
      </c>
      <c r="C756" s="102">
        <f t="shared" si="237"/>
        <v>39355.007545570843</v>
      </c>
      <c r="D756" s="102">
        <f t="shared" si="228"/>
        <v>39.355007545570842</v>
      </c>
      <c r="E756" s="102">
        <f t="shared" si="229"/>
        <v>-1.8825859929044495</v>
      </c>
      <c r="F756" s="102">
        <f t="shared" si="230"/>
        <v>-106.1259641059078</v>
      </c>
      <c r="G756" s="102">
        <f t="shared" si="231"/>
        <v>-5.7022426711547904</v>
      </c>
      <c r="H756" s="102">
        <f t="shared" si="232"/>
        <v>160.1857210594323</v>
      </c>
      <c r="I756" s="102">
        <f t="shared" si="233"/>
        <v>-7.5848286640592395</v>
      </c>
      <c r="J756" s="102">
        <f t="shared" si="234"/>
        <v>54.059756953524499</v>
      </c>
      <c r="K756" s="102" t="str">
        <f t="shared" si="220"/>
        <v>1+0.29054789607977i</v>
      </c>
      <c r="L756" s="102" t="str">
        <f t="shared" si="221"/>
        <v>1-0.0236181798367948i</v>
      </c>
      <c r="M756" s="102" t="str">
        <f t="shared" si="238"/>
        <v>1.00686221246081+0.266929716242975i</v>
      </c>
      <c r="N756" s="102" t="str">
        <f t="shared" si="222"/>
        <v>1+384.986926377246i</v>
      </c>
      <c r="O756" s="102" t="str">
        <f t="shared" si="223"/>
        <v>0.961186132230999+0.580349326316252i</v>
      </c>
      <c r="P756" s="102" t="str">
        <f t="shared" si="239"/>
        <v>-222.465717231368+370.624444050362i</v>
      </c>
      <c r="Q756" s="102" t="str">
        <f t="shared" si="224"/>
        <v>-0.223627281637421-0.7734592168161i</v>
      </c>
      <c r="R756" s="102" t="str">
        <f t="shared" si="225"/>
        <v>1400-86.0443332659213i</v>
      </c>
      <c r="S756" s="102" t="str">
        <f t="shared" si="226"/>
        <v>-4702.42286453291i</v>
      </c>
      <c r="T756" s="102" t="str">
        <f t="shared" si="235"/>
        <v>1243.81747238067-448.152031287287i</v>
      </c>
      <c r="U756" s="102" t="str">
        <f t="shared" si="227"/>
        <v>-0.487959162241646+0.17581348919732i</v>
      </c>
      <c r="V756" s="102"/>
      <c r="W756" s="102"/>
      <c r="X756" s="102"/>
      <c r="Y756" s="102"/>
      <c r="Z756" s="102"/>
      <c r="AA756" s="102"/>
      <c r="AB756" s="102"/>
      <c r="AC756" s="102"/>
      <c r="AD756" s="102"/>
      <c r="AE756" s="102"/>
      <c r="AF756" s="102"/>
      <c r="AG756" s="102"/>
      <c r="AH756" s="102"/>
      <c r="AI756" s="102"/>
      <c r="AJ756" s="102"/>
      <c r="AK756" s="102"/>
      <c r="AL756" s="102"/>
    </row>
    <row r="757" spans="2:38" s="110" customFormat="1" x14ac:dyDescent="0.2">
      <c r="B757" s="102">
        <f t="shared" si="236"/>
        <v>4.5999999999999233</v>
      </c>
      <c r="C757" s="102">
        <f t="shared" si="237"/>
        <v>39810.717055342742</v>
      </c>
      <c r="D757" s="102">
        <f t="shared" si="228"/>
        <v>39.810717055342742</v>
      </c>
      <c r="E757" s="102">
        <f t="shared" si="229"/>
        <v>-1.9956518841883382</v>
      </c>
      <c r="F757" s="102">
        <f t="shared" si="230"/>
        <v>-106.28237471097388</v>
      </c>
      <c r="G757" s="102">
        <f t="shared" si="231"/>
        <v>-5.7105735998694449</v>
      </c>
      <c r="H757" s="102">
        <f t="shared" si="232"/>
        <v>160.04734539734923</v>
      </c>
      <c r="I757" s="102">
        <f t="shared" si="233"/>
        <v>-7.7062254840577831</v>
      </c>
      <c r="J757" s="102">
        <f t="shared" si="234"/>
        <v>53.764970686375349</v>
      </c>
      <c r="K757" s="102" t="str">
        <f t="shared" si="220"/>
        <v>1+0.293912282152736i</v>
      </c>
      <c r="L757" s="102" t="str">
        <f t="shared" si="221"/>
        <v>1-0.023891665469917i</v>
      </c>
      <c r="M757" s="102" t="str">
        <f t="shared" si="238"/>
        <v>1.00702205392269+0.270020616682819i</v>
      </c>
      <c r="N757" s="102" t="str">
        <f t="shared" si="222"/>
        <v>1+389.44486488189i</v>
      </c>
      <c r="O757" s="102" t="str">
        <f t="shared" si="223"/>
        <v>0.96028204110867+0.587069454795094i</v>
      </c>
      <c r="P757" s="102" t="str">
        <f t="shared" si="239"/>
        <v>-227.670902457852+374.563979202867i</v>
      </c>
      <c r="Q757" s="102" t="str">
        <f t="shared" si="224"/>
        <v>-0.222818465758303-0.762850772259287i</v>
      </c>
      <c r="R757" s="102" t="str">
        <f t="shared" si="225"/>
        <v>1400-85.0593919277196i</v>
      </c>
      <c r="S757" s="102" t="str">
        <f t="shared" si="226"/>
        <v>-4648.59467511956i</v>
      </c>
      <c r="T757" s="102" t="str">
        <f t="shared" si="235"/>
        <v>1241.54013500248-450.722168364625i</v>
      </c>
      <c r="U757" s="102" t="str">
        <f t="shared" si="227"/>
        <v>-0.487065745270203+0.176821773743045i</v>
      </c>
      <c r="V757" s="102"/>
      <c r="W757" s="102"/>
      <c r="X757" s="102"/>
      <c r="Y757" s="102"/>
      <c r="Z757" s="102"/>
      <c r="AA757" s="102"/>
      <c r="AB757" s="102"/>
      <c r="AC757" s="102"/>
      <c r="AD757" s="102"/>
      <c r="AE757" s="102"/>
      <c r="AF757" s="102"/>
      <c r="AG757" s="102"/>
      <c r="AH757" s="102"/>
      <c r="AI757" s="102"/>
      <c r="AJ757" s="102"/>
      <c r="AK757" s="102"/>
      <c r="AL757" s="102"/>
    </row>
    <row r="758" spans="2:38" s="110" customFormat="1" x14ac:dyDescent="0.2">
      <c r="B758" s="102">
        <f t="shared" si="236"/>
        <v>4.6049999999999232</v>
      </c>
      <c r="C758" s="102">
        <f t="shared" si="237"/>
        <v>40271.703432538845</v>
      </c>
      <c r="D758" s="102">
        <f t="shared" si="228"/>
        <v>40.271703432538843</v>
      </c>
      <c r="E758" s="102">
        <f t="shared" si="229"/>
        <v>-2.1089381379589209</v>
      </c>
      <c r="F758" s="102">
        <f t="shared" si="230"/>
        <v>-106.4396074612975</v>
      </c>
      <c r="G758" s="102">
        <f t="shared" si="231"/>
        <v>-5.7190664064241297</v>
      </c>
      <c r="H758" s="102">
        <f t="shared" si="232"/>
        <v>159.90678025878933</v>
      </c>
      <c r="I758" s="102">
        <f t="shared" si="233"/>
        <v>-7.8280045443830506</v>
      </c>
      <c r="J758" s="102">
        <f t="shared" si="234"/>
        <v>53.467172797491827</v>
      </c>
      <c r="K758" s="102" t="str">
        <f t="shared" si="220"/>
        <v>1+0.297315625980346i</v>
      </c>
      <c r="L758" s="102" t="str">
        <f t="shared" si="221"/>
        <v>1-0.0241683179174187i</v>
      </c>
      <c r="M758" s="102" t="str">
        <f t="shared" si="238"/>
        <v>1.00718561857051+0.273147308062927i</v>
      </c>
      <c r="N758" s="102" t="str">
        <f t="shared" si="222"/>
        <v>1+393.954423881543i</v>
      </c>
      <c r="O758" s="102" t="str">
        <f t="shared" si="223"/>
        <v>0.959356890998807+0.593867398694278i</v>
      </c>
      <c r="P758" s="102" t="str">
        <f t="shared" si="239"/>
        <v>-232.997332023636+378.536758688918i</v>
      </c>
      <c r="Q758" s="102" t="str">
        <f t="shared" si="224"/>
        <v>-0.221996691766773-0.752359470196215i</v>
      </c>
      <c r="R758" s="102" t="str">
        <f t="shared" si="225"/>
        <v>1400-84.0857251197847i</v>
      </c>
      <c r="S758" s="102" t="str">
        <f t="shared" si="226"/>
        <v>-4595.38265189519i</v>
      </c>
      <c r="T758" s="102" t="str">
        <f t="shared" si="235"/>
        <v>1239.21836838142-453.323246854519i</v>
      </c>
      <c r="U758" s="102" t="str">
        <f t="shared" si="227"/>
        <v>-0.486154898365018+0.177842196842926i</v>
      </c>
      <c r="V758" s="102"/>
      <c r="W758" s="102"/>
      <c r="X758" s="102"/>
      <c r="Y758" s="102"/>
      <c r="Z758" s="102"/>
      <c r="AA758" s="102"/>
      <c r="AB758" s="102"/>
      <c r="AC758" s="102"/>
      <c r="AD758" s="102"/>
      <c r="AE758" s="102"/>
      <c r="AF758" s="102"/>
      <c r="AG758" s="102"/>
      <c r="AH758" s="102"/>
      <c r="AI758" s="102"/>
      <c r="AJ758" s="102"/>
      <c r="AK758" s="102"/>
      <c r="AL758" s="102"/>
    </row>
    <row r="759" spans="2:38" s="110" customFormat="1" x14ac:dyDescent="0.2">
      <c r="B759" s="102">
        <f t="shared" si="236"/>
        <v>4.609999999999923</v>
      </c>
      <c r="C759" s="102">
        <f t="shared" si="237"/>
        <v>40738.027780404125</v>
      </c>
      <c r="D759" s="102">
        <f t="shared" si="228"/>
        <v>40.738027780404124</v>
      </c>
      <c r="E759" s="102">
        <f t="shared" si="229"/>
        <v>-2.2224468535448714</v>
      </c>
      <c r="F759" s="102">
        <f t="shared" si="230"/>
        <v>-106.5976502189657</v>
      </c>
      <c r="G759" s="102">
        <f t="shared" si="231"/>
        <v>-5.7277245973623492</v>
      </c>
      <c r="H759" s="102">
        <f t="shared" si="232"/>
        <v>159.76402113663383</v>
      </c>
      <c r="I759" s="102">
        <f t="shared" si="233"/>
        <v>-7.9501714509072201</v>
      </c>
      <c r="J759" s="102">
        <f t="shared" si="234"/>
        <v>53.166370917668132</v>
      </c>
      <c r="K759" s="102" t="str">
        <f t="shared" si="220"/>
        <v>1+0.300758378672138i</v>
      </c>
      <c r="L759" s="102" t="str">
        <f t="shared" si="221"/>
        <v>1-0.0244481738492822i</v>
      </c>
      <c r="M759" s="102" t="str">
        <f t="shared" si="238"/>
        <v>1.0073529931284+0.276310204822856i</v>
      </c>
      <c r="N759" s="102" t="str">
        <f t="shared" si="222"/>
        <v>1+398.516201113363i</v>
      </c>
      <c r="O759" s="102" t="str">
        <f t="shared" si="223"/>
        <v>0.958410191374576+0.600744059073903i</v>
      </c>
      <c r="P759" s="102" t="str">
        <f t="shared" si="239"/>
        <v>-238.447830072179+382.542732634001i</v>
      </c>
      <c r="Q759" s="102" t="str">
        <f t="shared" si="224"/>
        <v>-0.221161977336026-0.741984247550991i</v>
      </c>
      <c r="R759" s="102" t="str">
        <f t="shared" si="225"/>
        <v>1400-83.1232037836358i</v>
      </c>
      <c r="S759" s="102" t="str">
        <f t="shared" si="226"/>
        <v>-4542.7797416638i</v>
      </c>
      <c r="T759" s="102" t="str">
        <f t="shared" si="235"/>
        <v>1236.85149319047-455.954766356029i</v>
      </c>
      <c r="U759" s="102" t="str">
        <f t="shared" si="227"/>
        <v>-0.485226355020876+0.178874562185826i</v>
      </c>
      <c r="V759" s="102"/>
      <c r="W759" s="102"/>
      <c r="X759" s="102"/>
      <c r="Y759" s="102"/>
      <c r="Z759" s="102"/>
      <c r="AA759" s="102"/>
      <c r="AB759" s="102"/>
      <c r="AC759" s="102"/>
      <c r="AD759" s="102"/>
      <c r="AE759" s="102"/>
      <c r="AF759" s="102"/>
      <c r="AG759" s="102"/>
      <c r="AH759" s="102"/>
      <c r="AI759" s="102"/>
      <c r="AJ759" s="102"/>
      <c r="AK759" s="102"/>
      <c r="AL759" s="102"/>
    </row>
    <row r="760" spans="2:38" s="110" customFormat="1" x14ac:dyDescent="0.2">
      <c r="B760" s="102">
        <f t="shared" si="236"/>
        <v>4.6149999999999229</v>
      </c>
      <c r="C760" s="102">
        <f t="shared" si="237"/>
        <v>41209.751909725717</v>
      </c>
      <c r="D760" s="102">
        <f t="shared" si="228"/>
        <v>41.209751909725718</v>
      </c>
      <c r="E760" s="102">
        <f t="shared" si="229"/>
        <v>-2.3361800877094367</v>
      </c>
      <c r="F760" s="102">
        <f t="shared" si="230"/>
        <v>-106.75649040801942</v>
      </c>
      <c r="G760" s="102">
        <f t="shared" si="231"/>
        <v>-5.736551725350636</v>
      </c>
      <c r="H760" s="102">
        <f t="shared" si="232"/>
        <v>159.61906365617486</v>
      </c>
      <c r="I760" s="102">
        <f t="shared" si="233"/>
        <v>-8.0727318130600736</v>
      </c>
      <c r="J760" s="102">
        <f t="shared" si="234"/>
        <v>52.862573248155442</v>
      </c>
      <c r="K760" s="102" t="str">
        <f t="shared" si="220"/>
        <v>1+0.304240996561253i</v>
      </c>
      <c r="L760" s="102" t="str">
        <f t="shared" si="221"/>
        <v>1-0.0247312703601079i</v>
      </c>
      <c r="M760" s="102" t="str">
        <f t="shared" si="238"/>
        <v>1.00752426634059+0.279509726201145i</v>
      </c>
      <c r="N760" s="102" t="str">
        <f t="shared" si="222"/>
        <v>1+403.130801235983i</v>
      </c>
      <c r="O760" s="102" t="str">
        <f t="shared" si="223"/>
        <v>0.957441440283306+0.607700347427854i</v>
      </c>
      <c r="P760" s="102" t="str">
        <f t="shared" si="239"/>
        <v>-244.025286529693+386.581835305371i</v>
      </c>
      <c r="Q760" s="102" t="str">
        <f t="shared" si="224"/>
        <v>-0.220314345569855-0.731724058921537i</v>
      </c>
      <c r="R760" s="102" t="str">
        <f t="shared" si="225"/>
        <v>1400-82.1717003381126i</v>
      </c>
      <c r="S760" s="102" t="str">
        <f t="shared" si="226"/>
        <v>-4490.77897196661i</v>
      </c>
      <c r="T760" s="102" t="str">
        <f t="shared" si="235"/>
        <v>1234.43882783048-458.616209362002i</v>
      </c>
      <c r="U760" s="102" t="str">
        <f t="shared" si="227"/>
        <v>-0.484279847841187+0.179918666749708i</v>
      </c>
      <c r="V760" s="102"/>
      <c r="W760" s="102"/>
      <c r="X760" s="102"/>
      <c r="Y760" s="102"/>
      <c r="Z760" s="102"/>
      <c r="AA760" s="102"/>
      <c r="AB760" s="102"/>
      <c r="AC760" s="102"/>
      <c r="AD760" s="102"/>
      <c r="AE760" s="102"/>
      <c r="AF760" s="102"/>
      <c r="AG760" s="102"/>
      <c r="AH760" s="102"/>
      <c r="AI760" s="102"/>
      <c r="AJ760" s="102"/>
      <c r="AK760" s="102"/>
      <c r="AL760" s="102"/>
    </row>
    <row r="761" spans="2:38" s="110" customFormat="1" x14ac:dyDescent="0.2">
      <c r="B761" s="102">
        <f t="shared" si="236"/>
        <v>4.6199999999999228</v>
      </c>
      <c r="C761" s="102">
        <f t="shared" si="237"/>
        <v>41686.938347026145</v>
      </c>
      <c r="D761" s="102">
        <f t="shared" si="228"/>
        <v>41.686938347026143</v>
      </c>
      <c r="E761" s="102">
        <f t="shared" si="229"/>
        <v>-2.4501398519168691</v>
      </c>
      <c r="F761" s="102">
        <f t="shared" si="230"/>
        <v>-106.9161150164219</v>
      </c>
      <c r="G761" s="102">
        <f t="shared" si="231"/>
        <v>-5.7455513894274599</v>
      </c>
      <c r="H761" s="102">
        <f t="shared" si="232"/>
        <v>159.47190358477351</v>
      </c>
      <c r="I761" s="102">
        <f t="shared" si="233"/>
        <v>-8.1956912413443295</v>
      </c>
      <c r="J761" s="102">
        <f t="shared" si="234"/>
        <v>52.555788568351616</v>
      </c>
      <c r="K761" s="102" t="str">
        <f t="shared" si="220"/>
        <v>1+0.30776394126492i</v>
      </c>
      <c r="L761" s="102" t="str">
        <f t="shared" si="221"/>
        <v>1-0.025017644974032i</v>
      </c>
      <c r="M761" s="102" t="str">
        <f t="shared" si="238"/>
        <v>1.00769952901837+0.282746296290888i</v>
      </c>
      <c r="N761" s="102" t="str">
        <f t="shared" si="222"/>
        <v>1+407.798835909652i</v>
      </c>
      <c r="O761" s="102" t="str">
        <f t="shared" si="223"/>
        <v>0.956450124080346+0.614737185804619i</v>
      </c>
      <c r="P761" s="102" t="str">
        <f t="shared" si="239"/>
        <v>-249.732658637419+390.653984391412i</v>
      </c>
      <c r="Q761" s="102" t="str">
        <f t="shared" si="224"/>
        <v>-0.219453825179071-0.721577876252841i</v>
      </c>
      <c r="R761" s="102" t="str">
        <f t="shared" si="225"/>
        <v>1400-81.2310886624637i</v>
      </c>
      <c r="S761" s="102" t="str">
        <f t="shared" si="226"/>
        <v>-4439.3734501579i</v>
      </c>
      <c r="T761" s="102" t="str">
        <f t="shared" si="235"/>
        <v>1231.9796888217-461.307040856558i</v>
      </c>
      <c r="U761" s="102" t="str">
        <f t="shared" si="227"/>
        <v>-0.483315108691589+0.180974300643726i</v>
      </c>
      <c r="V761" s="102"/>
      <c r="W761" s="102"/>
      <c r="X761" s="102"/>
      <c r="Y761" s="102"/>
      <c r="Z761" s="102"/>
      <c r="AA761" s="102"/>
      <c r="AB761" s="102"/>
      <c r="AC761" s="102"/>
      <c r="AD761" s="102"/>
      <c r="AE761" s="102"/>
      <c r="AF761" s="102"/>
      <c r="AG761" s="102"/>
      <c r="AH761" s="102"/>
      <c r="AI761" s="102"/>
      <c r="AJ761" s="102"/>
      <c r="AK761" s="102"/>
      <c r="AL761" s="102"/>
    </row>
    <row r="762" spans="2:38" s="110" customFormat="1" x14ac:dyDescent="0.2">
      <c r="B762" s="102">
        <f t="shared" si="236"/>
        <v>4.6249999999999227</v>
      </c>
      <c r="C762" s="102">
        <f t="shared" si="237"/>
        <v>42169.650342850742</v>
      </c>
      <c r="D762" s="102">
        <f t="shared" si="228"/>
        <v>42.169650342850744</v>
      </c>
      <c r="E762" s="102">
        <f t="shared" si="229"/>
        <v>-2.5643281095580921</v>
      </c>
      <c r="F762" s="102">
        <f t="shared" si="230"/>
        <v>-107.07651059868002</v>
      </c>
      <c r="G762" s="102">
        <f t="shared" si="231"/>
        <v>-5.7547272352197218</v>
      </c>
      <c r="H762" s="102">
        <f t="shared" si="232"/>
        <v>159.32253684170507</v>
      </c>
      <c r="I762" s="102">
        <f t="shared" si="233"/>
        <v>-8.3190553447778139</v>
      </c>
      <c r="J762" s="102">
        <f t="shared" si="234"/>
        <v>52.246026243025057</v>
      </c>
      <c r="K762" s="102" t="str">
        <f t="shared" si="220"/>
        <v>1+0.311327679745643i</v>
      </c>
      <c r="L762" s="102" t="str">
        <f t="shared" si="221"/>
        <v>1-0.0253073356496992i</v>
      </c>
      <c r="M762" s="102" t="str">
        <f t="shared" si="238"/>
        <v>1.00787887408837+0.286020344095944i</v>
      </c>
      <c r="N762" s="102" t="str">
        <f t="shared" si="222"/>
        <v>1+412.520923877307i</v>
      </c>
      <c r="O762" s="102" t="str">
        <f t="shared" si="223"/>
        <v>0.955435717156721+0.621855506929502i</v>
      </c>
      <c r="P762" s="102" t="str">
        <f t="shared" si="239"/>
        <v>-255.572972519592+394.759080253797i</v>
      </c>
      <c r="Q762" s="102" t="str">
        <f t="shared" si="224"/>
        <v>-0.21858045065413-0.711544688503688i</v>
      </c>
      <c r="R762" s="102" t="str">
        <f t="shared" si="225"/>
        <v>1400-80.3012440796309i</v>
      </c>
      <c r="S762" s="102" t="str">
        <f t="shared" si="226"/>
        <v>-4388.55636249146i</v>
      </c>
      <c r="T762" s="102" t="str">
        <f t="shared" si="235"/>
        <v>1229.47339121453-464.026707915873i</v>
      </c>
      <c r="U762" s="102" t="str">
        <f t="shared" si="227"/>
        <v>-0.482331868861084+0.182041246951611i</v>
      </c>
      <c r="V762" s="102"/>
      <c r="W762" s="102"/>
      <c r="X762" s="102"/>
      <c r="Y762" s="102"/>
      <c r="Z762" s="102"/>
      <c r="AA762" s="102"/>
      <c r="AB762" s="102"/>
      <c r="AC762" s="102"/>
      <c r="AD762" s="102"/>
      <c r="AE762" s="102"/>
      <c r="AF762" s="102"/>
      <c r="AG762" s="102"/>
      <c r="AH762" s="102"/>
      <c r="AI762" s="102"/>
      <c r="AJ762" s="102"/>
      <c r="AK762" s="102"/>
      <c r="AL762" s="102"/>
    </row>
    <row r="763" spans="2:38" s="110" customFormat="1" x14ac:dyDescent="0.2">
      <c r="B763" s="102">
        <f t="shared" si="236"/>
        <v>4.6299999999999226</v>
      </c>
      <c r="C763" s="102">
        <f t="shared" si="237"/>
        <v>42657.951880151697</v>
      </c>
      <c r="D763" s="102">
        <f t="shared" si="228"/>
        <v>42.6579518801517</v>
      </c>
      <c r="E763" s="102">
        <f t="shared" si="229"/>
        <v>-2.6787467731427124</v>
      </c>
      <c r="F763" s="102">
        <f t="shared" si="230"/>
        <v>-107.23766327913607</v>
      </c>
      <c r="G763" s="102">
        <f t="shared" si="231"/>
        <v>-5.7640829551264687</v>
      </c>
      <c r="H763" s="102">
        <f t="shared" si="232"/>
        <v>159.17095950818788</v>
      </c>
      <c r="I763" s="102">
        <f t="shared" si="233"/>
        <v>-8.4428297282691815</v>
      </c>
      <c r="J763" s="102">
        <f t="shared" si="234"/>
        <v>51.933296229051805</v>
      </c>
      <c r="K763" s="102" t="str">
        <f t="shared" si="220"/>
        <v>1+0.314932684373098i</v>
      </c>
      <c r="L763" s="102" t="str">
        <f t="shared" si="221"/>
        <v>1-0.0256003807852948i</v>
      </c>
      <c r="M763" s="102" t="str">
        <f t="shared" si="238"/>
        <v>1.00806239664169+0.289332303587803i</v>
      </c>
      <c r="N763" s="102" t="str">
        <f t="shared" si="222"/>
        <v>1+417.297691046596i</v>
      </c>
      <c r="O763" s="102" t="str">
        <f t="shared" si="223"/>
        <v>0.954397681660455+0.629056254328259i</v>
      </c>
      <c r="P763" s="102" t="str">
        <f t="shared" si="239"/>
        <v>-261.549324787942+398.89700515146i</v>
      </c>
      <c r="Q763" s="102" t="str">
        <f t="shared" si="224"/>
        <v>-0.217694262433359-0.701623501306543i</v>
      </c>
      <c r="R763" s="102" t="str">
        <f t="shared" si="225"/>
        <v>1400-79.3820433397213i</v>
      </c>
      <c r="S763" s="102" t="str">
        <f t="shared" si="226"/>
        <v>-4338.32097321732i</v>
      </c>
      <c r="T763" s="102" t="str">
        <f t="shared" si="235"/>
        <v>1226.91924901968-466.774639312942i</v>
      </c>
      <c r="U763" s="102" t="str">
        <f t="shared" si="227"/>
        <v>-0.481329859230796+0.183119281576615i</v>
      </c>
      <c r="V763" s="102"/>
      <c r="W763" s="102"/>
      <c r="X763" s="102"/>
      <c r="Y763" s="102"/>
      <c r="Z763" s="102"/>
      <c r="AA763" s="102"/>
      <c r="AB763" s="102"/>
      <c r="AC763" s="102"/>
      <c r="AD763" s="102"/>
      <c r="AE763" s="102"/>
      <c r="AF763" s="102"/>
      <c r="AG763" s="102"/>
      <c r="AH763" s="102"/>
      <c r="AI763" s="102"/>
      <c r="AJ763" s="102"/>
      <c r="AK763" s="102"/>
      <c r="AL763" s="102"/>
    </row>
    <row r="764" spans="2:38" s="110" customFormat="1" x14ac:dyDescent="0.2">
      <c r="B764" s="102">
        <f t="shared" si="236"/>
        <v>4.6349999999999225</v>
      </c>
      <c r="C764" s="102">
        <f t="shared" si="237"/>
        <v>43151.907682768862</v>
      </c>
      <c r="D764" s="102">
        <f t="shared" si="228"/>
        <v>43.151907682768865</v>
      </c>
      <c r="E764" s="102">
        <f t="shared" si="229"/>
        <v>-2.7933977014557367</v>
      </c>
      <c r="F764" s="102">
        <f t="shared" si="230"/>
        <v>-107.39955875595915</v>
      </c>
      <c r="G764" s="102">
        <f t="shared" si="231"/>
        <v>-5.7736222884681503</v>
      </c>
      <c r="H764" s="102">
        <f t="shared" si="232"/>
        <v>159.01716783759551</v>
      </c>
      <c r="I764" s="102">
        <f t="shared" si="233"/>
        <v>-8.567019989923887</v>
      </c>
      <c r="J764" s="102">
        <f t="shared" si="234"/>
        <v>51.61760908163636</v>
      </c>
      <c r="K764" s="102" t="str">
        <f t="shared" si="220"/>
        <v>1+0.318579432986743i</v>
      </c>
      <c r="L764" s="102" t="str">
        <f t="shared" si="221"/>
        <v>1-0.0258968192236341i</v>
      </c>
      <c r="M764" s="102" t="str">
        <f t="shared" si="238"/>
        <v>1.00825019398443+0.292682613763109i</v>
      </c>
      <c r="N764" s="102" t="str">
        <f t="shared" si="222"/>
        <v>1+422.129770572831i</v>
      </c>
      <c r="O764" s="102" t="str">
        <f t="shared" si="223"/>
        <v>0.953335467211388+0.636340382452156i</v>
      </c>
      <c r="P764" s="102" t="str">
        <f t="shared" si="239"/>
        <v>-267.664884183545+403.067622435338i</v>
      </c>
      <c r="Q764" s="102" t="str">
        <f t="shared" si="224"/>
        <v>-0.216795307066544-0.691813336620986i</v>
      </c>
      <c r="R764" s="102" t="str">
        <f t="shared" si="225"/>
        <v>1400-78.4733646036728i</v>
      </c>
      <c r="S764" s="102" t="str">
        <f t="shared" si="226"/>
        <v>-4288.66062368909i</v>
      </c>
      <c r="T764" s="102" t="str">
        <f t="shared" si="235"/>
        <v>1224.31657565814-469.550245127055i</v>
      </c>
      <c r="U764" s="102" t="str">
        <f t="shared" si="227"/>
        <v>-0.4803088104505+0.184208173088306i</v>
      </c>
      <c r="V764" s="102"/>
      <c r="W764" s="102"/>
      <c r="X764" s="102"/>
      <c r="Y764" s="102"/>
      <c r="Z764" s="102"/>
      <c r="AA764" s="102"/>
      <c r="AB764" s="102"/>
      <c r="AC764" s="102"/>
      <c r="AD764" s="102"/>
      <c r="AE764" s="102"/>
      <c r="AF764" s="102"/>
      <c r="AG764" s="102"/>
      <c r="AH764" s="102"/>
      <c r="AI764" s="102"/>
      <c r="AJ764" s="102"/>
      <c r="AK764" s="102"/>
      <c r="AL764" s="102"/>
    </row>
    <row r="765" spans="2:38" s="110" customFormat="1" x14ac:dyDescent="0.2">
      <c r="B765" s="102">
        <f t="shared" si="236"/>
        <v>4.6399999999999224</v>
      </c>
      <c r="C765" s="102">
        <f t="shared" si="237"/>
        <v>43651.583224008849</v>
      </c>
      <c r="D765" s="102">
        <f t="shared" si="228"/>
        <v>43.651583224008853</v>
      </c>
      <c r="E765" s="102">
        <f t="shared" si="229"/>
        <v>-2.9082826966868573</v>
      </c>
      <c r="F765" s="102">
        <f t="shared" si="230"/>
        <v>-107.56218230585318</v>
      </c>
      <c r="G765" s="102">
        <f t="shared" si="231"/>
        <v>-5.7833490215996841</v>
      </c>
      <c r="H765" s="102">
        <f t="shared" si="232"/>
        <v>158.86115826584827</v>
      </c>
      <c r="I765" s="102">
        <f t="shared" si="233"/>
        <v>-8.6916317182865406</v>
      </c>
      <c r="J765" s="102">
        <f t="shared" si="234"/>
        <v>51.29897595999509</v>
      </c>
      <c r="K765" s="102" t="str">
        <f t="shared" si="220"/>
        <v>1+0.322268408959158i</v>
      </c>
      <c r="L765" s="102" t="str">
        <f t="shared" si="221"/>
        <v>1-0.026196690257311i</v>
      </c>
      <c r="M765" s="102" t="str">
        <f t="shared" si="238"/>
        <v>1.00844236568922+0.296071718701847i</v>
      </c>
      <c r="N765" s="102" t="str">
        <f t="shared" si="222"/>
        <v>1+427.017802942921i</v>
      </c>
      <c r="O765" s="102" t="str">
        <f t="shared" si="223"/>
        <v>0.952248510609358+0.643708856804487i</v>
      </c>
      <c r="P765" s="102" t="str">
        <f t="shared" si="239"/>
        <v>-273.922893256942+407.270775712881i</v>
      </c>
      <c r="Q765" s="102" t="str">
        <f t="shared" si="224"/>
        <v>-0.215883637373253-0.682113232380393i</v>
      </c>
      <c r="R765" s="102" t="str">
        <f t="shared" si="225"/>
        <v>1400-77.5750874271029i</v>
      </c>
      <c r="S765" s="102" t="str">
        <f t="shared" si="226"/>
        <v>-4239.5687314812i</v>
      </c>
      <c r="T765" s="102" t="str">
        <f t="shared" si="235"/>
        <v>1221.66468443135-472.352916358811i</v>
      </c>
      <c r="U765" s="102" t="str">
        <f t="shared" si="227"/>
        <v>-0.479268453123067+0.185307682571533i</v>
      </c>
      <c r="V765" s="102"/>
      <c r="W765" s="102"/>
      <c r="X765" s="102"/>
      <c r="Y765" s="102"/>
      <c r="Z765" s="102"/>
      <c r="AA765" s="102"/>
      <c r="AB765" s="102"/>
      <c r="AC765" s="102"/>
      <c r="AD765" s="102"/>
      <c r="AE765" s="102"/>
      <c r="AF765" s="102"/>
      <c r="AG765" s="102"/>
      <c r="AH765" s="102"/>
      <c r="AI765" s="102"/>
      <c r="AJ765" s="102"/>
      <c r="AK765" s="102"/>
      <c r="AL765" s="102"/>
    </row>
    <row r="766" spans="2:38" s="110" customFormat="1" x14ac:dyDescent="0.2">
      <c r="B766" s="102">
        <f t="shared" si="236"/>
        <v>4.6449999999999223</v>
      </c>
      <c r="C766" s="102">
        <f t="shared" si="237"/>
        <v>44157.044735323405</v>
      </c>
      <c r="D766" s="102">
        <f t="shared" si="228"/>
        <v>44.157044735323403</v>
      </c>
      <c r="E766" s="102">
        <f t="shared" si="229"/>
        <v>-3.0234035015338327</v>
      </c>
      <c r="F766" s="102">
        <f t="shared" si="230"/>
        <v>-107.72551878950682</v>
      </c>
      <c r="G766" s="102">
        <f t="shared" si="231"/>
        <v>-5.7932669879861276</v>
      </c>
      <c r="H766" s="102">
        <f t="shared" si="232"/>
        <v>158.70292742198166</v>
      </c>
      <c r="I766" s="102">
        <f t="shared" si="233"/>
        <v>-8.8166704895199608</v>
      </c>
      <c r="J766" s="102">
        <f t="shared" si="234"/>
        <v>50.977408632474834</v>
      </c>
      <c r="K766" s="102" t="str">
        <f t="shared" si="220"/>
        <v>1+0.32600010126011i</v>
      </c>
      <c r="L766" s="102" t="str">
        <f t="shared" si="221"/>
        <v>1-0.0265000336339062i</v>
      </c>
      <c r="M766" s="102" t="str">
        <f t="shared" si="238"/>
        <v>1.00863901364805+0.299500067626204i</v>
      </c>
      <c r="N766" s="102" t="str">
        <f t="shared" si="222"/>
        <v>1+431.962436060261i</v>
      </c>
      <c r="O766" s="102" t="str">
        <f t="shared" si="223"/>
        <v>0.951136235535587+0.651162654068546i</v>
      </c>
      <c r="P766" s="102" t="str">
        <f t="shared" si="239"/>
        <v>-280.326670087379+411.506287981207i</v>
      </c>
      <c r="Q766" s="102" t="str">
        <f t="shared" si="224"/>
        <v>-0.214959312595536-0.672522242132101i</v>
      </c>
      <c r="R766" s="102" t="str">
        <f t="shared" si="225"/>
        <v>1400-76.6870927443453i</v>
      </c>
      <c r="S766" s="102" t="str">
        <f t="shared" si="226"/>
        <v>-4191.03878951654i</v>
      </c>
      <c r="T766" s="102" t="str">
        <f t="shared" si="235"/>
        <v>1218.96288901179-475.182024551441i</v>
      </c>
      <c r="U766" s="102" t="str">
        <f t="shared" si="227"/>
        <v>-0.478208517996932+0.186417563477873i</v>
      </c>
      <c r="V766" s="102"/>
      <c r="W766" s="102"/>
      <c r="X766" s="102"/>
      <c r="Y766" s="102"/>
      <c r="Z766" s="102"/>
      <c r="AA766" s="102"/>
      <c r="AB766" s="102"/>
      <c r="AC766" s="102"/>
      <c r="AD766" s="102"/>
      <c r="AE766" s="102"/>
      <c r="AF766" s="102"/>
      <c r="AG766" s="102"/>
      <c r="AH766" s="102"/>
      <c r="AI766" s="102"/>
      <c r="AJ766" s="102"/>
      <c r="AK766" s="102"/>
      <c r="AL766" s="102"/>
    </row>
    <row r="767" spans="2:38" s="110" customFormat="1" x14ac:dyDescent="0.2">
      <c r="B767" s="102">
        <f t="shared" si="236"/>
        <v>4.6499999999999222</v>
      </c>
      <c r="C767" s="102">
        <f t="shared" si="237"/>
        <v>44668.359215088378</v>
      </c>
      <c r="D767" s="102">
        <f t="shared" si="228"/>
        <v>44.66835921508838</v>
      </c>
      <c r="E767" s="102">
        <f t="shared" si="229"/>
        <v>-3.1387617962839816</v>
      </c>
      <c r="F767" s="102">
        <f t="shared" si="230"/>
        <v>-107.88955265780136</v>
      </c>
      <c r="G767" s="102">
        <f t="shared" si="231"/>
        <v>-5.8033800682393002</v>
      </c>
      <c r="H767" s="102">
        <f t="shared" si="232"/>
        <v>158.54247213888934</v>
      </c>
      <c r="I767" s="102">
        <f t="shared" si="233"/>
        <v>-8.9421418645232826</v>
      </c>
      <c r="J767" s="102">
        <f t="shared" si="234"/>
        <v>50.652919481087977</v>
      </c>
      <c r="K767" s="102" t="str">
        <f t="shared" si="220"/>
        <v>1+0.329775004521374i</v>
      </c>
      <c r="L767" s="102" t="str">
        <f t="shared" si="221"/>
        <v>1-0.0268068895612558i</v>
      </c>
      <c r="M767" s="102" t="str">
        <f t="shared" si="238"/>
        <v>1.00884024212627+0.302968114960118i</v>
      </c>
      <c r="N767" s="102" t="str">
        <f t="shared" si="222"/>
        <v>1+436.964325330615i</v>
      </c>
      <c r="O767" s="102" t="str">
        <f t="shared" si="223"/>
        <v>0.949998052247109+0.658702762237087i</v>
      </c>
      <c r="P767" s="102" t="str">
        <f t="shared" si="239"/>
        <v>-286.879610042094+415.773960727793i</v>
      </c>
      <c r="Q767" s="102" t="str">
        <f t="shared" si="224"/>
        <v>-0.214022398544483-0.663039434671148i</v>
      </c>
      <c r="R767" s="102" t="str">
        <f t="shared" si="225"/>
        <v>1400-75.8092628526659i</v>
      </c>
      <c r="S767" s="102" t="str">
        <f t="shared" si="226"/>
        <v>-4143.06436520385i</v>
      </c>
      <c r="T767" s="102" t="str">
        <f t="shared" si="235"/>
        <v>1216.21050395435-478.03692141933i</v>
      </c>
      <c r="U767" s="102" t="str">
        <f t="shared" si="227"/>
        <v>-0.477128736166705+0.187537561479891i</v>
      </c>
      <c r="V767" s="102"/>
      <c r="W767" s="102"/>
      <c r="X767" s="102"/>
      <c r="Y767" s="102"/>
      <c r="Z767" s="102"/>
      <c r="AA767" s="102"/>
      <c r="AB767" s="102"/>
      <c r="AC767" s="102"/>
      <c r="AD767" s="102"/>
      <c r="AE767" s="102"/>
      <c r="AF767" s="102"/>
      <c r="AG767" s="102"/>
      <c r="AH767" s="102"/>
      <c r="AI767" s="102"/>
      <c r="AJ767" s="102"/>
      <c r="AK767" s="102"/>
      <c r="AL767" s="102"/>
    </row>
    <row r="768" spans="2:38" s="110" customFormat="1" x14ac:dyDescent="0.2">
      <c r="B768" s="102">
        <f t="shared" si="236"/>
        <v>4.6549999999999221</v>
      </c>
      <c r="C768" s="102">
        <f t="shared" si="237"/>
        <v>45185.594437484207</v>
      </c>
      <c r="D768" s="102">
        <f t="shared" si="228"/>
        <v>45.185594437484205</v>
      </c>
      <c r="E768" s="102">
        <f t="shared" si="229"/>
        <v>-3.2543591958796552</v>
      </c>
      <c r="F768" s="102">
        <f t="shared" si="230"/>
        <v>-108.0542679588027</v>
      </c>
      <c r="G768" s="102">
        <f t="shared" si="231"/>
        <v>-5.813692190114458</v>
      </c>
      <c r="H768" s="102">
        <f t="shared" si="232"/>
        <v>158.37978946423436</v>
      </c>
      <c r="I768" s="102">
        <f t="shared" si="233"/>
        <v>-9.0680513859941136</v>
      </c>
      <c r="J768" s="102">
        <f t="shared" si="234"/>
        <v>50.325521505431666</v>
      </c>
      <c r="K768" s="102" t="str">
        <f t="shared" si="220"/>
        <v>1+0.333593619102287i</v>
      </c>
      <c r="L768" s="102" t="str">
        <f t="shared" si="221"/>
        <v>1-0.0271172987127805i</v>
      </c>
      <c r="M768" s="102" t="str">
        <f t="shared" si="238"/>
        <v>1.00904615781787+0.306476320389507i</v>
      </c>
      <c r="N768" s="102" t="str">
        <f t="shared" si="222"/>
        <v>1+442.024133748988i</v>
      </c>
      <c r="O768" s="102" t="str">
        <f t="shared" si="223"/>
        <v>0.948833357264078+0.66633018074328i</v>
      </c>
      <c r="P768" s="102" t="str">
        <f t="shared" si="239"/>
        <v>-293.585187576591+420.073572997541i</v>
      </c>
      <c r="Q768" s="102" t="str">
        <f t="shared" si="224"/>
        <v>-0.213072967740203-0.653663893667562i</v>
      </c>
      <c r="R768" s="102" t="str">
        <f t="shared" si="225"/>
        <v>1400-74.9414813966643i</v>
      </c>
      <c r="S768" s="102" t="str">
        <f t="shared" si="226"/>
        <v>-4095.63909958514i</v>
      </c>
      <c r="T768" s="102" t="str">
        <f t="shared" si="235"/>
        <v>1213.4068452286-480.916938484589i</v>
      </c>
      <c r="U768" s="102" t="str">
        <f t="shared" si="227"/>
        <v>-0.476028839281988+0.188667414328569i</v>
      </c>
      <c r="V768" s="102"/>
      <c r="W768" s="102"/>
      <c r="X768" s="102"/>
      <c r="Y768" s="102"/>
      <c r="Z768" s="102"/>
      <c r="AA768" s="102"/>
      <c r="AB768" s="102"/>
      <c r="AC768" s="102"/>
      <c r="AD768" s="102"/>
      <c r="AE768" s="102"/>
      <c r="AF768" s="102"/>
      <c r="AG768" s="102"/>
      <c r="AH768" s="102"/>
      <c r="AI768" s="102"/>
      <c r="AJ768" s="102"/>
      <c r="AK768" s="102"/>
      <c r="AL768" s="102"/>
    </row>
    <row r="769" spans="2:38" s="110" customFormat="1" x14ac:dyDescent="0.2">
      <c r="B769" s="102">
        <f t="shared" si="236"/>
        <v>4.659999999999922</v>
      </c>
      <c r="C769" s="102">
        <f t="shared" si="237"/>
        <v>45708.818961479381</v>
      </c>
      <c r="D769" s="102">
        <f t="shared" si="228"/>
        <v>45.708818961479381</v>
      </c>
      <c r="E769" s="102">
        <f t="shared" si="229"/>
        <v>-3.3701972469692927</v>
      </c>
      <c r="F769" s="102">
        <f t="shared" si="230"/>
        <v>-108.21964834555139</v>
      </c>
      <c r="G769" s="102">
        <f t="shared" si="231"/>
        <v>-5.8242073284643423</v>
      </c>
      <c r="H769" s="102">
        <f t="shared" si="232"/>
        <v>158.21487667152823</v>
      </c>
      <c r="I769" s="102">
        <f t="shared" si="233"/>
        <v>-9.1944045754336354</v>
      </c>
      <c r="J769" s="102">
        <f t="shared" si="234"/>
        <v>49.995228325976839</v>
      </c>
      <c r="K769" s="102" t="str">
        <f t="shared" si="220"/>
        <v>1+0.337456451156076i</v>
      </c>
      <c r="L769" s="102" t="str">
        <f t="shared" si="221"/>
        <v>1-0.0274313022328772i</v>
      </c>
      <c r="M769" s="102" t="str">
        <f t="shared" si="238"/>
        <v>1.0092568699021+0.310025148923199i</v>
      </c>
      <c r="N769" s="102" t="str">
        <f t="shared" si="222"/>
        <v>1+447.142531987506i</v>
      </c>
      <c r="O769" s="102" t="str">
        <f t="shared" si="223"/>
        <v>0.947641533049798+0.674045920593186i</v>
      </c>
      <c r="P769" s="102" t="str">
        <f t="shared" si="239"/>
        <v>-300.446958076837+424.404880425002i</v>
      </c>
      <c r="Q769" s="102" t="str">
        <f t="shared" si="224"/>
        <v>-0.212111099544762-0.644394717287569i</v>
      </c>
      <c r="R769" s="102" t="str">
        <f t="shared" si="225"/>
        <v>1400-74.0836333528477i</v>
      </c>
      <c r="S769" s="102" t="str">
        <f t="shared" si="226"/>
        <v>-4048.75670649285i</v>
      </c>
      <c r="T769" s="102" t="str">
        <f t="shared" si="235"/>
        <v>1210.55123077241-483.821386722611i</v>
      </c>
      <c r="U769" s="102" t="str">
        <f t="shared" si="227"/>
        <v>-0.47490855976456+0.189806851714255i</v>
      </c>
      <c r="V769" s="102"/>
      <c r="W769" s="102"/>
      <c r="X769" s="102"/>
      <c r="Y769" s="102"/>
      <c r="Z769" s="102"/>
      <c r="AA769" s="102"/>
      <c r="AB769" s="102"/>
      <c r="AC769" s="102"/>
      <c r="AD769" s="102"/>
      <c r="AE769" s="102"/>
      <c r="AF769" s="102"/>
      <c r="AG769" s="102"/>
      <c r="AH769" s="102"/>
      <c r="AI769" s="102"/>
      <c r="AJ769" s="102"/>
      <c r="AK769" s="102"/>
      <c r="AL769" s="102"/>
    </row>
    <row r="770" spans="2:38" s="110" customFormat="1" x14ac:dyDescent="0.2">
      <c r="B770" s="102">
        <f t="shared" si="236"/>
        <v>4.6649999999999219</v>
      </c>
      <c r="C770" s="102">
        <f t="shared" si="237"/>
        <v>46238.102139917726</v>
      </c>
      <c r="D770" s="102">
        <f t="shared" si="228"/>
        <v>46.238102139917729</v>
      </c>
      <c r="E770" s="102">
        <f t="shared" si="229"/>
        <v>-3.4862774249525135</v>
      </c>
      <c r="F770" s="102">
        <f t="shared" si="230"/>
        <v>-108.38567708467173</v>
      </c>
      <c r="G770" s="102">
        <f t="shared" si="231"/>
        <v>-5.8349295051500514</v>
      </c>
      <c r="H770" s="102">
        <f t="shared" si="232"/>
        <v>158.04773127136957</v>
      </c>
      <c r="I770" s="102">
        <f t="shared" si="233"/>
        <v>-9.3212069301025657</v>
      </c>
      <c r="J770" s="102">
        <f t="shared" si="234"/>
        <v>49.662054186697844</v>
      </c>
      <c r="K770" s="102" t="str">
        <f t="shared" si="220"/>
        <v>1+0.341364012696945i</v>
      </c>
      <c r="L770" s="102" t="str">
        <f t="shared" si="221"/>
        <v>1-0.0277489417423722i</v>
      </c>
      <c r="M770" s="102" t="str">
        <f t="shared" si="238"/>
        <v>1.00947249010127+0.313615070954573i</v>
      </c>
      <c r="N770" s="102" t="str">
        <f t="shared" si="222"/>
        <v>1+452.320198484309i</v>
      </c>
      <c r="O770" s="102" t="str">
        <f t="shared" si="223"/>
        <v>0.946421947683295+0.681851004499765i</v>
      </c>
      <c r="P770" s="102" t="str">
        <f t="shared" si="239"/>
        <v>-307.468559744376+428.767614230514i</v>
      </c>
      <c r="Q770" s="102" t="str">
        <f t="shared" si="224"/>
        <v>-0.211136880287555-0.635231017808599i</v>
      </c>
      <c r="R770" s="102" t="str">
        <f t="shared" si="225"/>
        <v>1400-73.235605014388i</v>
      </c>
      <c r="S770" s="102" t="str">
        <f t="shared" si="226"/>
        <v>-4002.41097171655i</v>
      </c>
      <c r="T770" s="102" t="str">
        <f t="shared" si="235"/>
        <v>1207.64298106692-486.749556217601i</v>
      </c>
      <c r="U770" s="102" t="str">
        <f t="shared" si="227"/>
        <v>-0.473767631033944+0.19095559513152i</v>
      </c>
      <c r="V770" s="102"/>
      <c r="W770" s="102"/>
      <c r="X770" s="102"/>
      <c r="Y770" s="102"/>
      <c r="Z770" s="102"/>
      <c r="AA770" s="102"/>
      <c r="AB770" s="102"/>
      <c r="AC770" s="102"/>
      <c r="AD770" s="102"/>
      <c r="AE770" s="102"/>
      <c r="AF770" s="102"/>
      <c r="AG770" s="102"/>
      <c r="AH770" s="102"/>
      <c r="AI770" s="102"/>
      <c r="AJ770" s="102"/>
      <c r="AK770" s="102"/>
      <c r="AL770" s="102"/>
    </row>
    <row r="771" spans="2:38" s="110" customFormat="1" x14ac:dyDescent="0.2">
      <c r="B771" s="102">
        <f t="shared" si="236"/>
        <v>4.6699999999999218</v>
      </c>
      <c r="C771" s="102">
        <f t="shared" si="237"/>
        <v>46773.514128711417</v>
      </c>
      <c r="D771" s="102">
        <f t="shared" si="228"/>
        <v>46.773514128711419</v>
      </c>
      <c r="E771" s="102">
        <f t="shared" si="229"/>
        <v>-3.6026011310203176</v>
      </c>
      <c r="F771" s="102">
        <f t="shared" si="230"/>
        <v>-108.55233706581603</v>
      </c>
      <c r="G771" s="102">
        <f t="shared" si="231"/>
        <v>-5.8458627889067474</v>
      </c>
      <c r="H771" s="102">
        <f t="shared" si="232"/>
        <v>157.87835102283964</v>
      </c>
      <c r="I771" s="102">
        <f t="shared" si="233"/>
        <v>-9.4484639199270646</v>
      </c>
      <c r="J771" s="102">
        <f t="shared" si="234"/>
        <v>49.326013957023605</v>
      </c>
      <c r="K771" s="102" t="str">
        <f t="shared" si="220"/>
        <v>1+0.345316821667945i</v>
      </c>
      <c r="L771" s="102" t="str">
        <f t="shared" si="221"/>
        <v>1-0.0280702593440386i</v>
      </c>
      <c r="M771" s="102" t="str">
        <f t="shared" si="238"/>
        <v>1.00969313274008+0.317246562323906i</v>
      </c>
      <c r="N771" s="102" t="str">
        <f t="shared" si="222"/>
        <v>1+457.557819533486i</v>
      </c>
      <c r="O771" s="102" t="str">
        <f t="shared" si="223"/>
        <v>0.945173954524264+0.689746467018436i</v>
      </c>
      <c r="P771" s="102" t="str">
        <f t="shared" si="239"/>
        <v>-314.653715525357+433.161480178983i</v>
      </c>
      <c r="Q771" s="102" t="str">
        <f t="shared" si="224"/>
        <v>-0.210150403382723-0.626171921228574i</v>
      </c>
      <c r="R771" s="102" t="str">
        <f t="shared" si="225"/>
        <v>1400-72.3972839760464i</v>
      </c>
      <c r="S771" s="102" t="str">
        <f t="shared" si="226"/>
        <v>-3956.59575217928i</v>
      </c>
      <c r="T771" s="102" t="str">
        <f t="shared" si="235"/>
        <v>1204.68141973311-489.700715828992i</v>
      </c>
      <c r="U771" s="102" t="str">
        <f t="shared" si="227"/>
        <v>-0.47260578774145+0.192113357748296i</v>
      </c>
      <c r="V771" s="102"/>
      <c r="W771" s="102"/>
      <c r="X771" s="102"/>
      <c r="Y771" s="102"/>
      <c r="Z771" s="102"/>
      <c r="AA771" s="102"/>
      <c r="AB771" s="102"/>
      <c r="AC771" s="102"/>
      <c r="AD771" s="102"/>
      <c r="AE771" s="102"/>
      <c r="AF771" s="102"/>
      <c r="AG771" s="102"/>
      <c r="AH771" s="102"/>
      <c r="AI771" s="102"/>
      <c r="AJ771" s="102"/>
      <c r="AK771" s="102"/>
      <c r="AL771" s="102"/>
    </row>
    <row r="772" spans="2:38" s="110" customFormat="1" x14ac:dyDescent="0.2">
      <c r="B772" s="102">
        <f t="shared" si="236"/>
        <v>4.6749999999999217</v>
      </c>
      <c r="C772" s="102">
        <f t="shared" si="237"/>
        <v>47315.125896139551</v>
      </c>
      <c r="D772" s="102">
        <f t="shared" si="228"/>
        <v>47.315125896139548</v>
      </c>
      <c r="E772" s="102">
        <f t="shared" si="229"/>
        <v>-3.7191696891983161</v>
      </c>
      <c r="F772" s="102">
        <f t="shared" si="230"/>
        <v>-108.71961081196021</v>
      </c>
      <c r="G772" s="102">
        <f t="shared" si="231"/>
        <v>-5.8570112951629376</v>
      </c>
      <c r="H772" s="102">
        <f t="shared" si="232"/>
        <v>157.70673394504743</v>
      </c>
      <c r="I772" s="102">
        <f t="shared" si="233"/>
        <v>-9.5761809843612546</v>
      </c>
      <c r="J772" s="102">
        <f t="shared" si="234"/>
        <v>48.987123133087223</v>
      </c>
      <c r="K772" s="102" t="str">
        <f t="shared" si="220"/>
        <v>1+0.349315402009622i</v>
      </c>
      <c r="L772" s="102" t="str">
        <f t="shared" si="221"/>
        <v>1-0.0283952976281764i</v>
      </c>
      <c r="M772" s="102" t="str">
        <f t="shared" si="238"/>
        <v>1.00991891480617+0.320920104381446i</v>
      </c>
      <c r="N772" s="102" t="str">
        <f t="shared" si="222"/>
        <v>1+462.856089376033i</v>
      </c>
      <c r="O772" s="102" t="str">
        <f t="shared" si="223"/>
        <v>0.943896891870214+0.697733354684203i</v>
      </c>
      <c r="P772" s="102" t="str">
        <f t="shared" si="239"/>
        <v>-322.006235084481+437.586157499924i</v>
      </c>
      <c r="Q772" s="102" t="str">
        <f t="shared" si="224"/>
        <v>-0.209151769438086-0.6172165668695i</v>
      </c>
      <c r="R772" s="102" t="str">
        <f t="shared" si="225"/>
        <v>1400-71.5685591192779i</v>
      </c>
      <c r="S772" s="102" t="str">
        <f t="shared" si="226"/>
        <v>-3911.30497512333i</v>
      </c>
      <c r="T772" s="102" t="str">
        <f t="shared" si="235"/>
        <v>1201.66587415008-492.674112869844i</v>
      </c>
      <c r="U772" s="102" t="str">
        <f t="shared" si="227"/>
        <v>-0.471422766012723+0.193279844279708i</v>
      </c>
      <c r="V772" s="102"/>
      <c r="W772" s="102"/>
      <c r="X772" s="102"/>
      <c r="Y772" s="102"/>
      <c r="Z772" s="102"/>
      <c r="AA772" s="102"/>
      <c r="AB772" s="102"/>
      <c r="AC772" s="102"/>
      <c r="AD772" s="102"/>
      <c r="AE772" s="102"/>
      <c r="AF772" s="102"/>
      <c r="AG772" s="102"/>
      <c r="AH772" s="102"/>
      <c r="AI772" s="102"/>
      <c r="AJ772" s="102"/>
      <c r="AK772" s="102"/>
      <c r="AL772" s="102"/>
    </row>
    <row r="773" spans="2:38" s="110" customFormat="1" x14ac:dyDescent="0.2">
      <c r="B773" s="102">
        <f t="shared" si="236"/>
        <v>4.6799999999999216</v>
      </c>
      <c r="C773" s="102">
        <f t="shared" si="237"/>
        <v>47863.00923225523</v>
      </c>
      <c r="D773" s="102">
        <f t="shared" si="228"/>
        <v>47.86300923225523</v>
      </c>
      <c r="E773" s="102">
        <f t="shared" si="229"/>
        <v>-3.8359843433970968</v>
      </c>
      <c r="F773" s="102">
        <f t="shared" si="230"/>
        <v>-108.88748049056612</v>
      </c>
      <c r="G773" s="102">
        <f t="shared" si="231"/>
        <v>-5.8683791858110439</v>
      </c>
      <c r="H773" s="102">
        <f t="shared" si="232"/>
        <v>157.53287832882154</v>
      </c>
      <c r="I773" s="102">
        <f t="shared" si="233"/>
        <v>-9.7043635292081412</v>
      </c>
      <c r="J773" s="102">
        <f t="shared" si="234"/>
        <v>48.64539783825542</v>
      </c>
      <c r="K773" s="102" t="str">
        <f t="shared" si="220"/>
        <v>1+0.353360283729471i</v>
      </c>
      <c r="L773" s="102" t="str">
        <f t="shared" si="221"/>
        <v>1-0.028724099678258i</v>
      </c>
      <c r="M773" s="102" t="str">
        <f t="shared" si="238"/>
        <v>1.01014995601218+0.324636184051213i</v>
      </c>
      <c r="N773" s="102" t="str">
        <f t="shared" si="222"/>
        <v>1+468.215710291879i</v>
      </c>
      <c r="O773" s="102" t="str">
        <f t="shared" si="223"/>
        <v>0.94259008260562+0.705812726150374i</v>
      </c>
      <c r="P773" s="102" t="str">
        <f t="shared" si="239"/>
        <v>-329.530016824939+442.041297767422i</v>
      </c>
      <c r="Q773" s="102" t="str">
        <f t="shared" si="224"/>
        <v>-0.208141086355172-0.608364106975703i</v>
      </c>
      <c r="R773" s="102" t="str">
        <f t="shared" si="225"/>
        <v>1400-70.7493205975005i</v>
      </c>
      <c r="S773" s="102" t="str">
        <f t="shared" si="226"/>
        <v>-3866.53263730525i</v>
      </c>
      <c r="T773" s="102" t="str">
        <f t="shared" si="235"/>
        <v>1198.59567609519-495.668972798232i</v>
      </c>
      <c r="U773" s="102" t="str">
        <f t="shared" si="227"/>
        <v>-0.470218303698881+0.194454750866998i</v>
      </c>
      <c r="V773" s="102"/>
      <c r="W773" s="102"/>
      <c r="X773" s="102"/>
      <c r="Y773" s="102"/>
      <c r="Z773" s="102"/>
      <c r="AA773" s="102"/>
      <c r="AB773" s="102"/>
      <c r="AC773" s="102"/>
      <c r="AD773" s="102"/>
      <c r="AE773" s="102"/>
      <c r="AF773" s="102"/>
      <c r="AG773" s="102"/>
      <c r="AH773" s="102"/>
      <c r="AI773" s="102"/>
      <c r="AJ773" s="102"/>
      <c r="AK773" s="102"/>
      <c r="AL773" s="102"/>
    </row>
    <row r="774" spans="2:38" s="110" customFormat="1" x14ac:dyDescent="0.2">
      <c r="B774" s="102">
        <f t="shared" si="236"/>
        <v>4.6849999999999214</v>
      </c>
      <c r="C774" s="102">
        <f t="shared" si="237"/>
        <v>48417.236758401232</v>
      </c>
      <c r="D774" s="102">
        <f t="shared" si="228"/>
        <v>48.417236758401231</v>
      </c>
      <c r="E774" s="102">
        <f t="shared" si="229"/>
        <v>-3.9530462544752614</v>
      </c>
      <c r="F774" s="102">
        <f t="shared" si="230"/>
        <v>-109.0559279256225</v>
      </c>
      <c r="G774" s="102">
        <f t="shared" si="231"/>
        <v>-5.8799706689289248</v>
      </c>
      <c r="H774" s="102">
        <f t="shared" si="232"/>
        <v>157.35678274853532</v>
      </c>
      <c r="I774" s="102">
        <f t="shared" si="233"/>
        <v>-9.8330169234041858</v>
      </c>
      <c r="J774" s="102">
        <f t="shared" si="234"/>
        <v>48.300854822912825</v>
      </c>
      <c r="K774" s="102" t="str">
        <f t="shared" si="220"/>
        <v>1+0.357452002972181i</v>
      </c>
      <c r="L774" s="102" t="str">
        <f t="shared" si="221"/>
        <v>1-0.0290567090766392i</v>
      </c>
      <c r="M774" s="102" t="str">
        <f t="shared" si="238"/>
        <v>1.01038637885922+0.328395293895542i</v>
      </c>
      <c r="N774" s="102" t="str">
        <f t="shared" si="222"/>
        <v>1+473.637392692969i</v>
      </c>
      <c r="O774" s="102" t="str">
        <f t="shared" si="223"/>
        <v>0.941252833842914+0.713985652328886i</v>
      </c>
      <c r="P774" s="102" t="str">
        <f t="shared" si="239"/>
        <v>-337.229049955399+446.526523738555i</v>
      </c>
      <c r="Q774" s="102" t="str">
        <f t="shared" si="224"/>
        <v>-0.207118469419871-0.599613706307005i</v>
      </c>
      <c r="R774" s="102" t="str">
        <f t="shared" si="225"/>
        <v>1400-69.939459821535i</v>
      </c>
      <c r="S774" s="102" t="str">
        <f t="shared" si="226"/>
        <v>-3822.27280420016i</v>
      </c>
      <c r="T774" s="102" t="str">
        <f t="shared" si="235"/>
        <v>1195.47016240593-498.684498922743i</v>
      </c>
      <c r="U774" s="102" t="str">
        <f t="shared" si="227"/>
        <v>-0.468992140636172+0.195637764961999i</v>
      </c>
      <c r="V774" s="102"/>
      <c r="W774" s="102"/>
      <c r="X774" s="102"/>
      <c r="Y774" s="102"/>
      <c r="Z774" s="102"/>
      <c r="AA774" s="102"/>
      <c r="AB774" s="102"/>
      <c r="AC774" s="102"/>
      <c r="AD774" s="102"/>
      <c r="AE774" s="102"/>
      <c r="AF774" s="102"/>
      <c r="AG774" s="102"/>
      <c r="AH774" s="102"/>
      <c r="AI774" s="102"/>
      <c r="AJ774" s="102"/>
      <c r="AK774" s="102"/>
      <c r="AL774" s="102"/>
    </row>
    <row r="775" spans="2:38" s="110" customFormat="1" x14ac:dyDescent="0.2">
      <c r="B775" s="102">
        <f t="shared" si="236"/>
        <v>4.6899999999999213</v>
      </c>
      <c r="C775" s="102">
        <f t="shared" si="237"/>
        <v>48977.881936835816</v>
      </c>
      <c r="D775" s="102">
        <f t="shared" si="228"/>
        <v>48.977881936835814</v>
      </c>
      <c r="E775" s="102">
        <f t="shared" si="229"/>
        <v>-4.0703564973215691</v>
      </c>
      <c r="F775" s="102">
        <f t="shared" si="230"/>
        <v>-109.22493461057726</v>
      </c>
      <c r="G775" s="102">
        <f t="shared" si="231"/>
        <v>-5.8917899984490045</v>
      </c>
      <c r="H775" s="102">
        <f t="shared" si="232"/>
        <v>157.17844607406857</v>
      </c>
      <c r="I775" s="102">
        <f t="shared" si="233"/>
        <v>-9.9621464957705737</v>
      </c>
      <c r="J775" s="102">
        <f t="shared" si="234"/>
        <v>47.95351146349131</v>
      </c>
      <c r="K775" s="102" t="str">
        <f t="shared" si="220"/>
        <v>1+0.361591102090706i</v>
      </c>
      <c r="L775" s="102" t="str">
        <f t="shared" si="221"/>
        <v>1-0.0293931699103353i</v>
      </c>
      <c r="M775" s="102" t="str">
        <f t="shared" si="238"/>
        <v>1.01062830870182+0.332197932180371i</v>
      </c>
      <c r="N775" s="102" t="str">
        <f t="shared" si="222"/>
        <v>1+479.121855217435i</v>
      </c>
      <c r="O775" s="102" t="str">
        <f t="shared" si="223"/>
        <v>0.939884436555101+0.722253216532253i</v>
      </c>
      <c r="P775" s="102" t="str">
        <f t="shared" si="239"/>
        <v>-345.107416605138+451.041428148806i</v>
      </c>
      <c r="Q775" s="102" t="str">
        <f t="shared" si="224"/>
        <v>-0.206084041383267-0.5909645417271i</v>
      </c>
      <c r="R775" s="102" t="str">
        <f t="shared" si="225"/>
        <v>1400-69.1388694452127i</v>
      </c>
      <c r="S775" s="102" t="str">
        <f t="shared" si="226"/>
        <v>-3778.51960921512i</v>
      </c>
      <c r="T775" s="102" t="str">
        <f t="shared" si="235"/>
        <v>1192.28867566386-501.719872123172i</v>
      </c>
      <c r="U775" s="102" t="str">
        <f t="shared" si="227"/>
        <v>-0.467744018914282+0.196828565217552i</v>
      </c>
      <c r="V775" s="102"/>
      <c r="W775" s="102"/>
      <c r="X775" s="102"/>
      <c r="Y775" s="102"/>
      <c r="Z775" s="102"/>
      <c r="AA775" s="102"/>
      <c r="AB775" s="102"/>
      <c r="AC775" s="102"/>
      <c r="AD775" s="102"/>
      <c r="AE775" s="102"/>
      <c r="AF775" s="102"/>
      <c r="AG775" s="102"/>
      <c r="AH775" s="102"/>
      <c r="AI775" s="102"/>
      <c r="AJ775" s="102"/>
      <c r="AK775" s="102"/>
      <c r="AL775" s="102"/>
    </row>
    <row r="776" spans="2:38" s="110" customFormat="1" x14ac:dyDescent="0.2">
      <c r="B776" s="102">
        <f t="shared" si="236"/>
        <v>4.6949999999999212</v>
      </c>
      <c r="C776" s="102">
        <f t="shared" si="237"/>
        <v>49545.019080470112</v>
      </c>
      <c r="D776" s="102">
        <f t="shared" si="228"/>
        <v>49.545019080470112</v>
      </c>
      <c r="E776" s="102">
        <f t="shared" si="229"/>
        <v>-4.1879160579615151</v>
      </c>
      <c r="F776" s="102">
        <f t="shared" si="230"/>
        <v>-109.39448172217178</v>
      </c>
      <c r="G776" s="102">
        <f t="shared" si="231"/>
        <v>-5.9038414737755485</v>
      </c>
      <c r="H776" s="102">
        <f t="shared" si="232"/>
        <v>156.99786748288633</v>
      </c>
      <c r="I776" s="102">
        <f t="shared" si="233"/>
        <v>-10.091757531737063</v>
      </c>
      <c r="J776" s="102">
        <f t="shared" si="234"/>
        <v>47.603385760714559</v>
      </c>
      <c r="K776" s="102" t="str">
        <f t="shared" si="220"/>
        <v>1+0.365778129718152i</v>
      </c>
      <c r="L776" s="102" t="str">
        <f t="shared" si="221"/>
        <v>1-0.0297335267768655i</v>
      </c>
      <c r="M776" s="102" t="str">
        <f t="shared" si="238"/>
        <v>1.01087587381437+0.336044602941286i</v>
      </c>
      <c r="N776" s="102" t="str">
        <f t="shared" si="222"/>
        <v>1+484.669824824843i</v>
      </c>
      <c r="O776" s="102" t="str">
        <f t="shared" si="223"/>
        <v>0.938484165199826+0.730616514617152i</v>
      </c>
      <c r="P776" s="102" t="str">
        <f t="shared" si="239"/>
        <v>-353.169293988433+455.585572462906i</v>
      </c>
      <c r="Q776" s="102" t="str">
        <f t="shared" si="224"/>
        <v>-0.205037932532233-0.582415801787519i</v>
      </c>
      <c r="R776" s="102" t="str">
        <f t="shared" si="225"/>
        <v>1400-68.3474433511472i</v>
      </c>
      <c r="S776" s="102" t="str">
        <f t="shared" si="226"/>
        <v>-3735.26725291154i</v>
      </c>
      <c r="T776" s="102" t="str">
        <f t="shared" si="235"/>
        <v>1189.05056490012-504.774250587587i</v>
      </c>
      <c r="U776" s="102" t="str">
        <f t="shared" si="227"/>
        <v>-0.466473683153123+0.198026821384361i</v>
      </c>
      <c r="V776" s="102"/>
      <c r="W776" s="102"/>
      <c r="X776" s="102"/>
      <c r="Y776" s="102"/>
      <c r="Z776" s="102"/>
      <c r="AA776" s="102"/>
      <c r="AB776" s="102"/>
      <c r="AC776" s="102"/>
      <c r="AD776" s="102"/>
      <c r="AE776" s="102"/>
      <c r="AF776" s="102"/>
      <c r="AG776" s="102"/>
      <c r="AH776" s="102"/>
      <c r="AI776" s="102"/>
      <c r="AJ776" s="102"/>
      <c r="AK776" s="102"/>
      <c r="AL776" s="102"/>
    </row>
    <row r="777" spans="2:38" s="110" customFormat="1" x14ac:dyDescent="0.2">
      <c r="B777" s="102">
        <f t="shared" si="236"/>
        <v>4.6999999999999211</v>
      </c>
      <c r="C777" s="102">
        <f t="shared" si="237"/>
        <v>50118.723362718214</v>
      </c>
      <c r="D777" s="102">
        <f t="shared" si="228"/>
        <v>50.118723362718214</v>
      </c>
      <c r="E777" s="102">
        <f t="shared" si="229"/>
        <v>-4.3057258306944606</v>
      </c>
      <c r="F777" s="102">
        <f t="shared" si="230"/>
        <v>-109.56455013518512</v>
      </c>
      <c r="G777" s="102">
        <f t="shared" si="231"/>
        <v>-5.9161294393463688</v>
      </c>
      <c r="H777" s="102">
        <f t="shared" si="232"/>
        <v>156.81504647223684</v>
      </c>
      <c r="I777" s="102">
        <f t="shared" si="233"/>
        <v>-10.22185527004083</v>
      </c>
      <c r="J777" s="102">
        <f t="shared" si="234"/>
        <v>47.250496337051729</v>
      </c>
      <c r="K777" s="102" t="str">
        <f t="shared" si="220"/>
        <v>1+0.370013640840494i</v>
      </c>
      <c r="L777" s="102" t="str">
        <f t="shared" si="221"/>
        <v>1-0.0300778247901636i</v>
      </c>
      <c r="M777" s="102" t="str">
        <f t="shared" si="238"/>
        <v>1.01112920545917+0.33993581605033i</v>
      </c>
      <c r="N777" s="102" t="str">
        <f t="shared" si="222"/>
        <v>1+490.282036892555i</v>
      </c>
      <c r="O777" s="102" t="str">
        <f t="shared" si="223"/>
        <v>0.937051277334681+0.739076655129688i</v>
      </c>
      <c r="P777" s="102" t="str">
        <f t="shared" si="239"/>
        <v>-361.418956619385+460.158485579548i</v>
      </c>
      <c r="Q777" s="102" t="str">
        <f t="shared" si="224"/>
        <v>-0.203980280749362-0.573966686307562i</v>
      </c>
      <c r="R777" s="102" t="str">
        <f t="shared" si="225"/>
        <v>1400-67.5650766366664i</v>
      </c>
      <c r="S777" s="102" t="str">
        <f t="shared" si="226"/>
        <v>-3692.51000223643i</v>
      </c>
      <c r="T777" s="102" t="str">
        <f t="shared" si="235"/>
        <v>1185.75518632291-507.846769566933i</v>
      </c>
      <c r="U777" s="102" t="str">
        <f t="shared" si="227"/>
        <v>-0.465180880788218+0.199232194214719i</v>
      </c>
      <c r="V777" s="102"/>
      <c r="W777" s="102"/>
      <c r="X777" s="102"/>
      <c r="Y777" s="102"/>
      <c r="Z777" s="102"/>
      <c r="AA777" s="102"/>
      <c r="AB777" s="102"/>
      <c r="AC777" s="102"/>
      <c r="AD777" s="102"/>
      <c r="AE777" s="102"/>
      <c r="AF777" s="102"/>
      <c r="AG777" s="102"/>
      <c r="AH777" s="102"/>
      <c r="AI777" s="102"/>
      <c r="AJ777" s="102"/>
      <c r="AK777" s="102"/>
      <c r="AL777" s="102"/>
    </row>
    <row r="778" spans="2:38" s="110" customFormat="1" x14ac:dyDescent="0.2">
      <c r="B778" s="102">
        <f t="shared" si="236"/>
        <v>4.704999999999921</v>
      </c>
      <c r="C778" s="102">
        <f t="shared" si="237"/>
        <v>50699.070827461313</v>
      </c>
      <c r="D778" s="102">
        <f t="shared" si="228"/>
        <v>50.699070827461313</v>
      </c>
      <c r="E778" s="102">
        <f t="shared" si="229"/>
        <v>-4.423786615267943</v>
      </c>
      <c r="F778" s="102">
        <f t="shared" si="230"/>
        <v>-109.73512043809583</v>
      </c>
      <c r="G778" s="102">
        <f t="shared" si="231"/>
        <v>-5.9286582841390469</v>
      </c>
      <c r="H778" s="102">
        <f t="shared" si="232"/>
        <v>156.62998287145257</v>
      </c>
      <c r="I778" s="102">
        <f t="shared" si="233"/>
        <v>-10.35244489940699</v>
      </c>
      <c r="J778" s="102">
        <f t="shared" si="234"/>
        <v>46.894862433356735</v>
      </c>
      <c r="K778" s="102" t="str">
        <f t="shared" si="220"/>
        <v>1+0.374298196870145i</v>
      </c>
      <c r="L778" s="102" t="str">
        <f t="shared" si="221"/>
        <v>1-0.0304261095865586i</v>
      </c>
      <c r="M778" s="102" t="str">
        <f t="shared" si="238"/>
        <v>1.01138843795602+0.343872087283586i</v>
      </c>
      <c r="N778" s="102" t="str">
        <f t="shared" si="222"/>
        <v>1+495.959235313203i</v>
      </c>
      <c r="O778" s="102" t="str">
        <f t="shared" si="223"/>
        <v>0.935585013223555+0.747634759452321i</v>
      </c>
      <c r="P778" s="102" t="str">
        <f t="shared" si="239"/>
        <v>-369.86077857832+464.7596624883i</v>
      </c>
      <c r="Q778" s="102" t="str">
        <f t="shared" si="224"/>
        <v>-0.202911231561831-0.565616405950574i</v>
      </c>
      <c r="R778" s="102" t="str">
        <f t="shared" si="225"/>
        <v>1400-66.79166559991i</v>
      </c>
      <c r="S778" s="102" t="str">
        <f t="shared" si="226"/>
        <v>-3650.24218976252i</v>
      </c>
      <c r="T778" s="102" t="str">
        <f t="shared" si="235"/>
        <v>1182.4019040664-510.936541148368i</v>
      </c>
      <c r="U778" s="102" t="str">
        <f t="shared" si="227"/>
        <v>-0.46386536236451+0.20044433537359i</v>
      </c>
      <c r="V778" s="102"/>
      <c r="W778" s="102"/>
      <c r="X778" s="102"/>
      <c r="Y778" s="102"/>
      <c r="Z778" s="102"/>
      <c r="AA778" s="102"/>
      <c r="AB778" s="102"/>
      <c r="AC778" s="102"/>
      <c r="AD778" s="102"/>
      <c r="AE778" s="102"/>
      <c r="AF778" s="102"/>
      <c r="AG778" s="102"/>
      <c r="AH778" s="102"/>
      <c r="AI778" s="102"/>
      <c r="AJ778" s="102"/>
      <c r="AK778" s="102"/>
      <c r="AL778" s="102"/>
    </row>
    <row r="779" spans="2:38" s="110" customFormat="1" x14ac:dyDescent="0.2">
      <c r="B779" s="102">
        <f t="shared" si="236"/>
        <v>4.7099999999999209</v>
      </c>
      <c r="C779" s="102">
        <f t="shared" si="237"/>
        <v>51286.138399127165</v>
      </c>
      <c r="D779" s="102">
        <f t="shared" si="228"/>
        <v>51.286138399127168</v>
      </c>
      <c r="E779" s="102">
        <f t="shared" si="229"/>
        <v>-4.5420991140957225</v>
      </c>
      <c r="F779" s="102">
        <f t="shared" si="230"/>
        <v>-109.90617294966424</v>
      </c>
      <c r="G779" s="102">
        <f t="shared" si="231"/>
        <v>-5.9414324411191677</v>
      </c>
      <c r="H779" s="102">
        <f t="shared" si="232"/>
        <v>156.44267685434986</v>
      </c>
      <c r="I779" s="102">
        <f t="shared" si="233"/>
        <v>-10.48353155521489</v>
      </c>
      <c r="J779" s="102">
        <f t="shared" si="234"/>
        <v>46.536503904685617</v>
      </c>
      <c r="K779" s="102" t="str">
        <f t="shared" si="220"/>
        <v>1+0.378632365720365i</v>
      </c>
      <c r="L779" s="102" t="str">
        <f t="shared" si="221"/>
        <v>1-0.0307784273308228i</v>
      </c>
      <c r="M779" s="102" t="str">
        <f t="shared" si="238"/>
        <v>1.01165370875342+0.347853938389542i</v>
      </c>
      <c r="N779" s="102" t="str">
        <f t="shared" si="222"/>
        <v>1+501.702172593285i</v>
      </c>
      <c r="O779" s="102" t="str">
        <f t="shared" si="223"/>
        <v>0.934084595433807+0.756291961952508i</v>
      </c>
      <c r="P779" s="102" t="str">
        <f t="shared" si="239"/>
        <v>-378.499235830978+469.388562877013i</v>
      </c>
      <c r="Q779" s="102" t="str">
        <f t="shared" si="224"/>
        <v>-0.201830938178786-0.557364181797003i</v>
      </c>
      <c r="R779" s="102" t="str">
        <f t="shared" si="225"/>
        <v>1400-66.0271077260825i</v>
      </c>
      <c r="S779" s="102" t="str">
        <f t="shared" si="226"/>
        <v>-3608.45821293707i</v>
      </c>
      <c r="T779" s="102" t="str">
        <f t="shared" si="235"/>
        <v>1178.99009096111-514.042654048574i</v>
      </c>
      <c r="U779" s="102" t="str">
        <f t="shared" si="227"/>
        <v>-0.462526881838588+0.201662887357517i</v>
      </c>
      <c r="V779" s="102"/>
      <c r="W779" s="102"/>
      <c r="X779" s="102"/>
      <c r="Y779" s="102"/>
      <c r="Z779" s="102"/>
      <c r="AA779" s="102"/>
      <c r="AB779" s="102"/>
      <c r="AC779" s="102"/>
      <c r="AD779" s="102"/>
      <c r="AE779" s="102"/>
      <c r="AF779" s="102"/>
      <c r="AG779" s="102"/>
      <c r="AH779" s="102"/>
      <c r="AI779" s="102"/>
      <c r="AJ779" s="102"/>
      <c r="AK779" s="102"/>
      <c r="AL779" s="102"/>
    </row>
    <row r="780" spans="2:38" s="110" customFormat="1" x14ac:dyDescent="0.2">
      <c r="B780" s="102">
        <f t="shared" si="236"/>
        <v>4.7149999999999208</v>
      </c>
      <c r="C780" s="102">
        <f t="shared" si="237"/>
        <v>51880.003892886678</v>
      </c>
      <c r="D780" s="102">
        <f t="shared" si="228"/>
        <v>51.880003892886677</v>
      </c>
      <c r="E780" s="102">
        <f t="shared" si="229"/>
        <v>-4.6606639295260619</v>
      </c>
      <c r="F780" s="102">
        <f t="shared" si="230"/>
        <v>-110.07768773644166</v>
      </c>
      <c r="G780" s="102">
        <f t="shared" si="231"/>
        <v>-5.9544563866296336</v>
      </c>
      <c r="H780" s="102">
        <f t="shared" si="232"/>
        <v>156.25312895171223</v>
      </c>
      <c r="I780" s="102">
        <f t="shared" si="233"/>
        <v>-10.615120316155696</v>
      </c>
      <c r="J780" s="102">
        <f t="shared" si="234"/>
        <v>46.175441215270567</v>
      </c>
      <c r="K780" s="102" t="str">
        <f t="shared" si="220"/>
        <v>1+0.383016721880541i</v>
      </c>
      <c r="L780" s="102" t="str">
        <f t="shared" si="221"/>
        <v>1-0.0311348247222916i</v>
      </c>
      <c r="M780" s="102" t="str">
        <f t="shared" si="238"/>
        <v>1.01192515850146+0.351881897158249i</v>
      </c>
      <c r="N780" s="102" t="str">
        <f t="shared" si="222"/>
        <v>1+507.511609952921i</v>
      </c>
      <c r="O780" s="102" t="str">
        <f t="shared" si="223"/>
        <v>0.932549228424063+0.765049410133066i</v>
      </c>
      <c r="P780" s="102" t="str">
        <f t="shared" si="239"/>
        <v>-387.338908601741+474.044609687984i</v>
      </c>
      <c r="Q780" s="102" t="str">
        <f t="shared" si="224"/>
        <v>-0.200739561516919-0.549209244914694i</v>
      </c>
      <c r="R780" s="102" t="str">
        <f t="shared" si="225"/>
        <v>1400-65.2713016738661i</v>
      </c>
      <c r="S780" s="102" t="str">
        <f t="shared" si="226"/>
        <v>-3567.15253333918i</v>
      </c>
      <c r="T780" s="102" t="str">
        <f t="shared" si="235"/>
        <v>1175.51912932536-517.164173428301i</v>
      </c>
      <c r="U780" s="102" t="str">
        <f t="shared" si="227"/>
        <v>-0.461165196889179+0.202887483421871i</v>
      </c>
      <c r="V780" s="102"/>
      <c r="W780" s="102"/>
      <c r="X780" s="102"/>
      <c r="Y780" s="102"/>
      <c r="Z780" s="102"/>
      <c r="AA780" s="102"/>
      <c r="AB780" s="102"/>
      <c r="AC780" s="102"/>
      <c r="AD780" s="102"/>
      <c r="AE780" s="102"/>
      <c r="AF780" s="102"/>
      <c r="AG780" s="102"/>
      <c r="AH780" s="102"/>
      <c r="AI780" s="102"/>
      <c r="AJ780" s="102"/>
      <c r="AK780" s="102"/>
      <c r="AL780" s="102"/>
    </row>
    <row r="781" spans="2:38" s="110" customFormat="1" x14ac:dyDescent="0.2">
      <c r="B781" s="102">
        <f t="shared" si="236"/>
        <v>4.7199999999999207</v>
      </c>
      <c r="C781" s="102">
        <f t="shared" si="237"/>
        <v>52480.746024967717</v>
      </c>
      <c r="D781" s="102">
        <f t="shared" si="228"/>
        <v>52.480746024967715</v>
      </c>
      <c r="E781" s="102">
        <f t="shared" si="229"/>
        <v>-4.7794815611664268</v>
      </c>
      <c r="F781" s="102">
        <f t="shared" si="230"/>
        <v>-110.24964463120399</v>
      </c>
      <c r="G781" s="102">
        <f t="shared" si="231"/>
        <v>-5.9677346397185378</v>
      </c>
      <c r="H781" s="102">
        <f t="shared" si="232"/>
        <v>156.06134006385244</v>
      </c>
      <c r="I781" s="102">
        <f t="shared" si="233"/>
        <v>-10.747216200884964</v>
      </c>
      <c r="J781" s="102">
        <f t="shared" si="234"/>
        <v>45.811695432648449</v>
      </c>
      <c r="K781" s="102" t="str">
        <f t="shared" si="220"/>
        <v>1+0.387451846492333i</v>
      </c>
      <c r="L781" s="102" t="str">
        <f t="shared" si="221"/>
        <v>1-0.0314953490010534i</v>
      </c>
      <c r="M781" s="102" t="str">
        <f t="shared" si="238"/>
        <v>1.01220293112638+0.35595649749128i</v>
      </c>
      <c r="N781" s="102" t="str">
        <f t="shared" si="222"/>
        <v>1+513.388317426738i</v>
      </c>
      <c r="O781" s="102" t="str">
        <f t="shared" si="223"/>
        <v>0.930978098122414+0.773908264784264i</v>
      </c>
      <c r="P781" s="102" t="str">
        <f t="shared" si="239"/>
        <v>-396.384483802117+478.727187620995i</v>
      </c>
      <c r="Q781" s="102" t="str">
        <f t="shared" si="224"/>
        <v>-0.199637270213865-0.541150835926963i</v>
      </c>
      <c r="R781" s="102" t="str">
        <f t="shared" si="225"/>
        <v>1400-64.5241472619869i</v>
      </c>
      <c r="S781" s="102" t="str">
        <f t="shared" si="226"/>
        <v>-3526.31967594578i</v>
      </c>
      <c r="T781" s="102" t="str">
        <f t="shared" si="235"/>
        <v>1171.98841177767-520.300140729401i</v>
      </c>
      <c r="U781" s="102" t="str">
        <f t="shared" si="227"/>
        <v>-0.459780069235854+0.204117747516918i</v>
      </c>
      <c r="V781" s="102"/>
      <c r="W781" s="102"/>
      <c r="X781" s="102"/>
      <c r="Y781" s="102"/>
      <c r="Z781" s="102"/>
      <c r="AA781" s="102"/>
      <c r="AB781" s="102"/>
      <c r="AC781" s="102"/>
      <c r="AD781" s="102"/>
      <c r="AE781" s="102"/>
      <c r="AF781" s="102"/>
      <c r="AG781" s="102"/>
      <c r="AH781" s="102"/>
      <c r="AI781" s="102"/>
      <c r="AJ781" s="102"/>
      <c r="AK781" s="102"/>
      <c r="AL781" s="102"/>
    </row>
    <row r="782" spans="2:38" s="110" customFormat="1" x14ac:dyDescent="0.2">
      <c r="B782" s="102">
        <f t="shared" si="236"/>
        <v>4.7249999999999206</v>
      </c>
      <c r="C782" s="102">
        <f t="shared" si="237"/>
        <v>53088.444423089175</v>
      </c>
      <c r="D782" s="102">
        <f t="shared" si="228"/>
        <v>53.088444423089172</v>
      </c>
      <c r="E782" s="102">
        <f t="shared" si="229"/>
        <v>-4.8985524032723822</v>
      </c>
      <c r="F782" s="102">
        <f t="shared" si="230"/>
        <v>-110.42202325231109</v>
      </c>
      <c r="G782" s="102">
        <f t="shared" si="231"/>
        <v>-5.981271761405635</v>
      </c>
      <c r="H782" s="102">
        <f t="shared" si="232"/>
        <v>155.86731147323667</v>
      </c>
      <c r="I782" s="102">
        <f t="shared" si="233"/>
        <v>-10.879824164678016</v>
      </c>
      <c r="J782" s="102">
        <f t="shared" si="234"/>
        <v>45.445288220925576</v>
      </c>
      <c r="K782" s="102" t="str">
        <f t="shared" si="220"/>
        <v>1+0.391938327426704i</v>
      </c>
      <c r="L782" s="102" t="str">
        <f t="shared" si="221"/>
        <v>1-0.0318600479542106i</v>
      </c>
      <c r="M782" s="102" t="str">
        <f t="shared" si="238"/>
        <v>1.01248717390691+0.360078279472493i</v>
      </c>
      <c r="N782" s="102" t="str">
        <f t="shared" si="222"/>
        <v>1+519.333073965947i</v>
      </c>
      <c r="O782" s="102" t="str">
        <f t="shared" si="223"/>
        <v>0.929370371494777+0.782869700137691i</v>
      </c>
      <c r="P782" s="102" t="str">
        <f t="shared" si="239"/>
        <v>-405.640757515811+483.435641581394i</v>
      </c>
      <c r="Q782" s="102" t="str">
        <f t="shared" si="224"/>
        <v>-0.198524240629101-0.533188204578892i</v>
      </c>
      <c r="R782" s="102" t="str">
        <f t="shared" si="225"/>
        <v>1400-63.785545455937i</v>
      </c>
      <c r="S782" s="102" t="str">
        <f t="shared" si="226"/>
        <v>-3485.95422840586i</v>
      </c>
      <c r="T782" s="102" t="str">
        <f t="shared" si="235"/>
        <v>1168.39734206944-523.449573535654i</v>
      </c>
      <c r="U782" s="102" t="str">
        <f t="shared" si="227"/>
        <v>-0.458371264965702+0.205353294233218i</v>
      </c>
      <c r="V782" s="102"/>
      <c r="W782" s="102"/>
      <c r="X782" s="102"/>
      <c r="Y782" s="102"/>
      <c r="Z782" s="102"/>
      <c r="AA782" s="102"/>
      <c r="AB782" s="102"/>
      <c r="AC782" s="102"/>
      <c r="AD782" s="102"/>
      <c r="AE782" s="102"/>
      <c r="AF782" s="102"/>
      <c r="AG782" s="102"/>
      <c r="AH782" s="102"/>
      <c r="AI782" s="102"/>
      <c r="AJ782" s="102"/>
      <c r="AK782" s="102"/>
      <c r="AL782" s="102"/>
    </row>
    <row r="783" spans="2:38" s="110" customFormat="1" x14ac:dyDescent="0.2">
      <c r="B783" s="102">
        <f t="shared" si="236"/>
        <v>4.7299999999999205</v>
      </c>
      <c r="C783" s="102">
        <f t="shared" si="237"/>
        <v>53703.179637015499</v>
      </c>
      <c r="D783" s="102">
        <f t="shared" si="228"/>
        <v>53.703179637015502</v>
      </c>
      <c r="E783" s="102">
        <f t="shared" si="229"/>
        <v>-5.0178767422075001</v>
      </c>
      <c r="F783" s="102">
        <f t="shared" si="230"/>
        <v>-110.5948030239874</v>
      </c>
      <c r="G783" s="102">
        <f t="shared" si="231"/>
        <v>-5.9950723538845621</v>
      </c>
      <c r="H783" s="102">
        <f t="shared" si="232"/>
        <v>155.67104485716249</v>
      </c>
      <c r="I783" s="102">
        <f t="shared" si="233"/>
        <v>-11.012949096092061</v>
      </c>
      <c r="J783" s="102">
        <f t="shared" si="234"/>
        <v>45.076241833175089</v>
      </c>
      <c r="K783" s="102" t="str">
        <f t="shared" si="220"/>
        <v>1+0.396476759361843i</v>
      </c>
      <c r="L783" s="102" t="str">
        <f t="shared" si="221"/>
        <v>1-0.0322289699222145i</v>
      </c>
      <c r="M783" s="102" t="str">
        <f t="shared" si="238"/>
        <v>1.01277803755233+0.364247789439628i</v>
      </c>
      <c r="N783" s="102" t="str">
        <f t="shared" si="222"/>
        <v>1+525.346667541588i</v>
      </c>
      <c r="O783" s="102" t="str">
        <f t="shared" si="223"/>
        <v>0.927725196103212+0.791934904021896i</v>
      </c>
      <c r="P783" s="102" t="str">
        <f t="shared" si="239"/>
        <v>-415.112637541667+488.169275071211i</v>
      </c>
      <c r="Q783" s="102" t="str">
        <f t="shared" si="224"/>
        <v>-0.19740065683204-0.525320609302409i</v>
      </c>
      <c r="R783" s="102" t="str">
        <f t="shared" si="225"/>
        <v>1400-63.0553983548475i</v>
      </c>
      <c r="S783" s="102" t="str">
        <f t="shared" si="226"/>
        <v>-3446.05084032305i</v>
      </c>
      <c r="T783" s="102" t="str">
        <f t="shared" si="235"/>
        <v>1164.74533593773-526.611465458705i</v>
      </c>
      <c r="U783" s="102" t="str">
        <f t="shared" si="227"/>
        <v>-0.456938554867878+0.206593728756876i</v>
      </c>
      <c r="V783" s="102"/>
      <c r="W783" s="102"/>
      <c r="X783" s="102"/>
      <c r="Y783" s="102"/>
      <c r="Z783" s="102"/>
      <c r="AA783" s="102"/>
      <c r="AB783" s="102"/>
      <c r="AC783" s="102"/>
      <c r="AD783" s="102"/>
      <c r="AE783" s="102"/>
      <c r="AF783" s="102"/>
      <c r="AG783" s="102"/>
      <c r="AH783" s="102"/>
      <c r="AI783" s="102"/>
      <c r="AJ783" s="102"/>
      <c r="AK783" s="102"/>
      <c r="AL783" s="102"/>
    </row>
    <row r="784" spans="2:38" s="110" customFormat="1" x14ac:dyDescent="0.2">
      <c r="B784" s="102">
        <f t="shared" si="236"/>
        <v>4.7349999999999204</v>
      </c>
      <c r="C784" s="102">
        <f t="shared" si="237"/>
        <v>54325.03314923343</v>
      </c>
      <c r="D784" s="102">
        <f t="shared" si="228"/>
        <v>54.325033149233427</v>
      </c>
      <c r="E784" s="102">
        <f t="shared" si="229"/>
        <v>-5.1374547539807489</v>
      </c>
      <c r="F784" s="102">
        <f t="shared" si="230"/>
        <v>-110.76796319751757</v>
      </c>
      <c r="G784" s="102">
        <f t="shared" si="231"/>
        <v>-6.0091410596597665</v>
      </c>
      <c r="H784" s="102">
        <f t="shared" si="232"/>
        <v>155.47254230047665</v>
      </c>
      <c r="I784" s="102">
        <f t="shared" si="233"/>
        <v>-11.146595813640516</v>
      </c>
      <c r="J784" s="102">
        <f t="shared" si="234"/>
        <v>44.704579102959073</v>
      </c>
      <c r="K784" s="102" t="str">
        <f t="shared" si="220"/>
        <v>1+0.401067743861986i</v>
      </c>
      <c r="L784" s="102" t="str">
        <f t="shared" si="221"/>
        <v>1-0.0326021638052725i</v>
      </c>
      <c r="M784" s="102" t="str">
        <f t="shared" si="238"/>
        <v>1.0130756762824+0.368465580056714i</v>
      </c>
      <c r="N784" s="102" t="str">
        <f t="shared" si="222"/>
        <v>1+531.429895248976i</v>
      </c>
      <c r="O784" s="102" t="str">
        <f t="shared" si="223"/>
        <v>0.926041699653951+0.801105078019834i</v>
      </c>
      <c r="P784" s="102" t="str">
        <f t="shared" si="239"/>
        <v>-424.805145995849+492.927348521303i</v>
      </c>
      <c r="Q784" s="102" t="str">
        <f t="shared" si="224"/>
        <v>-0.196266710577057-0.517547316780755i</v>
      </c>
      <c r="R784" s="102" t="str">
        <f t="shared" si="225"/>
        <v>1400-62.3336091785103i</v>
      </c>
      <c r="S784" s="102" t="str">
        <f t="shared" si="226"/>
        <v>-3406.60422254651i</v>
      </c>
      <c r="T784" s="102" t="str">
        <f t="shared" si="235"/>
        <v>1161.03182197754-529.784786050417i</v>
      </c>
      <c r="U784" s="102" t="str">
        <f t="shared" si="227"/>
        <v>-0.455481714775803+0.207838646835163i</v>
      </c>
      <c r="V784" s="102"/>
      <c r="W784" s="102"/>
      <c r="X784" s="102"/>
      <c r="Y784" s="102"/>
      <c r="Z784" s="102"/>
      <c r="AA784" s="102"/>
      <c r="AB784" s="102"/>
      <c r="AC784" s="102"/>
      <c r="AD784" s="102"/>
      <c r="AE784" s="102"/>
      <c r="AF784" s="102"/>
      <c r="AG784" s="102"/>
      <c r="AH784" s="102"/>
      <c r="AI784" s="102"/>
      <c r="AJ784" s="102"/>
      <c r="AK784" s="102"/>
      <c r="AL784" s="102"/>
    </row>
    <row r="785" spans="2:38" s="110" customFormat="1" x14ac:dyDescent="0.2">
      <c r="B785" s="102">
        <f t="shared" si="236"/>
        <v>4.7399999999999203</v>
      </c>
      <c r="C785" s="102">
        <f t="shared" si="237"/>
        <v>54954.087385752449</v>
      </c>
      <c r="D785" s="102">
        <f t="shared" si="228"/>
        <v>54.954087385752452</v>
      </c>
      <c r="E785" s="102">
        <f t="shared" si="229"/>
        <v>-5.2572865018693484</v>
      </c>
      <c r="F785" s="102">
        <f t="shared" si="230"/>
        <v>-110.94148287335018</v>
      </c>
      <c r="G785" s="102">
        <f t="shared" si="231"/>
        <v>-6.0234825606173281</v>
      </c>
      <c r="H785" s="102">
        <f t="shared" si="232"/>
        <v>155.27180630831893</v>
      </c>
      <c r="I785" s="102">
        <f t="shared" si="233"/>
        <v>-11.280769062486677</v>
      </c>
      <c r="J785" s="102">
        <f t="shared" si="234"/>
        <v>44.330323434968747</v>
      </c>
      <c r="K785" s="102" t="str">
        <f t="shared" si="220"/>
        <v>1+0.405711889457157i</v>
      </c>
      <c r="L785" s="102" t="str">
        <f t="shared" si="221"/>
        <v>1-0.0329796790698293i</v>
      </c>
      <c r="M785" s="102" t="str">
        <f t="shared" si="238"/>
        <v>1.01338024790911+0.372732210387328i</v>
      </c>
      <c r="N785" s="102" t="str">
        <f t="shared" si="222"/>
        <v>1+537.583563413354i</v>
      </c>
      <c r="O785" s="102" t="str">
        <f t="shared" si="223"/>
        <v>0.924318989534893+0.810381437628137i</v>
      </c>
      <c r="P785" s="102" t="str">
        <f t="shared" si="239"/>
        <v>-434.723421974636+497.709077562427i</v>
      </c>
      <c r="Q785" s="102" t="str">
        <f t="shared" si="224"/>
        <v>-0.195122601265195-0.509867601512874i</v>
      </c>
      <c r="R785" s="102" t="str">
        <f t="shared" si="225"/>
        <v>1400-61.6200822545526i</v>
      </c>
      <c r="S785" s="102" t="str">
        <f t="shared" si="226"/>
        <v>-3367.60914646974i</v>
      </c>
      <c r="T785" s="102" t="str">
        <f t="shared" si="235"/>
        <v>1157.25624253289-532.968480743006i</v>
      </c>
      <c r="U785" s="102" t="str">
        <f t="shared" si="227"/>
        <v>-0.454000525916748+0.209087634753025i</v>
      </c>
      <c r="V785" s="102"/>
      <c r="W785" s="102"/>
      <c r="X785" s="102"/>
      <c r="Y785" s="102"/>
      <c r="Z785" s="102"/>
      <c r="AA785" s="102"/>
      <c r="AB785" s="102"/>
      <c r="AC785" s="102"/>
      <c r="AD785" s="102"/>
      <c r="AE785" s="102"/>
      <c r="AF785" s="102"/>
      <c r="AG785" s="102"/>
      <c r="AH785" s="102"/>
      <c r="AI785" s="102"/>
      <c r="AJ785" s="102"/>
      <c r="AK785" s="102"/>
      <c r="AL785" s="102"/>
    </row>
    <row r="786" spans="2:38" s="110" customFormat="1" x14ac:dyDescent="0.2">
      <c r="B786" s="102">
        <f t="shared" si="236"/>
        <v>4.7449999999999202</v>
      </c>
      <c r="C786" s="102">
        <f t="shared" si="237"/>
        <v>55590.425727030233</v>
      </c>
      <c r="D786" s="102">
        <f t="shared" si="228"/>
        <v>55.590425727030237</v>
      </c>
      <c r="E786" s="102">
        <f t="shared" si="229"/>
        <v>-5.3773719341339117</v>
      </c>
      <c r="F786" s="102">
        <f t="shared" si="230"/>
        <v>-111.11534102409885</v>
      </c>
      <c r="G786" s="102">
        <f t="shared" si="231"/>
        <v>-6.0381015770276711</v>
      </c>
      <c r="H786" s="102">
        <f t="shared" si="232"/>
        <v>155.06883981888024</v>
      </c>
      <c r="I786" s="102">
        <f t="shared" si="233"/>
        <v>-11.415473511161583</v>
      </c>
      <c r="J786" s="102">
        <f t="shared" si="234"/>
        <v>43.953498794781382</v>
      </c>
      <c r="K786" s="102" t="str">
        <f t="shared" si="220"/>
        <v>1+0.410409811723823i</v>
      </c>
      <c r="L786" s="102" t="str">
        <f t="shared" si="221"/>
        <v>1-0.0333615657551245i</v>
      </c>
      <c r="M786" s="102" t="str">
        <f t="shared" si="238"/>
        <v>1.01369191392037+0.377048245968699i</v>
      </c>
      <c r="N786" s="102" t="str">
        <f t="shared" si="222"/>
        <v>1+543.808487696773i</v>
      </c>
      <c r="O786" s="102" t="str">
        <f t="shared" si="223"/>
        <v>0.922556152342329+0.819765212418223i</v>
      </c>
      <c r="P786" s="102" t="str">
        <f t="shared" si="239"/>
        <v>-444.872724279235+502.513631233054i</v>
      </c>
      <c r="Q786" s="102" t="str">
        <f t="shared" si="224"/>
        <v>-0.193968535892347-0.502280745378359i</v>
      </c>
      <c r="R786" s="102" t="str">
        <f t="shared" si="225"/>
        <v>1400-60.9147230057533i</v>
      </c>
      <c r="S786" s="102" t="str">
        <f t="shared" si="226"/>
        <v>-3329.06044333767i</v>
      </c>
      <c r="T786" s="102" t="str">
        <f t="shared" si="235"/>
        <v>1153.41805460621-536.161470818247i</v>
      </c>
      <c r="U786" s="102" t="str">
        <f t="shared" si="227"/>
        <v>-0.452494775268589+0.210340269321004i</v>
      </c>
      <c r="V786" s="102"/>
      <c r="W786" s="102"/>
      <c r="X786" s="102"/>
      <c r="Y786" s="102"/>
      <c r="Z786" s="102"/>
      <c r="AA786" s="102"/>
      <c r="AB786" s="102"/>
      <c r="AC786" s="102"/>
      <c r="AD786" s="102"/>
      <c r="AE786" s="102"/>
      <c r="AF786" s="102"/>
      <c r="AG786" s="102"/>
      <c r="AH786" s="102"/>
      <c r="AI786" s="102"/>
      <c r="AJ786" s="102"/>
      <c r="AK786" s="102"/>
      <c r="AL786" s="102"/>
    </row>
    <row r="787" spans="2:38" s="110" customFormat="1" x14ac:dyDescent="0.2">
      <c r="B787" s="102">
        <f t="shared" si="236"/>
        <v>4.7499999999999201</v>
      </c>
      <c r="C787" s="102">
        <f t="shared" si="237"/>
        <v>56234.132519024664</v>
      </c>
      <c r="D787" s="102">
        <f t="shared" si="228"/>
        <v>56.234132519024662</v>
      </c>
      <c r="E787" s="102">
        <f t="shared" si="229"/>
        <v>-5.4977108818330436</v>
      </c>
      <c r="F787" s="102">
        <f t="shared" si="230"/>
        <v>-111.2895165184265</v>
      </c>
      <c r="G787" s="102">
        <f t="shared" si="231"/>
        <v>-6.0530028664788302</v>
      </c>
      <c r="H787" s="102">
        <f t="shared" si="232"/>
        <v>154.86364621615806</v>
      </c>
      <c r="I787" s="102">
        <f t="shared" si="233"/>
        <v>-11.550713748311875</v>
      </c>
      <c r="J787" s="102">
        <f t="shared" si="234"/>
        <v>43.574129697731564</v>
      </c>
      <c r="K787" s="102" t="str">
        <f t="shared" si="220"/>
        <v>1+0.415162133366492i</v>
      </c>
      <c r="L787" s="102" t="str">
        <f t="shared" si="221"/>
        <v>1-0.0337478744798246i</v>
      </c>
      <c r="M787" s="102" t="str">
        <f t="shared" si="238"/>
        <v>1.01401083956563+0.381414258886667i</v>
      </c>
      <c r="N787" s="102" t="str">
        <f t="shared" si="222"/>
        <v>1+550.105493206202i</v>
      </c>
      <c r="O787" s="102" t="str">
        <f t="shared" si="223"/>
        <v>0.920752253396648+0.829257646199276i</v>
      </c>
      <c r="P787" s="102" t="str">
        <f t="shared" si="239"/>
        <v>-455.25843420407+507.340130121684i</v>
      </c>
      <c r="Q787" s="102" t="str">
        <f t="shared" si="224"/>
        <v>-0.192804728983723-0.494786037203595i</v>
      </c>
      <c r="R787" s="102" t="str">
        <f t="shared" si="225"/>
        <v>1400-60.2174379375076i</v>
      </c>
      <c r="S787" s="102" t="str">
        <f t="shared" si="226"/>
        <v>-3290.95300356146i</v>
      </c>
      <c r="T787" s="102" t="str">
        <f t="shared" si="235"/>
        <v>1149.51673078523-539.362653407165i</v>
      </c>
      <c r="U787" s="102" t="str">
        <f t="shared" si="227"/>
        <v>-0.450964255923435+0.211596117875118i</v>
      </c>
      <c r="V787" s="102"/>
      <c r="W787" s="102"/>
      <c r="X787" s="102"/>
      <c r="Y787" s="102"/>
      <c r="Z787" s="102"/>
      <c r="AA787" s="102"/>
      <c r="AB787" s="102"/>
      <c r="AC787" s="102"/>
      <c r="AD787" s="102"/>
      <c r="AE787" s="102"/>
      <c r="AF787" s="102"/>
      <c r="AG787" s="102"/>
      <c r="AH787" s="102"/>
      <c r="AI787" s="102"/>
      <c r="AJ787" s="102"/>
      <c r="AK787" s="102"/>
      <c r="AL787" s="102"/>
    </row>
    <row r="788" spans="2:38" s="110" customFormat="1" x14ac:dyDescent="0.2">
      <c r="B788" s="102">
        <f t="shared" si="236"/>
        <v>4.75499999999992</v>
      </c>
      <c r="C788" s="102">
        <f t="shared" si="237"/>
        <v>56885.293084373676</v>
      </c>
      <c r="D788" s="102">
        <f t="shared" si="228"/>
        <v>56.885293084373679</v>
      </c>
      <c r="E788" s="102">
        <f t="shared" si="229"/>
        <v>-5.6183030567448977</v>
      </c>
      <c r="F788" s="102">
        <f t="shared" si="230"/>
        <v>-111.46398814579732</v>
      </c>
      <c r="G788" s="102">
        <f t="shared" si="231"/>
        <v>-6.0681912227394275</v>
      </c>
      <c r="H788" s="102">
        <f t="shared" si="232"/>
        <v>154.65622934269601</v>
      </c>
      <c r="I788" s="102">
        <f t="shared" si="233"/>
        <v>-11.686494279484325</v>
      </c>
      <c r="J788" s="102">
        <f t="shared" si="234"/>
        <v>43.192241196898692</v>
      </c>
      <c r="K788" s="102" t="str">
        <f t="shared" si="220"/>
        <v>1+0.419969484300251i</v>
      </c>
      <c r="L788" s="102" t="str">
        <f t="shared" si="221"/>
        <v>1-0.0341386564487325i</v>
      </c>
      <c r="M788" s="102" t="str">
        <f t="shared" si="238"/>
        <v>1.01433719394348+0.385830827851519i</v>
      </c>
      <c r="N788" s="102" t="str">
        <f t="shared" si="222"/>
        <v>1+556.475414602901i</v>
      </c>
      <c r="O788" s="102" t="str">
        <f t="shared" si="223"/>
        <v>0.918906336246748+0.83885999718311i</v>
      </c>
      <c r="P788" s="102" t="str">
        <f t="shared" si="239"/>
        <v>-465.886058390013+512.187644441325i</v>
      </c>
      <c r="Q788" s="102" t="str">
        <f t="shared" si="224"/>
        <v>-0.191631402514455-0.487382772329733i</v>
      </c>
      <c r="R788" s="102" t="str">
        <f t="shared" si="225"/>
        <v>1400-59.5281346254355i</v>
      </c>
      <c r="S788" s="102" t="str">
        <f t="shared" si="226"/>
        <v>-3253.28177604124i</v>
      </c>
      <c r="T788" s="102" t="str">
        <f t="shared" si="235"/>
        <v>1145.55176018654-542.57090152151i</v>
      </c>
      <c r="U788" s="102" t="str">
        <f t="shared" si="227"/>
        <v>-0.449408767457795+0.212854738289207i</v>
      </c>
      <c r="V788" s="102"/>
      <c r="W788" s="102"/>
      <c r="X788" s="102"/>
      <c r="Y788" s="102"/>
      <c r="Z788" s="102"/>
      <c r="AA788" s="102"/>
      <c r="AB788" s="102"/>
      <c r="AC788" s="102"/>
      <c r="AD788" s="102"/>
      <c r="AE788" s="102"/>
      <c r="AF788" s="102"/>
      <c r="AG788" s="102"/>
      <c r="AH788" s="102"/>
      <c r="AI788" s="102"/>
      <c r="AJ788" s="102"/>
      <c r="AK788" s="102"/>
      <c r="AL788" s="102"/>
    </row>
    <row r="789" spans="2:38" s="110" customFormat="1" x14ac:dyDescent="0.2">
      <c r="B789" s="102">
        <f t="shared" si="236"/>
        <v>4.7599999999999199</v>
      </c>
      <c r="C789" s="102">
        <f t="shared" si="237"/>
        <v>57543.993733705101</v>
      </c>
      <c r="D789" s="102">
        <f t="shared" si="228"/>
        <v>57.543993733705101</v>
      </c>
      <c r="E789" s="102">
        <f t="shared" si="229"/>
        <v>-5.7391480494031679</v>
      </c>
      <c r="F789" s="102">
        <f t="shared" si="230"/>
        <v>-111.63873464208079</v>
      </c>
      <c r="G789" s="102">
        <f t="shared" si="231"/>
        <v>-6.0836714745504796</v>
      </c>
      <c r="H789" s="102">
        <f t="shared" si="232"/>
        <v>154.44659351228938</v>
      </c>
      <c r="I789" s="102">
        <f t="shared" si="233"/>
        <v>-11.822819523953648</v>
      </c>
      <c r="J789" s="102">
        <f t="shared" si="234"/>
        <v>42.807858870208591</v>
      </c>
      <c r="K789" s="102" t="str">
        <f t="shared" si="220"/>
        <v>1+0.424832501734259i</v>
      </c>
      <c r="L789" s="102" t="str">
        <f t="shared" si="221"/>
        <v>1-0.034533963459575i</v>
      </c>
      <c r="M789" s="102" t="str">
        <f t="shared" si="238"/>
        <v>1.01467115009133+0.390298538274684i</v>
      </c>
      <c r="N789" s="102" t="str">
        <f t="shared" si="222"/>
        <v>1+562.919096213053i</v>
      </c>
      <c r="O789" s="102" t="str">
        <f t="shared" si="223"/>
        <v>0.917017422162926+0.84857353815095i</v>
      </c>
      <c r="P789" s="102" t="str">
        <f t="shared" si="239"/>
        <v>-476.761231744082+517.055192033729i</v>
      </c>
      <c r="Q789" s="102" t="str">
        <f t="shared" si="224"/>
        <v>-0.190448785816246-0.480070252183137i</v>
      </c>
      <c r="R789" s="102" t="str">
        <f t="shared" si="225"/>
        <v>1400-58.8467217031288i</v>
      </c>
      <c r="S789" s="102" t="str">
        <f t="shared" si="226"/>
        <v>-3216.04176749659i</v>
      </c>
      <c r="T789" s="102" t="str">
        <f t="shared" si="235"/>
        <v>1141.52264941487-545.785064118355i</v>
      </c>
      <c r="U789" s="102" t="str">
        <f t="shared" si="227"/>
        <v>-0.44782811630891+0.214115679000277i</v>
      </c>
      <c r="V789" s="102"/>
      <c r="W789" s="102"/>
      <c r="X789" s="102"/>
      <c r="Y789" s="102"/>
      <c r="Z789" s="102"/>
      <c r="AA789" s="102"/>
      <c r="AB789" s="102"/>
      <c r="AC789" s="102"/>
      <c r="AD789" s="102"/>
      <c r="AE789" s="102"/>
      <c r="AF789" s="102"/>
      <c r="AG789" s="102"/>
      <c r="AH789" s="102"/>
      <c r="AI789" s="102"/>
      <c r="AJ789" s="102"/>
      <c r="AK789" s="102"/>
      <c r="AL789" s="102"/>
    </row>
    <row r="790" spans="2:38" s="110" customFormat="1" x14ac:dyDescent="0.2">
      <c r="B790" s="102">
        <f t="shared" si="236"/>
        <v>4.7649999999999197</v>
      </c>
      <c r="C790" s="102">
        <f t="shared" si="237"/>
        <v>58210.321777076424</v>
      </c>
      <c r="D790" s="102">
        <f t="shared" si="228"/>
        <v>58.210321777076423</v>
      </c>
      <c r="E790" s="102">
        <f t="shared" si="229"/>
        <v>-5.8602453272541979</v>
      </c>
      <c r="F790" s="102">
        <f t="shared" si="230"/>
        <v>-111.8137347159839</v>
      </c>
      <c r="G790" s="102">
        <f t="shared" si="231"/>
        <v>-6.0994484843435313</v>
      </c>
      <c r="H790" s="102">
        <f t="shared" si="232"/>
        <v>154.23474352264429</v>
      </c>
      <c r="I790" s="102">
        <f t="shared" si="233"/>
        <v>-11.959693811597729</v>
      </c>
      <c r="J790" s="102">
        <f t="shared" si="234"/>
        <v>42.421008806660396</v>
      </c>
      <c r="K790" s="102" t="str">
        <f t="shared" si="220"/>
        <v>1+0.429751830256209i</v>
      </c>
      <c r="L790" s="102" t="str">
        <f t="shared" si="221"/>
        <v>1-0.0349338479098681i</v>
      </c>
      <c r="M790" s="102" t="str">
        <f t="shared" si="238"/>
        <v>1.01501288507716+0.394817982346341i</v>
      </c>
      <c r="N790" s="102" t="str">
        <f t="shared" si="222"/>
        <v>1+569.437392139676i</v>
      </c>
      <c r="O790" s="102" t="str">
        <f t="shared" si="223"/>
        <v>0.91508450961793+0.85839955662213i</v>
      </c>
      <c r="P790" s="102" t="str">
        <f t="shared" si="239"/>
        <v>-487.889720427142+521.94173630087i</v>
      </c>
      <c r="Q790" s="102" t="str">
        <f t="shared" si="224"/>
        <v>-0.189257115469976-0.472847783849027i</v>
      </c>
      <c r="R790" s="102" t="str">
        <f t="shared" si="225"/>
        <v>1400-58.1731088500437i</v>
      </c>
      <c r="S790" s="102" t="str">
        <f t="shared" si="226"/>
        <v>-3179.22804180472i</v>
      </c>
      <c r="T790" s="102" t="str">
        <f t="shared" si="235"/>
        <v>1137.42892353733-549.003966199187i</v>
      </c>
      <c r="U790" s="102" t="str">
        <f t="shared" si="227"/>
        <v>-0.446222116156952+0.215378479047373i</v>
      </c>
      <c r="V790" s="102"/>
      <c r="W790" s="102"/>
      <c r="X790" s="102"/>
      <c r="Y790" s="102"/>
      <c r="Z790" s="102"/>
      <c r="AA790" s="102"/>
      <c r="AB790" s="102"/>
      <c r="AC790" s="102"/>
      <c r="AD790" s="102"/>
      <c r="AE790" s="102"/>
      <c r="AF790" s="102"/>
      <c r="AG790" s="102"/>
      <c r="AH790" s="102"/>
      <c r="AI790" s="102"/>
      <c r="AJ790" s="102"/>
      <c r="AK790" s="102"/>
      <c r="AL790" s="102"/>
    </row>
    <row r="791" spans="2:38" s="110" customFormat="1" x14ac:dyDescent="0.2">
      <c r="B791" s="102">
        <f t="shared" si="236"/>
        <v>4.7699999999999196</v>
      </c>
      <c r="C791" s="102">
        <f t="shared" si="237"/>
        <v>58884.365535548051</v>
      </c>
      <c r="D791" s="102">
        <f t="shared" si="228"/>
        <v>58.884365535548049</v>
      </c>
      <c r="E791" s="102">
        <f t="shared" si="229"/>
        <v>-5.9815942329428395</v>
      </c>
      <c r="F791" s="102">
        <f t="shared" si="230"/>
        <v>-111.98896707628629</v>
      </c>
      <c r="G791" s="102">
        <f t="shared" si="231"/>
        <v>-6.1155271468859524</v>
      </c>
      <c r="H791" s="102">
        <f t="shared" si="232"/>
        <v>154.02068466796823</v>
      </c>
      <c r="I791" s="102">
        <f t="shared" si="233"/>
        <v>-12.097121379828792</v>
      </c>
      <c r="J791" s="102">
        <f t="shared" si="234"/>
        <v>42.031717591681939</v>
      </c>
      <c r="K791" s="102" t="str">
        <f t="shared" si="220"/>
        <v>1+0.434728121917768i</v>
      </c>
      <c r="L791" s="102" t="str">
        <f t="shared" si="221"/>
        <v>1-0.0353383628038627i</v>
      </c>
      <c r="M791" s="102" t="str">
        <f t="shared" si="238"/>
        <v>1.01536258009337+0.399389759113905i</v>
      </c>
      <c r="N791" s="102" t="str">
        <f t="shared" si="222"/>
        <v>1+576.031166375833i</v>
      </c>
      <c r="O791" s="102" t="str">
        <f t="shared" si="223"/>
        <v>0.913106573755944+0.868339355024753i</v>
      </c>
      <c r="P791" s="102" t="str">
        <f t="shared" si="239"/>
        <v>-499.277424911191+526.846184061102i</v>
      </c>
      <c r="Q791" s="102" t="str">
        <f t="shared" si="224"/>
        <v>-0.188056635184209-0.465714679648986i</v>
      </c>
      <c r="R791" s="102" t="str">
        <f t="shared" si="225"/>
        <v>1400-57.5072067795259i</v>
      </c>
      <c r="S791" s="102" t="str">
        <f t="shared" si="226"/>
        <v>-3142.83571934618i</v>
      </c>
      <c r="T791" s="102" t="str">
        <f t="shared" si="235"/>
        <v>1133.27012707122-552.226408944779i</v>
      </c>
      <c r="U791" s="102" t="str">
        <f t="shared" si="227"/>
        <v>-0.444590588312555+0.21664266812449i</v>
      </c>
      <c r="V791" s="102"/>
      <c r="W791" s="102"/>
      <c r="X791" s="102"/>
      <c r="Y791" s="102"/>
      <c r="Z791" s="102"/>
      <c r="AA791" s="102"/>
      <c r="AB791" s="102"/>
      <c r="AC791" s="102"/>
      <c r="AD791" s="102"/>
      <c r="AE791" s="102"/>
      <c r="AF791" s="102"/>
      <c r="AG791" s="102"/>
      <c r="AH791" s="102"/>
      <c r="AI791" s="102"/>
      <c r="AJ791" s="102"/>
      <c r="AK791" s="102"/>
      <c r="AL791" s="102"/>
    </row>
    <row r="792" spans="2:38" s="110" customFormat="1" x14ac:dyDescent="0.2">
      <c r="B792" s="102">
        <f t="shared" si="236"/>
        <v>4.7749999999999195</v>
      </c>
      <c r="C792" s="102">
        <f t="shared" si="237"/>
        <v>59566.214352890078</v>
      </c>
      <c r="D792" s="102">
        <f t="shared" si="228"/>
        <v>59.566214352890078</v>
      </c>
      <c r="E792" s="102">
        <f t="shared" si="229"/>
        <v>-6.1031939827341342</v>
      </c>
      <c r="F792" s="102">
        <f t="shared" si="230"/>
        <v>-112.16441045985891</v>
      </c>
      <c r="G792" s="102">
        <f t="shared" si="231"/>
        <v>-6.1319123878506847</v>
      </c>
      <c r="H792" s="102">
        <f t="shared" si="232"/>
        <v>153.8044227514778</v>
      </c>
      <c r="I792" s="102">
        <f t="shared" si="233"/>
        <v>-12.23510637058482</v>
      </c>
      <c r="J792" s="102">
        <f t="shared" si="234"/>
        <v>41.640012291618888</v>
      </c>
      <c r="K792" s="102" t="str">
        <f t="shared" si="220"/>
        <v>1+0.439762036321007i</v>
      </c>
      <c r="L792" s="102" t="str">
        <f t="shared" si="221"/>
        <v>1-0.0357475617595697i</v>
      </c>
      <c r="M792" s="102" t="str">
        <f t="shared" si="238"/>
        <v>1.0157204205529+0.404014474561437i</v>
      </c>
      <c r="N792" s="102" t="str">
        <f t="shared" si="222"/>
        <v>1+582.701292919158i</v>
      </c>
      <c r="O792" s="102" t="str">
        <f t="shared" si="223"/>
        <v>0.911082565849193+0.878394250868332i</v>
      </c>
      <c r="P792" s="102" t="str">
        <f t="shared" si="239"/>
        <v>-510.930383107883+531.767383327297i</v>
      </c>
      <c r="Q792" s="102" t="str">
        <f t="shared" si="224"/>
        <v>-0.186847595659663-0.458670256723012i</v>
      </c>
      <c r="R792" s="102" t="str">
        <f t="shared" si="225"/>
        <v>1400-56.8489272269766i</v>
      </c>
      <c r="S792" s="102" t="str">
        <f t="shared" si="226"/>
        <v>-3106.85997635803i</v>
      </c>
      <c r="T792" s="102" t="str">
        <f t="shared" si="235"/>
        <v>1129.04582498458-555.451169887183i</v>
      </c>
      <c r="U792" s="102" t="str">
        <f t="shared" si="227"/>
        <v>-0.442933362109334+0.217907766648048i</v>
      </c>
      <c r="V792" s="102"/>
      <c r="W792" s="102"/>
      <c r="X792" s="102"/>
      <c r="Y792" s="102"/>
      <c r="Z792" s="102"/>
      <c r="AA792" s="102"/>
      <c r="AB792" s="102"/>
      <c r="AC792" s="102"/>
      <c r="AD792" s="102"/>
      <c r="AE792" s="102"/>
      <c r="AF792" s="102"/>
      <c r="AG792" s="102"/>
      <c r="AH792" s="102"/>
      <c r="AI792" s="102"/>
      <c r="AJ792" s="102"/>
      <c r="AK792" s="102"/>
      <c r="AL792" s="102"/>
    </row>
    <row r="793" spans="2:38" s="110" customFormat="1" x14ac:dyDescent="0.2">
      <c r="B793" s="102">
        <f t="shared" si="236"/>
        <v>4.7799999999999194</v>
      </c>
      <c r="C793" s="102">
        <f t="shared" si="237"/>
        <v>60255.958607424676</v>
      </c>
      <c r="D793" s="102">
        <f t="shared" si="228"/>
        <v>60.255958607424674</v>
      </c>
      <c r="E793" s="102">
        <f t="shared" si="229"/>
        <v>-6.225043665078096</v>
      </c>
      <c r="F793" s="102">
        <f t="shared" si="230"/>
        <v>-112.3400436604295</v>
      </c>
      <c r="G793" s="102">
        <f t="shared" si="231"/>
        <v>-6.1486091623111783</v>
      </c>
      <c r="H793" s="102">
        <f t="shared" si="232"/>
        <v>153.58596409780404</v>
      </c>
      <c r="I793" s="102">
        <f t="shared" si="233"/>
        <v>-12.373652827389275</v>
      </c>
      <c r="J793" s="102">
        <f t="shared" si="234"/>
        <v>41.245920437374537</v>
      </c>
      <c r="K793" s="102" t="str">
        <f t="shared" si="220"/>
        <v>1+0.444854240705826i</v>
      </c>
      <c r="L793" s="102" t="str">
        <f t="shared" si="221"/>
        <v>1-0.0361614990158676i</v>
      </c>
      <c r="M793" s="102" t="str">
        <f t="shared" si="238"/>
        <v>1.01608659618749+0.408692741689958i</v>
      </c>
      <c r="N793" s="102" t="str">
        <f t="shared" si="222"/>
        <v>1+589.448655887699i</v>
      </c>
      <c r="O793" s="102" t="str">
        <f t="shared" si="223"/>
        <v>0.909011412741894+0.888565576918419i</v>
      </c>
      <c r="P793" s="102" t="str">
        <f t="shared" si="239"/>
        <v>-522.854773569898+536.704121004206i</v>
      </c>
      <c r="Q793" s="102" t="str">
        <f t="shared" si="224"/>
        <v>-0.18563025443962-0.451713836616834i</v>
      </c>
      <c r="R793" s="102" t="str">
        <f t="shared" si="225"/>
        <v>1400-56.198182938155i</v>
      </c>
      <c r="S793" s="102" t="str">
        <f t="shared" si="226"/>
        <v>-3071.29604429452i</v>
      </c>
      <c r="T793" s="102" t="str">
        <f t="shared" si="235"/>
        <v>1124.75560370796-558.677003120061i</v>
      </c>
      <c r="U793" s="102" t="str">
        <f t="shared" si="227"/>
        <v>-0.441250275300814+0.219173285839408i</v>
      </c>
      <c r="V793" s="102"/>
      <c r="W793" s="102"/>
      <c r="X793" s="102"/>
      <c r="Y793" s="102"/>
      <c r="Z793" s="102"/>
      <c r="AA793" s="102"/>
      <c r="AB793" s="102"/>
      <c r="AC793" s="102"/>
      <c r="AD793" s="102"/>
      <c r="AE793" s="102"/>
      <c r="AF793" s="102"/>
      <c r="AG793" s="102"/>
      <c r="AH793" s="102"/>
      <c r="AI793" s="102"/>
      <c r="AJ793" s="102"/>
      <c r="AK793" s="102"/>
      <c r="AL793" s="102"/>
    </row>
    <row r="794" spans="2:38" s="110" customFormat="1" x14ac:dyDescent="0.2">
      <c r="B794" s="102">
        <f t="shared" si="236"/>
        <v>4.7849999999999193</v>
      </c>
      <c r="C794" s="102">
        <f t="shared" si="237"/>
        <v>60953.689724005686</v>
      </c>
      <c r="D794" s="102">
        <f t="shared" si="228"/>
        <v>60.953689724005685</v>
      </c>
      <c r="E794" s="102">
        <f t="shared" si="229"/>
        <v>-6.3471422393240209</v>
      </c>
      <c r="F794" s="102">
        <f t="shared" si="230"/>
        <v>-112.51584555806726</v>
      </c>
      <c r="G794" s="102">
        <f t="shared" si="231"/>
        <v>-6.165622453159405</v>
      </c>
      <c r="H794" s="102">
        <f t="shared" si="232"/>
        <v>153.36531556527723</v>
      </c>
      <c r="I794" s="102">
        <f t="shared" si="233"/>
        <v>-12.512764692483426</v>
      </c>
      <c r="J794" s="102">
        <f t="shared" si="234"/>
        <v>40.849470007209973</v>
      </c>
      <c r="K794" s="102" t="str">
        <f t="shared" si="220"/>
        <v>1+0.450005410038401i</v>
      </c>
      <c r="L794" s="102" t="str">
        <f t="shared" si="221"/>
        <v>1-0.0365802294396911i</v>
      </c>
      <c r="M794" s="102" t="str">
        <f t="shared" si="238"/>
        <v>1.01646130114831+0.41342518059871i</v>
      </c>
      <c r="N794" s="102" t="str">
        <f t="shared" si="222"/>
        <v>1+596.274149637109i</v>
      </c>
      <c r="O794" s="102" t="str">
        <f t="shared" si="223"/>
        <v>0.906892016281254+0.898854681373266i</v>
      </c>
      <c r="P794" s="102" t="str">
        <f t="shared" si="239"/>
        <v>-535.056918766897+541.655120502161i</v>
      </c>
      <c r="Q794" s="102" t="str">
        <f t="shared" si="224"/>
        <v>-0.184404875746409-0.444844744875213i</v>
      </c>
      <c r="R794" s="102" t="str">
        <f t="shared" si="225"/>
        <v>1400-55.5548876576099i</v>
      </c>
      <c r="S794" s="102" t="str">
        <f t="shared" si="226"/>
        <v>-3036.13920919496i</v>
      </c>
      <c r="T794" s="102" t="str">
        <f t="shared" si="235"/>
        <v>1120.39907215632-561.902639548682i</v>
      </c>
      <c r="U794" s="102" t="str">
        <f t="shared" si="227"/>
        <v>-0.439541174461325+0.220438727822944i</v>
      </c>
      <c r="V794" s="102"/>
      <c r="W794" s="102"/>
      <c r="X794" s="102"/>
      <c r="Y794" s="102"/>
      <c r="Z794" s="102"/>
      <c r="AA794" s="102"/>
      <c r="AB794" s="102"/>
      <c r="AC794" s="102"/>
      <c r="AD794" s="102"/>
      <c r="AE794" s="102"/>
      <c r="AF794" s="102"/>
      <c r="AG794" s="102"/>
      <c r="AH794" s="102"/>
      <c r="AI794" s="102"/>
      <c r="AJ794" s="102"/>
      <c r="AK794" s="102"/>
      <c r="AL794" s="102"/>
    </row>
    <row r="795" spans="2:38" s="110" customFormat="1" x14ac:dyDescent="0.2">
      <c r="B795" s="102">
        <f t="shared" si="236"/>
        <v>4.7899999999999192</v>
      </c>
      <c r="C795" s="102">
        <f t="shared" si="237"/>
        <v>61659.500186136851</v>
      </c>
      <c r="D795" s="102">
        <f t="shared" si="228"/>
        <v>61.659500186136853</v>
      </c>
      <c r="E795" s="102">
        <f t="shared" si="229"/>
        <v>-6.4694885345910613</v>
      </c>
      <c r="F795" s="102">
        <f t="shared" si="230"/>
        <v>-112.69179514935047</v>
      </c>
      <c r="G795" s="102">
        <f t="shared" si="231"/>
        <v>-6.1829572694471153</v>
      </c>
      <c r="H795" s="102">
        <f t="shared" si="232"/>
        <v>153.1424845580689</v>
      </c>
      <c r="I795" s="102">
        <f t="shared" si="233"/>
        <v>-12.652445804038177</v>
      </c>
      <c r="J795" s="102">
        <f t="shared" si="234"/>
        <v>40.450689408718432</v>
      </c>
      <c r="K795" s="102" t="str">
        <f t="shared" si="220"/>
        <v>1+0.455216227100647i</v>
      </c>
      <c r="L795" s="102" t="str">
        <f t="shared" si="221"/>
        <v>1-0.0370038085333046i</v>
      </c>
      <c r="M795" s="102" t="str">
        <f t="shared" si="238"/>
        <v>1.01684473410889+0.418212418567342i</v>
      </c>
      <c r="N795" s="102" t="str">
        <f t="shared" si="222"/>
        <v>1+603.178678879192i</v>
      </c>
      <c r="O795" s="102" t="str">
        <f t="shared" si="223"/>
        <v>0.904723252735216+0.909262928042524i</v>
      </c>
      <c r="P795" s="102" t="str">
        <f t="shared" si="239"/>
        <v>-547.54328843778+546.619039264156i</v>
      </c>
      <c r="Q795" s="102" t="str">
        <f t="shared" si="224"/>
        <v>-0.183171730304076-0.438062310641949i</v>
      </c>
      <c r="R795" s="102" t="str">
        <f t="shared" si="225"/>
        <v>1400-54.9189561172487i</v>
      </c>
      <c r="S795" s="102" t="str">
        <f t="shared" si="226"/>
        <v>-3001.38481105895i</v>
      </c>
      <c r="T795" s="102" t="str">
        <f t="shared" si="235"/>
        <v>1115.97586275946-565.12678718077i</v>
      </c>
      <c r="U795" s="102" t="str">
        <f t="shared" si="227"/>
        <v>-0.437805915390249+0.221703585740148i</v>
      </c>
      <c r="V795" s="102"/>
      <c r="W795" s="102"/>
      <c r="X795" s="102"/>
      <c r="Y795" s="102"/>
      <c r="Z795" s="102"/>
      <c r="AA795" s="102"/>
      <c r="AB795" s="102"/>
      <c r="AC795" s="102"/>
      <c r="AD795" s="102"/>
      <c r="AE795" s="102"/>
      <c r="AF795" s="102"/>
      <c r="AG795" s="102"/>
      <c r="AH795" s="102"/>
      <c r="AI795" s="102"/>
      <c r="AJ795" s="102"/>
      <c r="AK795" s="102"/>
      <c r="AL795" s="102"/>
    </row>
    <row r="796" spans="2:38" s="110" customFormat="1" x14ac:dyDescent="0.2">
      <c r="B796" s="102">
        <f t="shared" si="236"/>
        <v>4.7949999999999191</v>
      </c>
      <c r="C796" s="102">
        <f t="shared" si="237"/>
        <v>62373.483548230426</v>
      </c>
      <c r="D796" s="102">
        <f t="shared" si="228"/>
        <v>62.373483548230425</v>
      </c>
      <c r="E796" s="102">
        <f t="shared" si="229"/>
        <v>-6.59208124880276</v>
      </c>
      <c r="F796" s="102">
        <f t="shared" si="230"/>
        <v>-112.86787157818196</v>
      </c>
      <c r="G796" s="102">
        <f t="shared" si="231"/>
        <v>-6.2006186446493388</v>
      </c>
      <c r="H796" s="102">
        <f t="shared" si="232"/>
        <v>152.91747903817517</v>
      </c>
      <c r="I796" s="102">
        <f t="shared" si="233"/>
        <v>-12.792699893452099</v>
      </c>
      <c r="J796" s="102">
        <f t="shared" si="234"/>
        <v>40.049607459993211</v>
      </c>
      <c r="K796" s="102" t="str">
        <f t="shared" si="220"/>
        <v>1+0.460487382580723i</v>
      </c>
      <c r="L796" s="102" t="str">
        <f t="shared" si="221"/>
        <v>1-0.0374322924416581i</v>
      </c>
      <c r="M796" s="102" t="str">
        <f t="shared" si="238"/>
        <v>1.01723709837046+0.423055090139065i</v>
      </c>
      <c r="N796" s="102" t="str">
        <f t="shared" si="222"/>
        <v>1+610.16315880182i</v>
      </c>
      <c r="O796" s="102" t="str">
        <f t="shared" si="223"/>
        <v>0.902503972196642+0.919791696528014i</v>
      </c>
      <c r="P796" s="102" t="str">
        <f t="shared" si="239"/>
        <v>-560.320503021021+551.594466203221i</v>
      </c>
      <c r="Q796" s="102" t="str">
        <f t="shared" si="224"/>
        <v>-0.181931095147408-0.43136586626724i</v>
      </c>
      <c r="R796" s="102" t="str">
        <f t="shared" si="225"/>
        <v>1400-54.2903040250349i</v>
      </c>
      <c r="S796" s="102" t="str">
        <f t="shared" si="226"/>
        <v>-2967.02824322865i</v>
      </c>
      <c r="T796" s="102" t="str">
        <f t="shared" si="235"/>
        <v>1111.48563249959-568.348131459371i</v>
      </c>
      <c r="U796" s="102" t="str">
        <f t="shared" si="227"/>
        <v>-0.436044363519069+0.222967343880214i</v>
      </c>
      <c r="V796" s="102"/>
      <c r="W796" s="102"/>
      <c r="X796" s="102"/>
      <c r="Y796" s="102"/>
      <c r="Z796" s="102"/>
      <c r="AA796" s="102"/>
      <c r="AB796" s="102"/>
      <c r="AC796" s="102"/>
      <c r="AD796" s="102"/>
      <c r="AE796" s="102"/>
      <c r="AF796" s="102"/>
      <c r="AG796" s="102"/>
      <c r="AH796" s="102"/>
      <c r="AI796" s="102"/>
      <c r="AJ796" s="102"/>
      <c r="AK796" s="102"/>
      <c r="AL796" s="102"/>
    </row>
    <row r="797" spans="2:38" s="110" customFormat="1" x14ac:dyDescent="0.2">
      <c r="B797" s="102">
        <f t="shared" si="236"/>
        <v>4.799999999999919</v>
      </c>
      <c r="C797" s="102">
        <f t="shared" si="237"/>
        <v>63095.734448007577</v>
      </c>
      <c r="D797" s="102">
        <f t="shared" si="228"/>
        <v>63.095734448007576</v>
      </c>
      <c r="E797" s="102">
        <f t="shared" si="229"/>
        <v>-6.7149189478902986</v>
      </c>
      <c r="F797" s="102">
        <f t="shared" si="230"/>
        <v>-113.04405416720853</v>
      </c>
      <c r="G797" s="102">
        <f t="shared" si="231"/>
        <v>-6.2186116348501761</v>
      </c>
      <c r="H797" s="102">
        <f t="shared" si="232"/>
        <v>152.69030753721611</v>
      </c>
      <c r="I797" s="102">
        <f t="shared" si="233"/>
        <v>-12.933530582740474</v>
      </c>
      <c r="J797" s="102">
        <f t="shared" si="234"/>
        <v>39.646253370007585</v>
      </c>
      <c r="K797" s="102" t="str">
        <f t="shared" si="220"/>
        <v>1+0.465819575164576i</v>
      </c>
      <c r="L797" s="102" t="str">
        <f t="shared" si="221"/>
        <v>1-0.0378657379598293i</v>
      </c>
      <c r="M797" s="102" t="str">
        <f t="shared" si="238"/>
        <v>1.01763860196974+0.427953837204747i</v>
      </c>
      <c r="N797" s="102" t="str">
        <f t="shared" si="222"/>
        <v>1+617.228515190239i</v>
      </c>
      <c r="O797" s="102" t="str">
        <f t="shared" si="223"/>
        <v>0.900232997973615+0.930442382406592i</v>
      </c>
      <c r="P797" s="102" t="str">
        <f t="shared" si="239"/>
        <v>-573.395337164916+556.579919046918i</v>
      </c>
      <c r="Q797" s="102" t="str">
        <f t="shared" si="224"/>
        <v>-0.180683253417529-0.4247547469232i</v>
      </c>
      <c r="R797" s="102" t="str">
        <f t="shared" si="225"/>
        <v>1400-53.6688480538145i</v>
      </c>
      <c r="S797" s="102" t="str">
        <f t="shared" si="226"/>
        <v>-2933.06495177823i</v>
      </c>
      <c r="T797" s="102" t="str">
        <f t="shared" si="235"/>
        <v>1106.92806395434-571.565335638894i</v>
      </c>
      <c r="U797" s="102" t="str">
        <f t="shared" si="227"/>
        <v>-0.434256394320548+0.224229477827566i</v>
      </c>
      <c r="V797" s="102"/>
      <c r="W797" s="102"/>
      <c r="X797" s="102"/>
      <c r="Y797" s="102"/>
      <c r="Z797" s="102"/>
      <c r="AA797" s="102"/>
      <c r="AB797" s="102"/>
      <c r="AC797" s="102"/>
      <c r="AD797" s="102"/>
      <c r="AE797" s="102"/>
      <c r="AF797" s="102"/>
      <c r="AG797" s="102"/>
      <c r="AH797" s="102"/>
      <c r="AI797" s="102"/>
      <c r="AJ797" s="102"/>
      <c r="AK797" s="102"/>
      <c r="AL797" s="102"/>
    </row>
    <row r="798" spans="2:38" s="110" customFormat="1" x14ac:dyDescent="0.2">
      <c r="B798" s="102">
        <f t="shared" si="236"/>
        <v>4.8049999999999189</v>
      </c>
      <c r="C798" s="102">
        <f t="shared" si="237"/>
        <v>63826.348619042983</v>
      </c>
      <c r="D798" s="102">
        <f t="shared" si="228"/>
        <v>63.826348619042982</v>
      </c>
      <c r="E798" s="102">
        <f t="shared" si="229"/>
        <v>-6.8380000651722215</v>
      </c>
      <c r="F798" s="102">
        <f t="shared" si="230"/>
        <v>-113.22032244980718</v>
      </c>
      <c r="G798" s="102">
        <f t="shared" si="231"/>
        <v>-6.236941316849764</v>
      </c>
      <c r="H798" s="102">
        <f t="shared" si="232"/>
        <v>152.46097916803376</v>
      </c>
      <c r="I798" s="102">
        <f t="shared" si="233"/>
        <v>-13.074941382021986</v>
      </c>
      <c r="J798" s="102">
        <f t="shared" si="234"/>
        <v>39.240656718226575</v>
      </c>
      <c r="K798" s="102" t="str">
        <f t="shared" si="220"/>
        <v>1+0.471213511628559i</v>
      </c>
      <c r="L798" s="102" t="str">
        <f t="shared" si="221"/>
        <v>1-0.0383042025405525i</v>
      </c>
      <c r="M798" s="102" t="str">
        <f t="shared" si="238"/>
        <v>1.01804945778927+0.432909309088007i</v>
      </c>
      <c r="N798" s="102" t="str">
        <f t="shared" si="222"/>
        <v>1+624.37568454979i</v>
      </c>
      <c r="O798" s="102" t="str">
        <f t="shared" si="223"/>
        <v>0.897909125965541+0.941216397415141i</v>
      </c>
      <c r="P798" s="102" t="str">
        <f t="shared" si="239"/>
        <v>-586.7747233196+561.573841585653i</v>
      </c>
      <c r="Q798" s="102" t="str">
        <f t="shared" si="224"/>
        <v>-0.179428494144335-0.418228290228136i</v>
      </c>
      <c r="R798" s="102" t="str">
        <f t="shared" si="225"/>
        <v>1400-53.0545058302712i</v>
      </c>
      <c r="S798" s="102" t="str">
        <f t="shared" si="226"/>
        <v>-2899.49043491017i</v>
      </c>
      <c r="T798" s="102" t="str">
        <f t="shared" si="235"/>
        <v>1102.30286634365-574.777041205435i</v>
      </c>
      <c r="U798" s="102" t="str">
        <f t="shared" si="227"/>
        <v>-0.432441893719431+0.225489454626747i</v>
      </c>
      <c r="V798" s="102"/>
      <c r="W798" s="102"/>
      <c r="X798" s="102"/>
      <c r="Y798" s="102"/>
      <c r="Z798" s="102"/>
      <c r="AA798" s="102"/>
      <c r="AB798" s="102"/>
      <c r="AC798" s="102"/>
      <c r="AD798" s="102"/>
      <c r="AE798" s="102"/>
      <c r="AF798" s="102"/>
      <c r="AG798" s="102"/>
      <c r="AH798" s="102"/>
      <c r="AI798" s="102"/>
      <c r="AJ798" s="102"/>
      <c r="AK798" s="102"/>
      <c r="AL798" s="102"/>
    </row>
    <row r="799" spans="2:38" s="110" customFormat="1" x14ac:dyDescent="0.2">
      <c r="B799" s="102">
        <f t="shared" si="236"/>
        <v>4.8099999999999188</v>
      </c>
      <c r="C799" s="102">
        <f t="shared" si="237"/>
        <v>64565.422903453524</v>
      </c>
      <c r="D799" s="102">
        <f t="shared" si="228"/>
        <v>64.565422903453523</v>
      </c>
      <c r="E799" s="102">
        <f t="shared" si="229"/>
        <v>-6.9613229009156026</v>
      </c>
      <c r="F799" s="102">
        <f t="shared" si="230"/>
        <v>-113.39665620258562</v>
      </c>
      <c r="G799" s="102">
        <f t="shared" si="231"/>
        <v>-6.2556127861930646</v>
      </c>
      <c r="H799" s="102">
        <f t="shared" si="232"/>
        <v>152.22950363606364</v>
      </c>
      <c r="I799" s="102">
        <f t="shared" si="233"/>
        <v>-13.216935687108666</v>
      </c>
      <c r="J799" s="102">
        <f t="shared" si="234"/>
        <v>38.832847433478022</v>
      </c>
      <c r="K799" s="102" t="str">
        <f t="shared" si="220"/>
        <v>1+0.476669906933108i</v>
      </c>
      <c r="L799" s="102" t="str">
        <f t="shared" si="221"/>
        <v>1-0.0387477443018327i</v>
      </c>
      <c r="M799" s="102" t="str">
        <f t="shared" si="238"/>
        <v>1.01846988367022+0.437922162631275i</v>
      </c>
      <c r="N799" s="102" t="str">
        <f t="shared" si="222"/>
        <v>1+631.605614230027i</v>
      </c>
      <c r="O799" s="102" t="str">
        <f t="shared" si="223"/>
        <v>0.895531124024721+0.952115169637676i</v>
      </c>
      <c r="P799" s="102" t="str">
        <f t="shared" si="239"/>
        <v>-600.465755412706+566.574600821378i</v>
      </c>
      <c r="Q799" s="102" t="str">
        <f t="shared" si="224"/>
        <v>-0.178167112016034-0.411785835880353i</v>
      </c>
      <c r="R799" s="102" t="str">
        <f t="shared" si="225"/>
        <v>1400-52.4471959240094i</v>
      </c>
      <c r="S799" s="102" t="str">
        <f t="shared" si="226"/>
        <v>-2866.30024235865i</v>
      </c>
      <c r="T799" s="102" t="str">
        <f t="shared" si="235"/>
        <v>1097.60977657861-577.981868342354i</v>
      </c>
      <c r="U799" s="102" t="str">
        <f t="shared" si="227"/>
        <v>-0.430600758503915+0.226746732965077i</v>
      </c>
      <c r="V799" s="102"/>
      <c r="W799" s="102"/>
      <c r="X799" s="102"/>
      <c r="Y799" s="102"/>
      <c r="Z799" s="102"/>
      <c r="AA799" s="102"/>
      <c r="AB799" s="102"/>
      <c r="AC799" s="102"/>
      <c r="AD799" s="102"/>
      <c r="AE799" s="102"/>
      <c r="AF799" s="102"/>
      <c r="AG799" s="102"/>
      <c r="AH799" s="102"/>
      <c r="AI799" s="102"/>
      <c r="AJ799" s="102"/>
      <c r="AK799" s="102"/>
      <c r="AL799" s="102"/>
    </row>
    <row r="800" spans="2:38" s="110" customFormat="1" x14ac:dyDescent="0.2">
      <c r="B800" s="102">
        <f t="shared" si="236"/>
        <v>4.8149999999999187</v>
      </c>
      <c r="C800" s="102">
        <f t="shared" si="237"/>
        <v>65313.055264735063</v>
      </c>
      <c r="D800" s="102">
        <f t="shared" si="228"/>
        <v>65.31305526473507</v>
      </c>
      <c r="E800" s="102">
        <f t="shared" si="229"/>
        <v>-7.0848856220841805</v>
      </c>
      <c r="F800" s="102">
        <f t="shared" si="230"/>
        <v>-113.57303547835713</v>
      </c>
      <c r="G800" s="102">
        <f t="shared" si="231"/>
        <v>-6.2746311551200007</v>
      </c>
      <c r="H800" s="102">
        <f t="shared" si="232"/>
        <v>151.99589125046003</v>
      </c>
      <c r="I800" s="102">
        <f t="shared" si="233"/>
        <v>-13.359516777204181</v>
      </c>
      <c r="J800" s="102">
        <f t="shared" si="234"/>
        <v>38.422855772102906</v>
      </c>
      <c r="K800" s="102" t="str">
        <f t="shared" si="220"/>
        <v>1+0.48218948431751i</v>
      </c>
      <c r="L800" s="102" t="str">
        <f t="shared" si="221"/>
        <v>1-0.03919642203465i</v>
      </c>
      <c r="M800" s="102" t="str">
        <f t="shared" si="238"/>
        <v>1.01890010252798+0.44299306228286i</v>
      </c>
      <c r="N800" s="102" t="str">
        <f t="shared" si="222"/>
        <v>1+638.919262550299i</v>
      </c>
      <c r="O800" s="102" t="str">
        <f t="shared" si="223"/>
        <v>0.893097731303049+0.96314014369465i</v>
      </c>
      <c r="P800" s="102" t="str">
        <f t="shared" si="239"/>
        <v>-614.475692610672+571.580484013184i</v>
      </c>
      <c r="Q800" s="102" t="str">
        <f t="shared" si="224"/>
        <v>-0.176899407136195-0.405426725302141i</v>
      </c>
      <c r="R800" s="102" t="str">
        <f t="shared" si="225"/>
        <v>1400-51.8468378367582i</v>
      </c>
      <c r="S800" s="102" t="str">
        <f t="shared" si="226"/>
        <v>-2833.48997479957i</v>
      </c>
      <c r="T800" s="102" t="str">
        <f t="shared" si="235"/>
        <v>1092.84856031047-581.178416442132i</v>
      </c>
      <c r="U800" s="102" t="str">
        <f t="shared" si="227"/>
        <v>-0.428732896737183+0.228000763373451i</v>
      </c>
      <c r="V800" s="102"/>
      <c r="W800" s="102"/>
      <c r="X800" s="102"/>
      <c r="Y800" s="102"/>
      <c r="Z800" s="102"/>
      <c r="AA800" s="102"/>
      <c r="AB800" s="102"/>
      <c r="AC800" s="102"/>
      <c r="AD800" s="102"/>
      <c r="AE800" s="102"/>
      <c r="AF800" s="102"/>
      <c r="AG800" s="102"/>
      <c r="AH800" s="102"/>
      <c r="AI800" s="102"/>
      <c r="AJ800" s="102"/>
      <c r="AK800" s="102"/>
      <c r="AL800" s="102"/>
    </row>
    <row r="801" spans="2:38" s="110" customFormat="1" x14ac:dyDescent="0.2">
      <c r="B801" s="102">
        <f t="shared" si="236"/>
        <v>4.8199999999999186</v>
      </c>
      <c r="C801" s="102">
        <f t="shared" si="237"/>
        <v>66069.344800747291</v>
      </c>
      <c r="D801" s="102">
        <f t="shared" si="228"/>
        <v>66.069344800747288</v>
      </c>
      <c r="E801" s="102">
        <f t="shared" si="229"/>
        <v>-7.2086862622802066</v>
      </c>
      <c r="F801" s="102">
        <f t="shared" si="230"/>
        <v>-113.74944063953329</v>
      </c>
      <c r="G801" s="102">
        <f t="shared" si="231"/>
        <v>-6.2940015504367697</v>
      </c>
      <c r="H801" s="102">
        <f t="shared" si="232"/>
        <v>151.76015293495098</v>
      </c>
      <c r="I801" s="102">
        <f t="shared" si="233"/>
        <v>-13.502687812716976</v>
      </c>
      <c r="J801" s="102">
        <f t="shared" si="234"/>
        <v>38.01071229541769</v>
      </c>
      <c r="K801" s="102" t="str">
        <f t="shared" si="220"/>
        <v>1+0.487772975395769i</v>
      </c>
      <c r="L801" s="102" t="str">
        <f t="shared" si="221"/>
        <v>1-0.0396502952107519i</v>
      </c>
      <c r="M801" s="102" t="str">
        <f t="shared" si="238"/>
        <v>1.01934034247027+0.448122680185017i</v>
      </c>
      <c r="N801" s="102" t="str">
        <f t="shared" si="222"/>
        <v>1+646.317598926768i</v>
      </c>
      <c r="O801" s="102" t="str">
        <f t="shared" si="223"/>
        <v>0.890607657583496+0.974292780934435i</v>
      </c>
      <c r="P801" s="102" t="str">
        <f t="shared" si="239"/>
        <v>-628.811963167644+576.589695616093i</v>
      </c>
      <c r="Q801" s="102" t="str">
        <f t="shared" si="224"/>
        <v>-0.175625684768618-0.399150301294566i</v>
      </c>
      <c r="R801" s="102" t="str">
        <f t="shared" si="225"/>
        <v>1400-51.2533519917036i</v>
      </c>
      <c r="S801" s="102" t="str">
        <f t="shared" si="226"/>
        <v>-2801.05528326753i</v>
      </c>
      <c r="T801" s="102" t="str">
        <f t="shared" si="235"/>
        <v>1088.01901297788-584.365264665364i</v>
      </c>
      <c r="U801" s="102" t="str">
        <f t="shared" si="227"/>
        <v>-0.426838228168244+0.229250988445642i</v>
      </c>
      <c r="V801" s="102"/>
      <c r="W801" s="102"/>
      <c r="X801" s="102"/>
      <c r="Y801" s="102"/>
      <c r="Z801" s="102"/>
      <c r="AA801" s="102"/>
      <c r="AB801" s="102"/>
      <c r="AC801" s="102"/>
      <c r="AD801" s="102"/>
      <c r="AE801" s="102"/>
      <c r="AF801" s="102"/>
      <c r="AG801" s="102"/>
      <c r="AH801" s="102"/>
      <c r="AI801" s="102"/>
      <c r="AJ801" s="102"/>
      <c r="AK801" s="102"/>
      <c r="AL801" s="102"/>
    </row>
    <row r="802" spans="2:38" s="110" customFormat="1" x14ac:dyDescent="0.2">
      <c r="B802" s="102">
        <f t="shared" si="236"/>
        <v>4.8249999999999185</v>
      </c>
      <c r="C802" s="102">
        <f t="shared" si="237"/>
        <v>66834.391756849</v>
      </c>
      <c r="D802" s="102">
        <f t="shared" si="228"/>
        <v>66.834391756849001</v>
      </c>
      <c r="E802" s="102">
        <f t="shared" si="229"/>
        <v>-7.3327227218832114</v>
      </c>
      <c r="F802" s="102">
        <f t="shared" si="230"/>
        <v>-113.92585239188541</v>
      </c>
      <c r="G802" s="102">
        <f t="shared" si="231"/>
        <v>-6.3137291113093728</v>
      </c>
      <c r="H802" s="102">
        <f t="shared" si="232"/>
        <v>151.52230023839977</v>
      </c>
      <c r="I802" s="102">
        <f t="shared" si="233"/>
        <v>-13.646451833192584</v>
      </c>
      <c r="J802" s="102">
        <f t="shared" si="234"/>
        <v>37.596447846514351</v>
      </c>
      <c r="K802" s="102" t="str">
        <f t="shared" si="220"/>
        <v>1+0.493421120253579i</v>
      </c>
      <c r="L802" s="102" t="str">
        <f t="shared" si="221"/>
        <v>1-0.0401094239905363i</v>
      </c>
      <c r="M802" s="102" t="str">
        <f t="shared" si="238"/>
        <v>1.01979083691814+0.453311696263043i</v>
      </c>
      <c r="N802" s="102" t="str">
        <f t="shared" si="222"/>
        <v>1+653.801604000908i</v>
      </c>
      <c r="O802" s="102" t="str">
        <f t="shared" si="223"/>
        <v>0.888059582596015+0.985574559627014i</v>
      </c>
      <c r="P802" s="102" t="str">
        <f t="shared" si="239"/>
        <v>-643.482168364034+581.600354109279i</v>
      </c>
      <c r="Q802" s="102" t="str">
        <f t="shared" si="224"/>
        <v>-0.174346255070516-0.392955907703787i</v>
      </c>
      <c r="R802" s="102" t="str">
        <f t="shared" si="225"/>
        <v>1400-50.66665972294i</v>
      </c>
      <c r="S802" s="102" t="str">
        <f t="shared" si="226"/>
        <v>-2768.99186857928i</v>
      </c>
      <c r="T802" s="102" t="str">
        <f t="shared" si="235"/>
        <v>1083.1209608502-587.540972547727i</v>
      </c>
      <c r="U802" s="102" t="str">
        <f t="shared" si="227"/>
        <v>-0.424916684641231+0.230496843076415i</v>
      </c>
      <c r="V802" s="102"/>
      <c r="W802" s="102"/>
      <c r="X802" s="102"/>
      <c r="Y802" s="102"/>
      <c r="Z802" s="102"/>
      <c r="AA802" s="102"/>
      <c r="AB802" s="102"/>
      <c r="AC802" s="102"/>
      <c r="AD802" s="102"/>
      <c r="AE802" s="102"/>
      <c r="AF802" s="102"/>
      <c r="AG802" s="102"/>
      <c r="AH802" s="102"/>
      <c r="AI802" s="102"/>
      <c r="AJ802" s="102"/>
      <c r="AK802" s="102"/>
      <c r="AL802" s="102"/>
    </row>
    <row r="803" spans="2:38" s="110" customFormat="1" x14ac:dyDescent="0.2">
      <c r="B803" s="102">
        <f t="shared" si="236"/>
        <v>4.8299999999999184</v>
      </c>
      <c r="C803" s="102">
        <f t="shared" si="237"/>
        <v>67608.297539185573</v>
      </c>
      <c r="D803" s="102">
        <f t="shared" si="228"/>
        <v>67.608297539185571</v>
      </c>
      <c r="E803" s="102">
        <f t="shared" si="229"/>
        <v>-7.4569927683917925</v>
      </c>
      <c r="F803" s="102">
        <f t="shared" si="230"/>
        <v>-114.10225181861757</v>
      </c>
      <c r="G803" s="102">
        <f t="shared" si="231"/>
        <v>-6.3338189869785291</v>
      </c>
      <c r="H803" s="102">
        <f t="shared" si="232"/>
        <v>151.28234534505029</v>
      </c>
      <c r="I803" s="102">
        <f t="shared" si="233"/>
        <v>-13.790811755370321</v>
      </c>
      <c r="J803" s="102">
        <f t="shared" si="234"/>
        <v>37.180093526432714</v>
      </c>
      <c r="K803" s="102" t="str">
        <f t="shared" si="220"/>
        <v>1+0.499134667546423i</v>
      </c>
      <c r="L803" s="102" t="str">
        <f t="shared" si="221"/>
        <v>1-0.0405738692310256i</v>
      </c>
      <c r="M803" s="102" t="str">
        <f t="shared" si="238"/>
        <v>1.0202518247297+0.458560798315397i</v>
      </c>
      <c r="N803" s="102" t="str">
        <f t="shared" si="222"/>
        <v>1+661.372269769485i</v>
      </c>
      <c r="O803" s="102" t="str">
        <f t="shared" si="223"/>
        <v>0.885452155317519+0.996986975159935i</v>
      </c>
      <c r="P803" s="102" t="str">
        <f t="shared" si="239"/>
        <v>-658.494086536822+586.61048870979i</v>
      </c>
      <c r="Q803" s="102" t="str">
        <f t="shared" si="224"/>
        <v>-0.173061432814431-0.386842889099463i</v>
      </c>
      <c r="R803" s="102" t="str">
        <f t="shared" si="225"/>
        <v>1400-50.0866832650426i</v>
      </c>
      <c r="S803" s="102" t="str">
        <f t="shared" si="226"/>
        <v>-2737.29548076396i</v>
      </c>
      <c r="T803" s="102" t="str">
        <f t="shared" si="235"/>
        <v>1078.15426206492-590.704080655664i</v>
      </c>
      <c r="U803" s="102" t="str">
        <f t="shared" si="227"/>
        <v>-0.422968210502391+0.23173775471876i</v>
      </c>
      <c r="V803" s="102"/>
      <c r="W803" s="102"/>
      <c r="X803" s="102"/>
      <c r="Y803" s="102"/>
      <c r="Z803" s="102"/>
      <c r="AA803" s="102"/>
      <c r="AB803" s="102"/>
      <c r="AC803" s="102"/>
      <c r="AD803" s="102"/>
      <c r="AE803" s="102"/>
      <c r="AF803" s="102"/>
      <c r="AG803" s="102"/>
      <c r="AH803" s="102"/>
      <c r="AI803" s="102"/>
      <c r="AJ803" s="102"/>
      <c r="AK803" s="102"/>
      <c r="AL803" s="102"/>
    </row>
    <row r="804" spans="2:38" s="110" customFormat="1" x14ac:dyDescent="0.2">
      <c r="B804" s="102">
        <f t="shared" si="236"/>
        <v>4.8349999999999183</v>
      </c>
      <c r="C804" s="102">
        <f t="shared" si="237"/>
        <v>68391.16472813017</v>
      </c>
      <c r="D804" s="102">
        <f t="shared" si="228"/>
        <v>68.391164728130164</v>
      </c>
      <c r="E804" s="102">
        <f t="shared" si="229"/>
        <v>-7.5814940369718462</v>
      </c>
      <c r="F804" s="102">
        <f t="shared" si="230"/>
        <v>-114.27862041469521</v>
      </c>
      <c r="G804" s="102">
        <f t="shared" si="231"/>
        <v>-6.3542763343980679</v>
      </c>
      <c r="H804" s="102">
        <f t="shared" si="232"/>
        <v>151.0403010844303</v>
      </c>
      <c r="I804" s="102">
        <f t="shared" si="233"/>
        <v>-13.935770371369914</v>
      </c>
      <c r="J804" s="102">
        <f t="shared" si="234"/>
        <v>36.761680669735085</v>
      </c>
      <c r="K804" s="102" t="str">
        <f t="shared" si="220"/>
        <v>1+0.504914374598806i</v>
      </c>
      <c r="L804" s="102" t="str">
        <f t="shared" si="221"/>
        <v>1-0.0410436924939333i</v>
      </c>
      <c r="M804" s="102" t="str">
        <f t="shared" si="238"/>
        <v>1.0207235503268+0.463870682104873i</v>
      </c>
      <c r="N804" s="102" t="str">
        <f t="shared" si="222"/>
        <v>1+669.030599716045i</v>
      </c>
      <c r="O804" s="102" t="str">
        <f t="shared" si="223"/>
        <v>0.882783993255554+1.00853154023651i</v>
      </c>
      <c r="P804" s="102" t="str">
        <f t="shared" si="239"/>
        <v>-673.855677203723+591.618035967725i</v>
      </c>
      <c r="Q804" s="102" t="str">
        <f t="shared" si="224"/>
        <v>-0.171771537099419-0.38081059046589i</v>
      </c>
      <c r="R804" s="102" t="str">
        <f t="shared" si="225"/>
        <v>1400-49.5133457427596i</v>
      </c>
      <c r="S804" s="102" t="str">
        <f t="shared" si="226"/>
        <v>-2705.96191849966i</v>
      </c>
      <c r="T804" s="102" t="str">
        <f t="shared" si="235"/>
        <v>1073.11880765677-593.853111291413i</v>
      </c>
      <c r="U804" s="102" t="str">
        <f t="shared" si="227"/>
        <v>-0.420992763003809+0.232973143660477i</v>
      </c>
      <c r="V804" s="102"/>
      <c r="W804" s="102"/>
      <c r="X804" s="102"/>
      <c r="Y804" s="102"/>
      <c r="Z804" s="102"/>
      <c r="AA804" s="102"/>
      <c r="AB804" s="102"/>
      <c r="AC804" s="102"/>
      <c r="AD804" s="102"/>
      <c r="AE804" s="102"/>
      <c r="AF804" s="102"/>
      <c r="AG804" s="102"/>
      <c r="AH804" s="102"/>
      <c r="AI804" s="102"/>
      <c r="AJ804" s="102"/>
      <c r="AK804" s="102"/>
      <c r="AL804" s="102"/>
    </row>
    <row r="805" spans="2:38" s="110" customFormat="1" x14ac:dyDescent="0.2">
      <c r="B805" s="102">
        <f t="shared" si="236"/>
        <v>4.8399999999999181</v>
      </c>
      <c r="C805" s="102">
        <f t="shared" si="237"/>
        <v>69183.097091880743</v>
      </c>
      <c r="D805" s="102">
        <f t="shared" si="228"/>
        <v>69.18309709188074</v>
      </c>
      <c r="E805" s="102">
        <f t="shared" si="229"/>
        <v>-7.7062240312162782</v>
      </c>
      <c r="F805" s="102">
        <f t="shared" si="230"/>
        <v>-114.45494012137104</v>
      </c>
      <c r="G805" s="102">
        <f t="shared" si="231"/>
        <v>-6.3751063157958221</v>
      </c>
      <c r="H805" s="102">
        <f t="shared" si="232"/>
        <v>150.79618094089201</v>
      </c>
      <c r="I805" s="102">
        <f t="shared" si="233"/>
        <v>-14.0813303470121</v>
      </c>
      <c r="J805" s="102">
        <f t="shared" si="234"/>
        <v>36.341240819520976</v>
      </c>
      <c r="K805" s="102" t="str">
        <f t="shared" ref="K805:K868" si="240">COMPLEX(1,2*PI()*C805*esr*Cout*10^-6)</f>
        <v>1+0.510761007504639i</v>
      </c>
      <c r="L805" s="102" t="str">
        <f t="shared" ref="L805:L868" si="241">COMPLEX(1,-2*PI()*C805*(1-Dmax)^2*Lout*10^-6/Req)</f>
        <v>1-0.0415189560538242i</v>
      </c>
      <c r="M805" s="102" t="str">
        <f t="shared" si="238"/>
        <v>1.02120626382459+0.469242051450815i</v>
      </c>
      <c r="N805" s="102" t="str">
        <f t="shared" ref="N805:N868" si="242">COMPLEX(1,2*PI()*C805*(Rd+Rs+esr)*Req*Cout*10^-6/(Req+Rd+Rs))</f>
        <v>1+676.77760894393i</v>
      </c>
      <c r="O805" s="102" t="str">
        <f t="shared" ref="O805:O868" si="243">IMSUM(COMPLEX(1,2*PI()*C805/(Qd*ws)),IMPRODUCT(COMPLEX(0,2*PI()*C805/ws),COMPLEX(0,2*PI()*C805/ws)))</f>
        <v>0.880053681715275+1.02020978507635i</v>
      </c>
      <c r="P805" s="102" t="str">
        <f t="shared" si="239"/>
        <v>-689.575085283458+596.620836238642i</v>
      </c>
      <c r="Q805" s="102" t="str">
        <f t="shared" ref="Q805:Q868" si="244">IMPRODUCT(Ap,IMDIV(M805,P805))</f>
        <v>-0.170476891052032-0.374858356906392i</v>
      </c>
      <c r="R805" s="102" t="str">
        <f t="shared" ref="R805:R868" si="245">IMSUM(Rz*10^3,IMDIV(1,COMPLEX(0,(2*PI()*C805*Cz*10^-9))))</f>
        <v>1400-48.9465711608242i</v>
      </c>
      <c r="S805" s="102" t="str">
        <f t="shared" ref="S805:S868" si="246">IMDIV(1,COMPLEX(0,(2*PI()*C805*Cp*10^-12)))</f>
        <v>-2674.98702855667i</v>
      </c>
      <c r="T805" s="102" t="str">
        <f t="shared" si="235"/>
        <v>1068.01452257645-596.986569247947i</v>
      </c>
      <c r="U805" s="102" t="str">
        <f t="shared" ref="U805:U868" si="247">IMPRODUCT(-Rs*g/(Rs+Rd),T805)</f>
        <v>-0.418990312703068+0.234202423320348i</v>
      </c>
      <c r="V805" s="102"/>
      <c r="W805" s="102"/>
      <c r="X805" s="102"/>
      <c r="Y805" s="102"/>
      <c r="Z805" s="102"/>
      <c r="AA805" s="102"/>
      <c r="AB805" s="102"/>
      <c r="AC805" s="102"/>
      <c r="AD805" s="102"/>
      <c r="AE805" s="102"/>
      <c r="AF805" s="102"/>
      <c r="AG805" s="102"/>
      <c r="AH805" s="102"/>
      <c r="AI805" s="102"/>
      <c r="AJ805" s="102"/>
      <c r="AK805" s="102"/>
      <c r="AL805" s="102"/>
    </row>
    <row r="806" spans="2:38" s="110" customFormat="1" x14ac:dyDescent="0.2">
      <c r="B806" s="102">
        <f t="shared" si="236"/>
        <v>4.844999999999918</v>
      </c>
      <c r="C806" s="102">
        <f t="shared" si="237"/>
        <v>69984.199600214168</v>
      </c>
      <c r="D806" s="102">
        <f t="shared" ref="D806:D869" si="248">C806/1000</f>
        <v>69.984199600214168</v>
      </c>
      <c r="E806" s="102">
        <f t="shared" ref="E806:E869" si="249">20*LOG(IMABS(Q806))</f>
        <v>-7.8311801241176626</v>
      </c>
      <c r="F806" s="102">
        <f t="shared" ref="F806:F869" si="250">IF(180/PI()*IMARGUMENT(Q806)&gt;0,180/PI()*IMARGUMENT(Q806)-360,180/PI()*IMARGUMENT(Q806))</f>
        <v>-114.63119336084115</v>
      </c>
      <c r="G806" s="102">
        <f t="shared" ref="G806:G869" si="251">20*LOG(IMABS(U806))</f>
        <v>-6.3963140961594167</v>
      </c>
      <c r="H806" s="102">
        <f t="shared" ref="H806:H869" si="252">180/PI()*IMARGUMENT(U806)</f>
        <v>150.54999906276134</v>
      </c>
      <c r="I806" s="102">
        <f t="shared" ref="I806:I869" si="253">E806+G806</f>
        <v>-14.22749422027708</v>
      </c>
      <c r="J806" s="102">
        <f t="shared" ref="J806:J869" si="254">F806+H806</f>
        <v>35.918805701920192</v>
      </c>
      <c r="K806" s="102" t="str">
        <f t="shared" si="240"/>
        <v>1+0.516675341228777i</v>
      </c>
      <c r="L806" s="102" t="str">
        <f t="shared" si="241"/>
        <v>1-0.0419997229063681i</v>
      </c>
      <c r="M806" s="102" t="str">
        <f t="shared" si="238"/>
        <v>1.02170022116416+0.474675618322409i</v>
      </c>
      <c r="N806" s="102" t="str">
        <f t="shared" si="242"/>
        <v>1+684.614324310818i</v>
      </c>
      <c r="O806" s="102" t="str">
        <f t="shared" si="243"/>
        <v>0.877259773049364+1.03202325761814i</v>
      </c>
      <c r="P806" s="102" t="str">
        <f t="shared" si="239"/>
        <v>-705.660645414243+601.61663002887i</v>
      </c>
      <c r="Q806" s="102" t="str">
        <f t="shared" si="244"/>
        <v>-0.169177821517682-0.368985533361618i</v>
      </c>
      <c r="R806" s="102" t="str">
        <f t="shared" si="245"/>
        <v>1400-48.3862843938788i</v>
      </c>
      <c r="S806" s="102" t="str">
        <f t="shared" si="246"/>
        <v>-2644.36670524686i</v>
      </c>
      <c r="T806" s="102" t="str">
        <f t="shared" ref="T806:T869" si="255">IMDIV(IMPRODUCT(R806,S806),IMSUM(R806,S806))</f>
        <v>1062.84136669642-600.102942614264i</v>
      </c>
      <c r="U806" s="102" t="str">
        <f t="shared" si="247"/>
        <v>-0.416960843857825+0.235425000564057i</v>
      </c>
      <c r="V806" s="102"/>
      <c r="W806" s="102"/>
      <c r="X806" s="102"/>
      <c r="Y806" s="102"/>
      <c r="Z806" s="102"/>
      <c r="AA806" s="102"/>
      <c r="AB806" s="102"/>
      <c r="AC806" s="102"/>
      <c r="AD806" s="102"/>
      <c r="AE806" s="102"/>
      <c r="AF806" s="102"/>
      <c r="AG806" s="102"/>
      <c r="AH806" s="102"/>
      <c r="AI806" s="102"/>
      <c r="AJ806" s="102"/>
      <c r="AK806" s="102"/>
      <c r="AL806" s="102"/>
    </row>
    <row r="807" spans="2:38" s="110" customFormat="1" x14ac:dyDescent="0.2">
      <c r="B807" s="102">
        <f t="shared" ref="B807:B870" si="256">B806+0.005</f>
        <v>4.8499999999999179</v>
      </c>
      <c r="C807" s="102">
        <f t="shared" ref="C807:C870" si="257">10^B807</f>
        <v>70794.578438400451</v>
      </c>
      <c r="D807" s="102">
        <f t="shared" si="248"/>
        <v>70.79457843840045</v>
      </c>
      <c r="E807" s="102">
        <f t="shared" si="249"/>
        <v>-7.9563595592602034</v>
      </c>
      <c r="F807" s="102">
        <f t="shared" si="250"/>
        <v>-114.80736307098027</v>
      </c>
      <c r="G807" s="102">
        <f t="shared" si="251"/>
        <v>-6.41790484064658</v>
      </c>
      <c r="H807" s="102">
        <f t="shared" si="252"/>
        <v>150.3017702710749</v>
      </c>
      <c r="I807" s="102">
        <f t="shared" si="253"/>
        <v>-14.374264399906783</v>
      </c>
      <c r="J807" s="102">
        <f t="shared" si="254"/>
        <v>35.494407200094628</v>
      </c>
      <c r="K807" s="102" t="str">
        <f t="shared" si="240"/>
        <v>1+0.522658159709753i</v>
      </c>
      <c r="L807" s="102" t="str">
        <f t="shared" si="241"/>
        <v>1-0.0424860567766908i</v>
      </c>
      <c r="M807" s="102" t="str">
        <f t="shared" ref="M807:M870" si="258">IMPRODUCT(K807,L807)</f>
        <v>1.02220568424823+0.480172102933062i</v>
      </c>
      <c r="N807" s="102" t="str">
        <f t="shared" si="242"/>
        <v>1+692.541784564847i</v>
      </c>
      <c r="O807" s="102" t="str">
        <f t="shared" si="243"/>
        <v>0.874400785890465+1.04397352372488i</v>
      </c>
      <c r="P807" s="102" t="str">
        <f t="shared" ref="P807:P870" si="259">IMPRODUCT(N807,O807)</f>
        <v>-722.12088637299+606.603054209212i</v>
      </c>
      <c r="Q807" s="102" t="str">
        <f t="shared" si="244"/>
        <v>-0.167874658743015-0.363191464342083i</v>
      </c>
      <c r="R807" s="102" t="str">
        <f t="shared" si="245"/>
        <v>1400-47.8324111765197i</v>
      </c>
      <c r="S807" s="102" t="str">
        <f t="shared" si="246"/>
        <v>-2614.09688987956i</v>
      </c>
      <c r="T807" s="102" t="str">
        <f t="shared" si="255"/>
        <v>1057.59933580149-603.200703631397i</v>
      </c>
      <c r="U807" s="102" t="str">
        <f t="shared" si="247"/>
        <v>-0.41490435481443+0.236640276040009i</v>
      </c>
      <c r="V807" s="102"/>
      <c r="W807" s="102"/>
      <c r="X807" s="102"/>
      <c r="Y807" s="102"/>
      <c r="Z807" s="102"/>
      <c r="AA807" s="102"/>
      <c r="AB807" s="102"/>
      <c r="AC807" s="102"/>
      <c r="AD807" s="102"/>
      <c r="AE807" s="102"/>
      <c r="AF807" s="102"/>
      <c r="AG807" s="102"/>
      <c r="AH807" s="102"/>
      <c r="AI807" s="102"/>
      <c r="AJ807" s="102"/>
      <c r="AK807" s="102"/>
      <c r="AL807" s="102"/>
    </row>
    <row r="808" spans="2:38" s="110" customFormat="1" x14ac:dyDescent="0.2">
      <c r="B808" s="102">
        <f t="shared" si="256"/>
        <v>4.8549999999999178</v>
      </c>
      <c r="C808" s="102">
        <f t="shared" si="257"/>
        <v>71614.341021276705</v>
      </c>
      <c r="D808" s="102">
        <f t="shared" si="248"/>
        <v>71.614341021276701</v>
      </c>
      <c r="E808" s="102">
        <f t="shared" si="249"/>
        <v>-8.0817594522296439</v>
      </c>
      <c r="F808" s="102">
        <f t="shared" si="250"/>
        <v>-114.98343274007406</v>
      </c>
      <c r="G808" s="102">
        <f t="shared" si="251"/>
        <v>-6.4398837119229864</v>
      </c>
      <c r="H808" s="102">
        <f t="shared" si="252"/>
        <v>150.05151006787611</v>
      </c>
      <c r="I808" s="102">
        <f t="shared" si="253"/>
        <v>-14.52164316415263</v>
      </c>
      <c r="J808" s="102">
        <f t="shared" si="254"/>
        <v>35.068077327802044</v>
      </c>
      <c r="K808" s="102" t="str">
        <f t="shared" si="240"/>
        <v>1+0.528710255963675i</v>
      </c>
      <c r="L808" s="102" t="str">
        <f t="shared" si="241"/>
        <v>1-0.0429780221278199i</v>
      </c>
      <c r="M808" s="102" t="str">
        <f t="shared" si="258"/>
        <v>1.02272292108001+0.485732233835855i</v>
      </c>
      <c r="N808" s="102" t="str">
        <f t="shared" si="242"/>
        <v>1+700.561040482284i</v>
      </c>
      <c r="O808" s="102" t="str">
        <f t="shared" si="243"/>
        <v>0.871475204365742+1.0560621673914i</v>
      </c>
      <c r="P808" s="102" t="str">
        <f t="shared" si="259"/>
        <v>-738.964535597329+611.577638092367i</v>
      </c>
      <c r="Q808" s="102" t="str">
        <f t="shared" si="244"/>
        <v>-0.166567736049912-0.357475493675655i</v>
      </c>
      <c r="R808" s="102" t="str">
        <f t="shared" si="245"/>
        <v>1400-47.2848780934517i</v>
      </c>
      <c r="S808" s="102" t="str">
        <f t="shared" si="246"/>
        <v>-2584.17357022352i</v>
      </c>
      <c r="T808" s="102" t="str">
        <f t="shared" si="255"/>
        <v>1052.28846256149-606.278309599305i</v>
      </c>
      <c r="U808" s="102" t="str">
        <f t="shared" si="247"/>
        <v>-0.412820858389507+0.237847644535111i</v>
      </c>
      <c r="V808" s="102"/>
      <c r="W808" s="102"/>
      <c r="X808" s="102"/>
      <c r="Y808" s="102"/>
      <c r="Z808" s="102"/>
      <c r="AA808" s="102"/>
      <c r="AB808" s="102"/>
      <c r="AC808" s="102"/>
      <c r="AD808" s="102"/>
      <c r="AE808" s="102"/>
      <c r="AF808" s="102"/>
      <c r="AG808" s="102"/>
      <c r="AH808" s="102"/>
      <c r="AI808" s="102"/>
      <c r="AJ808" s="102"/>
      <c r="AK808" s="102"/>
      <c r="AL808" s="102"/>
    </row>
    <row r="809" spans="2:38" s="110" customFormat="1" x14ac:dyDescent="0.2">
      <c r="B809" s="102">
        <f t="shared" si="256"/>
        <v>4.8599999999999177</v>
      </c>
      <c r="C809" s="102">
        <f t="shared" si="257"/>
        <v>72443.59600748535</v>
      </c>
      <c r="D809" s="102">
        <f t="shared" si="248"/>
        <v>72.443596007485354</v>
      </c>
      <c r="E809" s="102">
        <f t="shared" si="249"/>
        <v>-8.2073767922464569</v>
      </c>
      <c r="F809" s="102">
        <f t="shared" si="250"/>
        <v>-115.15938644150086</v>
      </c>
      <c r="G809" s="102">
        <f t="shared" si="251"/>
        <v>-6.4622558674271282</v>
      </c>
      <c r="H809" s="102">
        <f t="shared" si="252"/>
        <v>149.79923464405044</v>
      </c>
      <c r="I809" s="102">
        <f t="shared" si="253"/>
        <v>-14.669632659673585</v>
      </c>
      <c r="J809" s="102">
        <f t="shared" si="254"/>
        <v>34.639848202549587</v>
      </c>
      <c r="K809" s="102" t="str">
        <f t="shared" si="240"/>
        <v>1+0.534832432189346i</v>
      </c>
      <c r="L809" s="102" t="str">
        <f t="shared" si="241"/>
        <v>1-0.0434756841692299i</v>
      </c>
      <c r="M809" s="102" t="str">
        <f t="shared" si="258"/>
        <v>1.02325220590533+0.491356748020116i</v>
      </c>
      <c r="N809" s="102" t="str">
        <f t="shared" si="242"/>
        <v>1+708.673155006815i</v>
      </c>
      <c r="O809" s="102" t="str">
        <f t="shared" si="243"/>
        <v>0.868481477293148+1.06829079095431i</v>
      </c>
      <c r="P809" s="102" t="str">
        <f t="shared" si="259"/>
        <v>-756.200523813024+616.537799369269i</v>
      </c>
      <c r="Q809" s="102" t="str">
        <f t="shared" si="244"/>
        <v>-0.16525738950185-0.351836964270242i</v>
      </c>
      <c r="R809" s="102" t="str">
        <f t="shared" si="245"/>
        <v>1400-46.7436125697578i</v>
      </c>
      <c r="S809" s="102" t="str">
        <f t="shared" si="246"/>
        <v>-2554.59277997513i</v>
      </c>
      <c r="T809" s="102" t="str">
        <f t="shared" si="255"/>
        <v>1046.90881748369-609.334203834798i</v>
      </c>
      <c r="U809" s="102" t="str">
        <f t="shared" si="247"/>
        <v>-0.410710382243601+0.239046495350574i</v>
      </c>
      <c r="V809" s="102"/>
      <c r="W809" s="102"/>
      <c r="X809" s="102"/>
      <c r="Y809" s="102"/>
      <c r="Z809" s="102"/>
      <c r="AA809" s="102"/>
      <c r="AB809" s="102"/>
      <c r="AC809" s="102"/>
      <c r="AD809" s="102"/>
      <c r="AE809" s="102"/>
      <c r="AF809" s="102"/>
      <c r="AG809" s="102"/>
      <c r="AH809" s="102"/>
      <c r="AI809" s="102"/>
      <c r="AJ809" s="102"/>
      <c r="AK809" s="102"/>
      <c r="AL809" s="102"/>
    </row>
    <row r="810" spans="2:38" s="110" customFormat="1" x14ac:dyDescent="0.2">
      <c r="B810" s="102">
        <f t="shared" si="256"/>
        <v>4.8649999999999176</v>
      </c>
      <c r="C810" s="102">
        <f t="shared" si="257"/>
        <v>73282.453313876584</v>
      </c>
      <c r="D810" s="102">
        <f t="shared" si="248"/>
        <v>73.282453313876587</v>
      </c>
      <c r="E810" s="102">
        <f t="shared" si="249"/>
        <v>-8.3332084440230965</v>
      </c>
      <c r="F810" s="102">
        <f t="shared" si="250"/>
        <v>-115.33520886828062</v>
      </c>
      <c r="G810" s="102">
        <f t="shared" si="251"/>
        <v>-6.4850264565650289</v>
      </c>
      <c r="H810" s="102">
        <f t="shared" si="252"/>
        <v>149.54496088667054</v>
      </c>
      <c r="I810" s="102">
        <f t="shared" si="253"/>
        <v>-14.818234900588125</v>
      </c>
      <c r="J810" s="102">
        <f t="shared" si="254"/>
        <v>34.209752018389921</v>
      </c>
      <c r="K810" s="102" t="str">
        <f t="shared" si="240"/>
        <v>1+0.541025499874592i</v>
      </c>
      <c r="L810" s="102" t="str">
        <f t="shared" si="241"/>
        <v>1-0.0439791088654853i</v>
      </c>
      <c r="M810" s="102" t="str">
        <f t="shared" si="258"/>
        <v>1.02379381935799+0.497046391009107i</v>
      </c>
      <c r="N810" s="102" t="str">
        <f t="shared" si="242"/>
        <v>1+716.879203390435i</v>
      </c>
      <c r="O810" s="102" t="str">
        <f t="shared" si="243"/>
        <v>0.865418017358961+1.08066101530444i</v>
      </c>
      <c r="P810" s="102" t="str">
        <f t="shared" si="259"/>
        <v>-773.837989769187+621.480839899326i</v>
      </c>
      <c r="Q810" s="102" t="str">
        <f t="shared" si="244"/>
        <v>-0.16394395756326-0.346275217892166i</v>
      </c>
      <c r="R810" s="102" t="str">
        <f t="shared" si="245"/>
        <v>1400-46.208542861279i</v>
      </c>
      <c r="S810" s="102" t="str">
        <f t="shared" si="246"/>
        <v>-2525.35059823269i</v>
      </c>
      <c r="T810" s="102" t="str">
        <f t="shared" si="255"/>
        <v>1041.46050984221-612.366816680471i</v>
      </c>
      <c r="U810" s="102" t="str">
        <f t="shared" si="247"/>
        <v>-0.408572969245789+0.240236212697723i</v>
      </c>
      <c r="V810" s="102"/>
      <c r="W810" s="102"/>
      <c r="X810" s="102"/>
      <c r="Y810" s="102"/>
      <c r="Z810" s="102"/>
      <c r="AA810" s="102"/>
      <c r="AB810" s="102"/>
      <c r="AC810" s="102"/>
      <c r="AD810" s="102"/>
      <c r="AE810" s="102"/>
      <c r="AF810" s="102"/>
      <c r="AG810" s="102"/>
      <c r="AH810" s="102"/>
      <c r="AI810" s="102"/>
      <c r="AJ810" s="102"/>
      <c r="AK810" s="102"/>
      <c r="AL810" s="102"/>
    </row>
    <row r="811" spans="2:38" s="110" customFormat="1" x14ac:dyDescent="0.2">
      <c r="B811" s="102">
        <f t="shared" si="256"/>
        <v>4.8699999999999175</v>
      </c>
      <c r="C811" s="102">
        <f t="shared" si="257"/>
        <v>74131.024130077771</v>
      </c>
      <c r="D811" s="102">
        <f t="shared" si="248"/>
        <v>74.131024130077776</v>
      </c>
      <c r="E811" s="102">
        <f t="shared" si="249"/>
        <v>-8.4592511498444551</v>
      </c>
      <c r="F811" s="102">
        <f t="shared" si="250"/>
        <v>-115.51088536742735</v>
      </c>
      <c r="G811" s="102">
        <f t="shared" si="251"/>
        <v>-6.5082006178368834</v>
      </c>
      <c r="H811" s="102">
        <f t="shared" si="252"/>
        <v>149.28870638582811</v>
      </c>
      <c r="I811" s="102">
        <f t="shared" si="253"/>
        <v>-14.967451767681339</v>
      </c>
      <c r="J811" s="102">
        <f t="shared" si="254"/>
        <v>33.777821018400758</v>
      </c>
      <c r="K811" s="102" t="str">
        <f t="shared" si="240"/>
        <v>1+0.547290279903829i</v>
      </c>
      <c r="L811" s="102" t="str">
        <f t="shared" si="241"/>
        <v>1-0.0444883629449843i</v>
      </c>
      <c r="M811" s="102" t="str">
        <f t="shared" si="258"/>
        <v>1.02434804860862+0.502801916958845i</v>
      </c>
      <c r="N811" s="102" t="str">
        <f t="shared" si="242"/>
        <v>1+725.180273335967i</v>
      </c>
      <c r="O811" s="102" t="str">
        <f t="shared" si="243"/>
        <v>0.862283200276175+1.09317448010161i</v>
      </c>
      <c r="P811" s="102" t="str">
        <f t="shared" si="259"/>
        <v>-791.886285083713+626.403941349391i</v>
      </c>
      <c r="Q811" s="102" t="str">
        <f t="shared" si="244"/>
        <v>-0.162627780752682-0.340789594960655i</v>
      </c>
      <c r="R811" s="102" t="str">
        <f t="shared" si="245"/>
        <v>1400-45.6795980451051i</v>
      </c>
      <c r="S811" s="102" t="str">
        <f t="shared" si="246"/>
        <v>-2496.44314897668i</v>
      </c>
      <c r="T811" s="102" t="str">
        <f t="shared" si="255"/>
        <v>1035.94368858169-615.374566564415i</v>
      </c>
      <c r="U811" s="102" t="str">
        <f t="shared" si="247"/>
        <v>-0.406408677828201+0.241416176113731i</v>
      </c>
      <c r="V811" s="102"/>
      <c r="W811" s="102"/>
      <c r="X811" s="102"/>
      <c r="Y811" s="102"/>
      <c r="Z811" s="102"/>
      <c r="AA811" s="102"/>
      <c r="AB811" s="102"/>
      <c r="AC811" s="102"/>
      <c r="AD811" s="102"/>
      <c r="AE811" s="102"/>
      <c r="AF811" s="102"/>
      <c r="AG811" s="102"/>
      <c r="AH811" s="102"/>
      <c r="AI811" s="102"/>
      <c r="AJ811" s="102"/>
      <c r="AK811" s="102"/>
      <c r="AL811" s="102"/>
    </row>
    <row r="812" spans="2:38" s="110" customFormat="1" x14ac:dyDescent="0.2">
      <c r="B812" s="102">
        <f t="shared" si="256"/>
        <v>4.8749999999999174</v>
      </c>
      <c r="C812" s="102">
        <f t="shared" si="257"/>
        <v>74989.420933231435</v>
      </c>
      <c r="D812" s="102">
        <f t="shared" si="248"/>
        <v>74.989420933231429</v>
      </c>
      <c r="E812" s="102">
        <f t="shared" si="249"/>
        <v>-8.5855015318757069</v>
      </c>
      <c r="F812" s="102">
        <f t="shared" si="250"/>
        <v>-115.68640197404113</v>
      </c>
      <c r="G812" s="102">
        <f t="shared" si="251"/>
        <v>-6.5317834758960105</v>
      </c>
      <c r="H812" s="102">
        <f t="shared" si="252"/>
        <v>149.03048944092816</v>
      </c>
      <c r="I812" s="102">
        <f t="shared" si="253"/>
        <v>-15.117285007771716</v>
      </c>
      <c r="J812" s="102">
        <f t="shared" si="254"/>
        <v>33.344087466887032</v>
      </c>
      <c r="K812" s="102" t="str">
        <f t="shared" si="240"/>
        <v>1+0.553627602666862i</v>
      </c>
      <c r="L812" s="102" t="str">
        <f t="shared" si="241"/>
        <v>1-0.0450035139088035i</v>
      </c>
      <c r="M812" s="102" t="str">
        <f t="shared" si="258"/>
        <v>1.02491518751692+0.508624088758058i</v>
      </c>
      <c r="N812" s="102" t="str">
        <f t="shared" si="242"/>
        <v>1+733.577465141241i</v>
      </c>
      <c r="O812" s="102" t="str">
        <f t="shared" si="243"/>
        <v>0.859075363923278+1.10583284399204i</v>
      </c>
      <c r="P812" s="102" t="str">
        <f t="shared" si="259"/>
        <v>-810.354979201687+631.304160676119i</v>
      </c>
      <c r="Q812" s="102" t="str">
        <f t="shared" si="244"/>
        <v>-0.161309201290443-0.335379434358617i</v>
      </c>
      <c r="R812" s="102" t="str">
        <f t="shared" si="245"/>
        <v>1400-45.1567080101737i</v>
      </c>
      <c r="S812" s="102" t="str">
        <f t="shared" si="246"/>
        <v>-2467.86660055601i</v>
      </c>
      <c r="T812" s="102" t="str">
        <f t="shared" si="255"/>
        <v>1030.35854319276-618.355861110512i</v>
      </c>
      <c r="U812" s="102" t="str">
        <f t="shared" si="247"/>
        <v>-0.404217582329466+0.2425857608972i</v>
      </c>
      <c r="V812" s="102"/>
      <c r="W812" s="102"/>
      <c r="X812" s="102"/>
      <c r="Y812" s="102"/>
      <c r="Z812" s="102"/>
      <c r="AA812" s="102"/>
      <c r="AB812" s="102"/>
      <c r="AC812" s="102"/>
      <c r="AD812" s="102"/>
      <c r="AE812" s="102"/>
      <c r="AF812" s="102"/>
      <c r="AG812" s="102"/>
      <c r="AH812" s="102"/>
      <c r="AI812" s="102"/>
      <c r="AJ812" s="102"/>
      <c r="AK812" s="102"/>
      <c r="AL812" s="102"/>
    </row>
    <row r="813" spans="2:38" s="110" customFormat="1" x14ac:dyDescent="0.2">
      <c r="B813" s="102">
        <f t="shared" si="256"/>
        <v>4.8799999999999173</v>
      </c>
      <c r="C813" s="102">
        <f t="shared" si="257"/>
        <v>75857.75750290406</v>
      </c>
      <c r="D813" s="102">
        <f t="shared" si="248"/>
        <v>75.857757502904064</v>
      </c>
      <c r="E813" s="102">
        <f t="shared" si="249"/>
        <v>-8.7119560946948091</v>
      </c>
      <c r="F813" s="102">
        <f t="shared" si="250"/>
        <v>-115.86174544505567</v>
      </c>
      <c r="G813" s="102">
        <f t="shared" si="251"/>
        <v>-6.5557801385445602</v>
      </c>
      <c r="H813" s="102">
        <f t="shared" si="252"/>
        <v>148.77032906642242</v>
      </c>
      <c r="I813" s="102">
        <f t="shared" si="253"/>
        <v>-15.267736233239368</v>
      </c>
      <c r="J813" s="102">
        <f t="shared" si="254"/>
        <v>32.908583621366745</v>
      </c>
      <c r="K813" s="102" t="str">
        <f t="shared" si="240"/>
        <v>1+0.560038308168961i</v>
      </c>
      <c r="L813" s="102" t="str">
        <f t="shared" si="241"/>
        <v>1-0.0455246300396452i</v>
      </c>
      <c r="M813" s="102" t="str">
        <f t="shared" si="258"/>
        <v>1.02549553678742+0.514513678129316i</v>
      </c>
      <c r="N813" s="102" t="str">
        <f t="shared" si="242"/>
        <v>1+742.071891844937i</v>
      </c>
      <c r="O813" s="102" t="str">
        <f t="shared" si="243"/>
        <v>0.855792807462974+1.11863778482814i</v>
      </c>
      <c r="P813" s="102" t="str">
        <f t="shared" si="259"/>
        <v>-829.253864469184+636.178425446167i</v>
      </c>
      <c r="Q813" s="102" t="str">
        <f t="shared" si="244"/>
        <v>-0.159988562741607-0.330044073260128i</v>
      </c>
      <c r="R813" s="102" t="str">
        <f t="shared" si="245"/>
        <v>1400-44.6398034479771i</v>
      </c>
      <c r="S813" s="102" t="str">
        <f t="shared" si="246"/>
        <v>-2439.61716518014i</v>
      </c>
      <c r="T813" s="102" t="str">
        <f t="shared" si="255"/>
        <v>1024.70530455622-621.309098298724i</v>
      </c>
      <c r="U813" s="102" t="str">
        <f t="shared" si="247"/>
        <v>-0.401999773325901+0.243744338563345i</v>
      </c>
      <c r="V813" s="102"/>
      <c r="W813" s="102"/>
      <c r="X813" s="102"/>
      <c r="Y813" s="102"/>
      <c r="Z813" s="102"/>
      <c r="AA813" s="102"/>
      <c r="AB813" s="102"/>
      <c r="AC813" s="102"/>
      <c r="AD813" s="102"/>
      <c r="AE813" s="102"/>
      <c r="AF813" s="102"/>
      <c r="AG813" s="102"/>
      <c r="AH813" s="102"/>
      <c r="AI813" s="102"/>
      <c r="AJ813" s="102"/>
      <c r="AK813" s="102"/>
      <c r="AL813" s="102"/>
    </row>
    <row r="814" spans="2:38" s="110" customFormat="1" x14ac:dyDescent="0.2">
      <c r="B814" s="102">
        <f t="shared" si="256"/>
        <v>4.8849999999999172</v>
      </c>
      <c r="C814" s="102">
        <f t="shared" si="257"/>
        <v>76736.148936167403</v>
      </c>
      <c r="D814" s="102">
        <f t="shared" si="248"/>
        <v>76.736148936167396</v>
      </c>
      <c r="E814" s="102">
        <f t="shared" si="249"/>
        <v>-8.8386112280495173</v>
      </c>
      <c r="F814" s="102">
        <f t="shared" si="250"/>
        <v>-116.03690329258419</v>
      </c>
      <c r="G814" s="102">
        <f t="shared" si="251"/>
        <v>-6.5801956936665125</v>
      </c>
      <c r="H814" s="102">
        <f t="shared" si="252"/>
        <v>148.5082449969525</v>
      </c>
      <c r="I814" s="102">
        <f t="shared" si="253"/>
        <v>-15.41880692171603</v>
      </c>
      <c r="J814" s="102">
        <f t="shared" si="254"/>
        <v>32.471341704368314</v>
      </c>
      <c r="K814" s="102" t="str">
        <f t="shared" si="240"/>
        <v>1+0.566523246142194i</v>
      </c>
      <c r="L814" s="102" t="str">
        <f t="shared" si="241"/>
        <v>1-0.0460517804108881i</v>
      </c>
      <c r="M814" s="102" t="str">
        <f t="shared" si="258"/>
        <v>1.026089404129+0.520471465731306i</v>
      </c>
      <c r="N814" s="102" t="str">
        <f t="shared" si="242"/>
        <v>1+750.664679374111i</v>
      </c>
      <c r="O814" s="102" t="str">
        <f t="shared" si="243"/>
        <v>0.85243379044038+1.13159099989095i</v>
      </c>
      <c r="P814" s="102" t="str">
        <f t="shared" si="259"/>
        <v>-848.592961325329+641.023528988477i</v>
      </c>
      <c r="Q814" s="102" t="str">
        <f t="shared" si="244"/>
        <v>-0.158666209655072-0.324782846974813i</v>
      </c>
      <c r="R814" s="102" t="str">
        <f t="shared" si="245"/>
        <v>1400-44.1288158433751i</v>
      </c>
      <c r="S814" s="102" t="str">
        <f t="shared" si="246"/>
        <v>-2411.69109841702i</v>
      </c>
      <c r="T814" s="102" t="str">
        <f t="shared" si="255"/>
        <v>1018.98424575345-624.232667674931i</v>
      </c>
      <c r="U814" s="102" t="str">
        <f t="shared" si="247"/>
        <v>-0.399755357949429+0.244891277318626i</v>
      </c>
      <c r="V814" s="102"/>
      <c r="W814" s="102"/>
      <c r="X814" s="102"/>
      <c r="Y814" s="102"/>
      <c r="Z814" s="102"/>
      <c r="AA814" s="102"/>
      <c r="AB814" s="102"/>
      <c r="AC814" s="102"/>
      <c r="AD814" s="102"/>
      <c r="AE814" s="102"/>
      <c r="AF814" s="102"/>
      <c r="AG814" s="102"/>
      <c r="AH814" s="102"/>
      <c r="AI814" s="102"/>
      <c r="AJ814" s="102"/>
      <c r="AK814" s="102"/>
      <c r="AL814" s="102"/>
    </row>
    <row r="815" spans="2:38" s="110" customFormat="1" x14ac:dyDescent="0.2">
      <c r="B815" s="102">
        <f t="shared" si="256"/>
        <v>4.8899999999999171</v>
      </c>
      <c r="C815" s="102">
        <f t="shared" si="257"/>
        <v>77624.711662854374</v>
      </c>
      <c r="D815" s="102">
        <f t="shared" si="248"/>
        <v>77.624711662854367</v>
      </c>
      <c r="E815" s="102">
        <f t="shared" si="249"/>
        <v>-8.9654632098392781</v>
      </c>
      <c r="F815" s="102">
        <f t="shared" si="250"/>
        <v>-116.21186381678268</v>
      </c>
      <c r="G815" s="102">
        <f t="shared" si="251"/>
        <v>-6.6050352061015669</v>
      </c>
      <c r="H815" s="102">
        <f t="shared" si="252"/>
        <v>148.2442576918863</v>
      </c>
      <c r="I815" s="102">
        <f t="shared" si="253"/>
        <v>-15.570498415940845</v>
      </c>
      <c r="J815" s="102">
        <f t="shared" si="254"/>
        <v>32.032393875103622</v>
      </c>
      <c r="K815" s="102" t="str">
        <f t="shared" si="240"/>
        <v>1+0.573083276158066i</v>
      </c>
      <c r="L815" s="102" t="str">
        <f t="shared" si="241"/>
        <v>1-0.0465850348957428i</v>
      </c>
      <c r="M815" s="102" t="str">
        <f t="shared" si="258"/>
        <v>1.02669710441799+0.526498241262323i</v>
      </c>
      <c r="N815" s="102" t="str">
        <f t="shared" si="242"/>
        <v>1+759.356966693444i</v>
      </c>
      <c r="O815" s="102" t="str">
        <f t="shared" si="243"/>
        <v>0.848996531860208+1.1446942061151i</v>
      </c>
      <c r="P815" s="102" t="str">
        <f t="shared" si="259"/>
        <v>-868.382523615262+645.836125372736i</v>
      </c>
      <c r="Q815" s="102" t="str">
        <f t="shared" si="244"/>
        <v>-0.157342487199537-0.319595088809284i</v>
      </c>
      <c r="R815" s="102" t="str">
        <f t="shared" si="245"/>
        <v>1400-43.6236774655148i</v>
      </c>
      <c r="S815" s="102" t="str">
        <f t="shared" si="246"/>
        <v>-2384.08469869674i</v>
      </c>
      <c r="T815" s="102" t="str">
        <f t="shared" si="255"/>
        <v>1013.19568284007-627.124951609411i</v>
      </c>
      <c r="U815" s="102" t="str">
        <f t="shared" si="247"/>
        <v>-0.397484460191104+0.246025942554461i</v>
      </c>
      <c r="V815" s="102"/>
      <c r="W815" s="102"/>
      <c r="X815" s="102"/>
      <c r="Y815" s="102"/>
      <c r="Z815" s="102"/>
      <c r="AA815" s="102"/>
      <c r="AB815" s="102"/>
      <c r="AC815" s="102"/>
      <c r="AD815" s="102"/>
      <c r="AE815" s="102"/>
      <c r="AF815" s="102"/>
      <c r="AG815" s="102"/>
      <c r="AH815" s="102"/>
      <c r="AI815" s="102"/>
      <c r="AJ815" s="102"/>
      <c r="AK815" s="102"/>
      <c r="AL815" s="102"/>
    </row>
    <row r="816" spans="2:38" s="110" customFormat="1" x14ac:dyDescent="0.2">
      <c r="B816" s="102">
        <f t="shared" si="256"/>
        <v>4.894999999999917</v>
      </c>
      <c r="C816" s="102">
        <f t="shared" si="257"/>
        <v>78523.563460992213</v>
      </c>
      <c r="D816" s="102">
        <f t="shared" si="248"/>
        <v>78.523563460992207</v>
      </c>
      <c r="E816" s="102">
        <f t="shared" si="249"/>
        <v>-9.0925082093192966</v>
      </c>
      <c r="F816" s="102">
        <f t="shared" si="250"/>
        <v>-116.38661613816127</v>
      </c>
      <c r="G816" s="102">
        <f t="shared" si="251"/>
        <v>-6.6303037144627996</v>
      </c>
      <c r="H816" s="102">
        <f t="shared" si="252"/>
        <v>147.97838833921705</v>
      </c>
      <c r="I816" s="102">
        <f t="shared" si="253"/>
        <v>-15.722811923782096</v>
      </c>
      <c r="J816" s="102">
        <f t="shared" si="254"/>
        <v>31.591772201055775</v>
      </c>
      <c r="K816" s="102" t="str">
        <f t="shared" si="240"/>
        <v>1+0.579719267741451i</v>
      </c>
      <c r="L816" s="102" t="str">
        <f t="shared" si="241"/>
        <v>1-0.0471244641765138i</v>
      </c>
      <c r="M816" s="102" t="str">
        <f t="shared" si="258"/>
        <v>1.02731895986512+0.532594803564937i</v>
      </c>
      <c r="N816" s="102" t="str">
        <f t="shared" si="242"/>
        <v>1+768.149905956206i</v>
      </c>
      <c r="O816" s="102" t="str">
        <f t="shared" si="243"/>
        <v>0.845479209242461+1.15794914031638i</v>
      </c>
      <c r="P816" s="102" t="str">
        <f t="shared" si="259"/>
        <v>-888.633044026854+650.61272420784i</v>
      </c>
      <c r="Q816" s="102" t="str">
        <f t="shared" si="244"/>
        <v>-0.156017740797201-0.314480129945813i</v>
      </c>
      <c r="R816" s="102" t="str">
        <f t="shared" si="245"/>
        <v>1400-43.1243213588509i</v>
      </c>
      <c r="S816" s="102" t="str">
        <f t="shared" si="246"/>
        <v>-2356.79430682092i</v>
      </c>
      <c r="T816" s="102" t="str">
        <f t="shared" si="255"/>
        <v>1007.33997558011-629.98432660316i</v>
      </c>
      <c r="U816" s="102" t="str">
        <f t="shared" si="247"/>
        <v>-0.395187221189119+0.247147697359701i</v>
      </c>
      <c r="V816" s="102"/>
      <c r="W816" s="102"/>
      <c r="X816" s="102"/>
      <c r="Y816" s="102"/>
      <c r="Z816" s="102"/>
      <c r="AA816" s="102"/>
      <c r="AB816" s="102"/>
      <c r="AC816" s="102"/>
      <c r="AD816" s="102"/>
      <c r="AE816" s="102"/>
      <c r="AF816" s="102"/>
      <c r="AG816" s="102"/>
      <c r="AH816" s="102"/>
      <c r="AI816" s="102"/>
      <c r="AJ816" s="102"/>
      <c r="AK816" s="102"/>
      <c r="AL816" s="102"/>
    </row>
    <row r="817" spans="2:38" s="110" customFormat="1" x14ac:dyDescent="0.2">
      <c r="B817" s="102">
        <f t="shared" si="256"/>
        <v>4.8999999999999169</v>
      </c>
      <c r="C817" s="102">
        <f t="shared" si="257"/>
        <v>79432.823472413002</v>
      </c>
      <c r="D817" s="102">
        <f t="shared" si="248"/>
        <v>79.432823472413006</v>
      </c>
      <c r="E817" s="102">
        <f t="shared" si="249"/>
        <v>-9.2197422905241986</v>
      </c>
      <c r="F817" s="102">
        <f t="shared" si="250"/>
        <v>-116.56115022927489</v>
      </c>
      <c r="G817" s="102">
        <f t="shared" si="251"/>
        <v>-6.6560062279001562</v>
      </c>
      <c r="H817" s="102">
        <f t="shared" si="252"/>
        <v>147.71065885880779</v>
      </c>
      <c r="I817" s="102">
        <f t="shared" si="253"/>
        <v>-15.875748518424356</v>
      </c>
      <c r="J817" s="102">
        <f t="shared" si="254"/>
        <v>31.149508629532903</v>
      </c>
      <c r="K817" s="102" t="str">
        <f t="shared" si="240"/>
        <v>1+0.586432100485845i</v>
      </c>
      <c r="L817" s="102" t="str">
        <f t="shared" si="241"/>
        <v>1-0.047670139753968i</v>
      </c>
      <c r="M817" s="102" t="str">
        <f t="shared" si="258"/>
        <v>1.02795530018637+0.538761960731877i</v>
      </c>
      <c r="N817" s="102" t="str">
        <f t="shared" si="242"/>
        <v>1+777.044662656971i</v>
      </c>
      <c r="O817" s="102" t="str">
        <f t="shared" si="243"/>
        <v>0.84187995765613+1.17135755942196i</v>
      </c>
      <c r="P817" s="102" t="str">
        <f t="shared" si="259"/>
        <v>-909.355259654074+655.349685253994i</v>
      </c>
      <c r="Q817" s="102" t="str">
        <f t="shared" si="244"/>
        <v>-0.154692315756046-0.309437299338339i</v>
      </c>
      <c r="R817" s="102" t="str">
        <f t="shared" si="245"/>
        <v>1400-42.6306813342723i</v>
      </c>
      <c r="S817" s="102" t="str">
        <f t="shared" si="246"/>
        <v>-2329.81630547767i</v>
      </c>
      <c r="T817" s="102" t="str">
        <f t="shared" si="255"/>
        <v>1001.41752813792-632.809164640906i</v>
      </c>
      <c r="U817" s="102" t="str">
        <f t="shared" si="247"/>
        <v>-0.39286379950026+0.248255903051432i</v>
      </c>
      <c r="V817" s="102"/>
      <c r="W817" s="102"/>
      <c r="X817" s="102"/>
      <c r="Y817" s="102"/>
      <c r="Z817" s="102"/>
      <c r="AA817" s="102"/>
      <c r="AB817" s="102"/>
      <c r="AC817" s="102"/>
      <c r="AD817" s="102"/>
      <c r="AE817" s="102"/>
      <c r="AF817" s="102"/>
      <c r="AG817" s="102"/>
      <c r="AH817" s="102"/>
      <c r="AI817" s="102"/>
      <c r="AJ817" s="102"/>
      <c r="AK817" s="102"/>
      <c r="AL817" s="102"/>
    </row>
    <row r="818" spans="2:38" s="110" customFormat="1" x14ac:dyDescent="0.2">
      <c r="B818" s="102">
        <f t="shared" si="256"/>
        <v>4.9049999999999168</v>
      </c>
      <c r="C818" s="102">
        <f t="shared" si="257"/>
        <v>80352.612218546405</v>
      </c>
      <c r="D818" s="102">
        <f t="shared" si="248"/>
        <v>80.352612218546398</v>
      </c>
      <c r="E818" s="102">
        <f t="shared" si="249"/>
        <v>-9.3471614159094916</v>
      </c>
      <c r="F818" s="102">
        <f t="shared" si="250"/>
        <v>-116.73545694571642</v>
      </c>
      <c r="G818" s="102">
        <f t="shared" si="251"/>
        <v>-6.6821477228147259</v>
      </c>
      <c r="H818" s="102">
        <f t="shared" si="252"/>
        <v>147.44109190495442</v>
      </c>
      <c r="I818" s="102">
        <f t="shared" si="253"/>
        <v>-16.029309138724216</v>
      </c>
      <c r="J818" s="102">
        <f t="shared" si="254"/>
        <v>30.705634959237997</v>
      </c>
      <c r="K818" s="102" t="str">
        <f t="shared" si="240"/>
        <v>1+0.593222664169957i</v>
      </c>
      <c r="L818" s="102" t="str">
        <f t="shared" si="241"/>
        <v>1-0.048222133956812i</v>
      </c>
      <c r="M818" s="102" t="str">
        <f t="shared" si="258"/>
        <v>1.02860646277782+0.545000530213145i</v>
      </c>
      <c r="N818" s="102" t="str">
        <f t="shared" si="242"/>
        <v>1+786.042415786106i</v>
      </c>
      <c r="O818" s="102" t="str">
        <f t="shared" si="243"/>
        <v>0.838196868730382+1.18492124070327i</v>
      </c>
      <c r="P818" s="102" t="str">
        <f t="shared" si="259"/>
        <v>-930.560157689938+660.043212841882i</v>
      </c>
      <c r="Q818" s="102" t="str">
        <f t="shared" si="244"/>
        <v>-0.153366556901491-0.304465923625835i</v>
      </c>
      <c r="R818" s="102" t="str">
        <f t="shared" si="245"/>
        <v>1400-42.1426919603286i</v>
      </c>
      <c r="S818" s="102" t="str">
        <f t="shared" si="246"/>
        <v>-2303.14711876215i</v>
      </c>
      <c r="T818" s="102" t="str">
        <f t="shared" si="255"/>
        <v>995.428789724902-635.597834589563i</v>
      </c>
      <c r="U818" s="102" t="str">
        <f t="shared" si="247"/>
        <v>-0.390514371353614+0.249349919723597i</v>
      </c>
      <c r="V818" s="102"/>
      <c r="W818" s="102"/>
      <c r="X818" s="102"/>
      <c r="Y818" s="102"/>
      <c r="Z818" s="102"/>
      <c r="AA818" s="102"/>
      <c r="AB818" s="102"/>
      <c r="AC818" s="102"/>
      <c r="AD818" s="102"/>
      <c r="AE818" s="102"/>
      <c r="AF818" s="102"/>
      <c r="AG818" s="102"/>
      <c r="AH818" s="102"/>
      <c r="AI818" s="102"/>
      <c r="AJ818" s="102"/>
      <c r="AK818" s="102"/>
      <c r="AL818" s="102"/>
    </row>
    <row r="819" spans="2:38" s="110" customFormat="1" x14ac:dyDescent="0.2">
      <c r="B819" s="102">
        <f t="shared" si="256"/>
        <v>4.9099999999999167</v>
      </c>
      <c r="C819" s="102">
        <f t="shared" si="257"/>
        <v>81283.051616394412</v>
      </c>
      <c r="D819" s="102">
        <f t="shared" si="248"/>
        <v>81.283051616394417</v>
      </c>
      <c r="E819" s="102">
        <f t="shared" si="249"/>
        <v>-9.4747614502072093</v>
      </c>
      <c r="F819" s="102">
        <f t="shared" si="250"/>
        <v>-116.9095280563447</v>
      </c>
      <c r="G819" s="102">
        <f t="shared" si="251"/>
        <v>-6.7087331395253695</v>
      </c>
      <c r="H819" s="102">
        <f t="shared" si="252"/>
        <v>147.16971086824788</v>
      </c>
      <c r="I819" s="102">
        <f t="shared" si="253"/>
        <v>-16.183494589732579</v>
      </c>
      <c r="J819" s="102">
        <f t="shared" si="254"/>
        <v>30.260182811903178</v>
      </c>
      <c r="K819" s="102" t="str">
        <f t="shared" si="240"/>
        <v>1+0.600091858875648i</v>
      </c>
      <c r="L819" s="102" t="str">
        <f t="shared" si="241"/>
        <v>1-0.0487805199512796i</v>
      </c>
      <c r="M819" s="102" t="str">
        <f t="shared" si="258"/>
        <v>1.02927279289448+0.551311338924368i</v>
      </c>
      <c r="N819" s="102" t="str">
        <f t="shared" si="242"/>
        <v>1+795.144357986041i</v>
      </c>
      <c r="O819" s="102" t="str">
        <f t="shared" si="243"/>
        <v>0.834427989642717+1.19864198201158i</v>
      </c>
      <c r="P819" s="102" t="str">
        <f t="shared" si="259"/>
        <v>-952.258981252071+664.689350092053i</v>
      </c>
      <c r="Q819" s="102" t="str">
        <f t="shared" si="244"/>
        <v>-0.15204080820828-0.299565327063035i</v>
      </c>
      <c r="R819" s="102" t="str">
        <f t="shared" si="245"/>
        <v>1400-41.660288554557i</v>
      </c>
      <c r="S819" s="102" t="str">
        <f t="shared" si="246"/>
        <v>-2276.78321170254i</v>
      </c>
      <c r="T819" s="102" t="str">
        <f t="shared" si="255"/>
        <v>989.374255198419-638.348703640769i</v>
      </c>
      <c r="U819" s="102" t="str">
        <f t="shared" si="247"/>
        <v>-0.388139130885533+0.250429106812917i</v>
      </c>
      <c r="V819" s="102"/>
      <c r="W819" s="102"/>
      <c r="X819" s="102"/>
      <c r="Y819" s="102"/>
      <c r="Z819" s="102"/>
      <c r="AA819" s="102"/>
      <c r="AB819" s="102"/>
      <c r="AC819" s="102"/>
      <c r="AD819" s="102"/>
      <c r="AE819" s="102"/>
      <c r="AF819" s="102"/>
      <c r="AG819" s="102"/>
      <c r="AH819" s="102"/>
      <c r="AI819" s="102"/>
      <c r="AJ819" s="102"/>
      <c r="AK819" s="102"/>
      <c r="AL819" s="102"/>
    </row>
    <row r="820" spans="2:38" s="110" customFormat="1" x14ac:dyDescent="0.2">
      <c r="B820" s="102">
        <f t="shared" si="256"/>
        <v>4.9149999999999165</v>
      </c>
      <c r="C820" s="102">
        <f t="shared" si="257"/>
        <v>82224.264994691417</v>
      </c>
      <c r="D820" s="102">
        <f t="shared" si="248"/>
        <v>82.224264994691424</v>
      </c>
      <c r="E820" s="102">
        <f t="shared" si="249"/>
        <v>-9.6025381644910865</v>
      </c>
      <c r="F820" s="102">
        <f t="shared" si="250"/>
        <v>-117.08335627267667</v>
      </c>
      <c r="G820" s="102">
        <f t="shared" si="251"/>
        <v>-6.7357673788929704</v>
      </c>
      <c r="H820" s="102">
        <f t="shared" si="252"/>
        <v>146.89653987671426</v>
      </c>
      <c r="I820" s="102">
        <f t="shared" si="253"/>
        <v>-16.338305543384056</v>
      </c>
      <c r="J820" s="102">
        <f t="shared" si="254"/>
        <v>29.81318360403759</v>
      </c>
      <c r="K820" s="102" t="str">
        <f t="shared" si="240"/>
        <v>1+0.607040595107236i</v>
      </c>
      <c r="L820" s="102" t="str">
        <f t="shared" si="241"/>
        <v>1-0.0493453717508295i</v>
      </c>
      <c r="M820" s="102" t="str">
        <f t="shared" si="258"/>
        <v>1.02995464383341+0.557695223356406i</v>
      </c>
      <c r="N820" s="102" t="str">
        <f t="shared" si="242"/>
        <v>1+804.351695709357i</v>
      </c>
      <c r="O820" s="102" t="str">
        <f t="shared" si="243"/>
        <v>0.830571322083556+1.21252160201628i</v>
      </c>
      <c r="P820" s="102" t="str">
        <f t="shared" si="259"/>
        <v>-974.463235343937+669.283972927487i</v>
      </c>
      <c r="Q820" s="102" t="str">
        <f t="shared" si="244"/>
        <v>-0.150715412433453-0.294734831468494i</v>
      </c>
      <c r="R820" s="102" t="str">
        <f t="shared" si="245"/>
        <v>1400-41.1834071749085i</v>
      </c>
      <c r="S820" s="102" t="str">
        <f t="shared" si="246"/>
        <v>-2250.7210897915i</v>
      </c>
      <c r="T820" s="102" t="str">
        <f t="shared" si="255"/>
        <v>983.254465610031-641.060138795833i</v>
      </c>
      <c r="U820" s="102" t="str">
        <f t="shared" si="247"/>
        <v>-0.385738290354704+0.251492823681442i</v>
      </c>
      <c r="V820" s="102"/>
      <c r="W820" s="102"/>
      <c r="X820" s="102"/>
      <c r="Y820" s="102"/>
      <c r="Z820" s="102"/>
      <c r="AA820" s="102"/>
      <c r="AB820" s="102"/>
      <c r="AC820" s="102"/>
      <c r="AD820" s="102"/>
      <c r="AE820" s="102"/>
      <c r="AF820" s="102"/>
      <c r="AG820" s="102"/>
      <c r="AH820" s="102"/>
      <c r="AI820" s="102"/>
      <c r="AJ820" s="102"/>
      <c r="AK820" s="102"/>
      <c r="AL820" s="102"/>
    </row>
    <row r="821" spans="2:38" s="110" customFormat="1" x14ac:dyDescent="0.2">
      <c r="B821" s="102">
        <f t="shared" si="256"/>
        <v>4.9199999999999164</v>
      </c>
      <c r="C821" s="102">
        <f t="shared" si="257"/>
        <v>83176.377110251226</v>
      </c>
      <c r="D821" s="102">
        <f t="shared" si="248"/>
        <v>83.176377110251224</v>
      </c>
      <c r="E821" s="102">
        <f t="shared" si="249"/>
        <v>-9.7304872404477791</v>
      </c>
      <c r="F821" s="102">
        <f t="shared" si="250"/>
        <v>-117.25693527737273</v>
      </c>
      <c r="G821" s="102">
        <f t="shared" si="251"/>
        <v>-6.7632552989048218</v>
      </c>
      <c r="H821" s="102">
        <f t="shared" si="252"/>
        <v>146.62160379621187</v>
      </c>
      <c r="I821" s="102">
        <f t="shared" si="253"/>
        <v>-16.493742539352603</v>
      </c>
      <c r="J821" s="102">
        <f t="shared" si="254"/>
        <v>29.364668518839139</v>
      </c>
      <c r="K821" s="102" t="str">
        <f t="shared" si="240"/>
        <v>1+0.614069793912182i</v>
      </c>
      <c r="L821" s="102" t="str">
        <f t="shared" si="241"/>
        <v>1-0.0499167642259559i</v>
      </c>
      <c r="M821" s="102" t="str">
        <f t="shared" si="258"/>
        <v>1.030652377121+0.564153029686226i</v>
      </c>
      <c r="N821" s="102" t="str">
        <f t="shared" si="242"/>
        <v>1+813.665649378695i</v>
      </c>
      <c r="O821" s="102" t="str">
        <f t="shared" si="243"/>
        <v>0.82662482119671+1.22656194044596i</v>
      </c>
      <c r="P821" s="102" t="str">
        <f t="shared" si="259"/>
        <v>-997.184692954958+673.822783872015i</v>
      </c>
      <c r="Q821" s="102" t="str">
        <f t="shared" si="244"/>
        <v>-0.149390710751204-0.289973756189854i</v>
      </c>
      <c r="R821" s="102" t="str">
        <f t="shared" si="245"/>
        <v>1400-40.7119846112724i</v>
      </c>
      <c r="S821" s="102" t="str">
        <f t="shared" si="246"/>
        <v>-2224.95729852303i</v>
      </c>
      <c r="T821" s="102" t="str">
        <f t="shared" si="255"/>
        <v>977.070008700417-643.730508391387i</v>
      </c>
      <c r="U821" s="102" t="str">
        <f t="shared" si="247"/>
        <v>-0.383312080336317+0.252540430215082i</v>
      </c>
      <c r="V821" s="102"/>
      <c r="W821" s="102"/>
      <c r="X821" s="102"/>
      <c r="Y821" s="102"/>
      <c r="Z821" s="102"/>
      <c r="AA821" s="102"/>
      <c r="AB821" s="102"/>
      <c r="AC821" s="102"/>
      <c r="AD821" s="102"/>
      <c r="AE821" s="102"/>
      <c r="AF821" s="102"/>
      <c r="AG821" s="102"/>
      <c r="AH821" s="102"/>
      <c r="AI821" s="102"/>
      <c r="AJ821" s="102"/>
      <c r="AK821" s="102"/>
      <c r="AL821" s="102"/>
    </row>
    <row r="822" spans="2:38" s="110" customFormat="1" x14ac:dyDescent="0.2">
      <c r="B822" s="102">
        <f t="shared" si="256"/>
        <v>4.9249999999999163</v>
      </c>
      <c r="C822" s="102">
        <f t="shared" si="257"/>
        <v>84139.514164503445</v>
      </c>
      <c r="D822" s="102">
        <f t="shared" si="248"/>
        <v>84.139514164503439</v>
      </c>
      <c r="E822" s="102">
        <f t="shared" si="249"/>
        <v>-9.8586042748486111</v>
      </c>
      <c r="F822" s="102">
        <f t="shared" si="250"/>
        <v>-117.43025975174812</v>
      </c>
      <c r="G822" s="102">
        <f t="shared" si="251"/>
        <v>-6.7912017112244802</v>
      </c>
      <c r="H822" s="102">
        <f t="shared" si="252"/>
        <v>146.34492823006551</v>
      </c>
      <c r="I822" s="102">
        <f t="shared" si="253"/>
        <v>-16.64980598607309</v>
      </c>
      <c r="J822" s="102">
        <f t="shared" si="254"/>
        <v>28.914668478317381</v>
      </c>
      <c r="K822" s="102" t="str">
        <f t="shared" si="240"/>
        <v>1+0.621180387003173i</v>
      </c>
      <c r="L822" s="102" t="str">
        <f t="shared" si="241"/>
        <v>1-0.0504947731141125i</v>
      </c>
      <c r="M822" s="102" t="str">
        <f t="shared" si="258"/>
        <v>1.03136636270466+0.57068561388906i</v>
      </c>
      <c r="N822" s="102" t="str">
        <f t="shared" si="242"/>
        <v>1+823.087453548526i</v>
      </c>
      <c r="O822" s="102" t="str">
        <f t="shared" si="243"/>
        <v>0.82258639449517+1.24076485833229i</v>
      </c>
      <c r="P822" s="102" t="str">
        <f t="shared" si="259"/>
        <v>-1020.43540130273+678.301305627025i</v>
      </c>
      <c r="Q822" s="102" t="str">
        <f t="shared" si="244"/>
        <v>-0.148067042390467-0.285281418086179i</v>
      </c>
      <c r="R822" s="102" t="str">
        <f t="shared" si="245"/>
        <v>1400-40.2459583770991i</v>
      </c>
      <c r="S822" s="102" t="str">
        <f t="shared" si="246"/>
        <v>-2199.48842293448i</v>
      </c>
      <c r="T822" s="102" t="str">
        <f t="shared" si="255"/>
        <v>970.821519338233-646.358183663774i</v>
      </c>
      <c r="U822" s="102" t="str">
        <f t="shared" si="247"/>
        <v>-0.380860749894229+0.253571287437326i</v>
      </c>
      <c r="V822" s="102"/>
      <c r="W822" s="102"/>
      <c r="X822" s="102"/>
      <c r="Y822" s="102"/>
      <c r="Z822" s="102"/>
      <c r="AA822" s="102"/>
      <c r="AB822" s="102"/>
      <c r="AC822" s="102"/>
      <c r="AD822" s="102"/>
      <c r="AE822" s="102"/>
      <c r="AF822" s="102"/>
      <c r="AG822" s="102"/>
      <c r="AH822" s="102"/>
      <c r="AI822" s="102"/>
      <c r="AJ822" s="102"/>
      <c r="AK822" s="102"/>
      <c r="AL822" s="102"/>
    </row>
    <row r="823" spans="2:38" s="110" customFormat="1" x14ac:dyDescent="0.2">
      <c r="B823" s="102">
        <f t="shared" si="256"/>
        <v>4.9299999999999162</v>
      </c>
      <c r="C823" s="102">
        <f t="shared" si="257"/>
        <v>85113.803820221394</v>
      </c>
      <c r="D823" s="102">
        <f t="shared" si="248"/>
        <v>85.113803820221392</v>
      </c>
      <c r="E823" s="102">
        <f t="shared" si="249"/>
        <v>-9.9868847842152277</v>
      </c>
      <c r="F823" s="102">
        <f t="shared" si="250"/>
        <v>-117.6033254022432</v>
      </c>
      <c r="G823" s="102">
        <f t="shared" si="251"/>
        <v>-6.8196113777101797</v>
      </c>
      <c r="H823" s="102">
        <f t="shared" si="252"/>
        <v>146.06653951792146</v>
      </c>
      <c r="I823" s="102">
        <f t="shared" si="253"/>
        <v>-16.806496161925409</v>
      </c>
      <c r="J823" s="102">
        <f t="shared" si="254"/>
        <v>28.463214115678255</v>
      </c>
      <c r="K823" s="102" t="str">
        <f t="shared" si="240"/>
        <v>1+0.628373316881622i</v>
      </c>
      <c r="L823" s="102" t="str">
        <f t="shared" si="241"/>
        <v>1-0.0510794750297513i</v>
      </c>
      <c r="M823" s="102" t="str">
        <f t="shared" si="258"/>
        <v>1.03209697914902+0.577293841851871i</v>
      </c>
      <c r="N823" s="102" t="str">
        <f t="shared" si="242"/>
        <v>1+832.618357068788i</v>
      </c>
      <c r="O823" s="102" t="str">
        <f t="shared" si="243"/>
        <v>0.818453900751645+1.25513223825664i</v>
      </c>
      <c r="P823" s="102" t="str">
        <f t="shared" si="259"/>
        <v>-1044.22768822056+682.714874418632i</v>
      </c>
      <c r="Q823" s="102" t="str">
        <f t="shared" si="244"/>
        <v>-0.14674474427606-0.2806571315272i</v>
      </c>
      <c r="R823" s="102" t="str">
        <f t="shared" si="245"/>
        <v>1400-39.7852667011156i</v>
      </c>
      <c r="S823" s="102" t="str">
        <f t="shared" si="246"/>
        <v>-2174.31108715399i</v>
      </c>
      <c r="T823" s="102" t="str">
        <f t="shared" si="255"/>
        <v>964.509679900426-648.941540350071i</v>
      </c>
      <c r="U823" s="102" t="str">
        <f t="shared" si="247"/>
        <v>-0.378384566730166+0.254584758137335i</v>
      </c>
      <c r="V823" s="102"/>
      <c r="W823" s="102"/>
      <c r="X823" s="102"/>
      <c r="Y823" s="102"/>
      <c r="Z823" s="102"/>
      <c r="AA823" s="102"/>
      <c r="AB823" s="102"/>
      <c r="AC823" s="102"/>
      <c r="AD823" s="102"/>
      <c r="AE823" s="102"/>
      <c r="AF823" s="102"/>
      <c r="AG823" s="102"/>
      <c r="AH823" s="102"/>
      <c r="AI823" s="102"/>
      <c r="AJ823" s="102"/>
      <c r="AK823" s="102"/>
      <c r="AL823" s="102"/>
    </row>
    <row r="824" spans="2:38" s="110" customFormat="1" x14ac:dyDescent="0.2">
      <c r="B824" s="102">
        <f t="shared" si="256"/>
        <v>4.9349999999999161</v>
      </c>
      <c r="C824" s="102">
        <f t="shared" si="257"/>
        <v>86099.375218443471</v>
      </c>
      <c r="D824" s="102">
        <f t="shared" si="248"/>
        <v>86.09937521844347</v>
      </c>
      <c r="E824" s="102">
        <f t="shared" si="249"/>
        <v>-10.115324209675611</v>
      </c>
      <c r="F824" s="102">
        <f t="shared" si="250"/>
        <v>-117.77612898578693</v>
      </c>
      <c r="G824" s="102">
        <f t="shared" si="251"/>
        <v>-6.8484890069072799</v>
      </c>
      <c r="H824" s="102">
        <f t="shared" si="252"/>
        <v>145.78646473380391</v>
      </c>
      <c r="I824" s="102">
        <f t="shared" si="253"/>
        <v>-16.963813216582892</v>
      </c>
      <c r="J824" s="102">
        <f t="shared" si="254"/>
        <v>28.010335748016985</v>
      </c>
      <c r="K824" s="102" t="str">
        <f t="shared" si="240"/>
        <v>1+0.635649536962593i</v>
      </c>
      <c r="L824" s="102" t="str">
        <f t="shared" si="241"/>
        <v>1-0.0516709474744779i</v>
      </c>
      <c r="M824" s="102" t="str">
        <f t="shared" si="258"/>
        <v>1.03284461383657+0.583978589488115i</v>
      </c>
      <c r="N824" s="102" t="str">
        <f t="shared" si="242"/>
        <v>1+842.259623250416i</v>
      </c>
      <c r="O824" s="102" t="str">
        <f t="shared" si="243"/>
        <v>0.814225148863253+1.26966598459965i</v>
      </c>
      <c r="P824" s="102" t="str">
        <f t="shared" si="259"/>
        <v>-1068.57416869391+687.058633107177i</v>
      </c>
      <c r="Q824" s="102" t="str">
        <f t="shared" si="244"/>
        <v>-0.145424150674141-0.276100208409139i</v>
      </c>
      <c r="R824" s="102" t="str">
        <f t="shared" si="245"/>
        <v>1400-39.3298485191396i</v>
      </c>
      <c r="S824" s="102" t="str">
        <f t="shared" si="246"/>
        <v>-2149.42195395298i</v>
      </c>
      <c r="T824" s="102" t="str">
        <f t="shared" si="255"/>
        <v>958.135220591359-651.478960323437i</v>
      </c>
      <c r="U824" s="102" t="str">
        <f t="shared" si="247"/>
        <v>-0.375883817308917+0.255580207511502i</v>
      </c>
      <c r="V824" s="102"/>
      <c r="W824" s="102"/>
      <c r="X824" s="102"/>
      <c r="Y824" s="102"/>
      <c r="Z824" s="102"/>
      <c r="AA824" s="102"/>
      <c r="AB824" s="102"/>
      <c r="AC824" s="102"/>
      <c r="AD824" s="102"/>
      <c r="AE824" s="102"/>
      <c r="AF824" s="102"/>
      <c r="AG824" s="102"/>
      <c r="AH824" s="102"/>
      <c r="AI824" s="102"/>
      <c r="AJ824" s="102"/>
      <c r="AK824" s="102"/>
      <c r="AL824" s="102"/>
    </row>
    <row r="825" spans="2:38" s="110" customFormat="1" x14ac:dyDescent="0.2">
      <c r="B825" s="102">
        <f t="shared" si="256"/>
        <v>4.939999999999916</v>
      </c>
      <c r="C825" s="102">
        <f t="shared" si="257"/>
        <v>87096.358995591261</v>
      </c>
      <c r="D825" s="102">
        <f t="shared" si="248"/>
        <v>87.09635899559126</v>
      </c>
      <c r="E825" s="102">
        <f t="shared" si="249"/>
        <v>-10.243917921999993</v>
      </c>
      <c r="F825" s="102">
        <f t="shared" si="250"/>
        <v>-117.94866833398959</v>
      </c>
      <c r="G825" s="102">
        <f t="shared" si="251"/>
        <v>-6.877839250518524</v>
      </c>
      <c r="H825" s="102">
        <f t="shared" si="252"/>
        <v>145.50473168335759</v>
      </c>
      <c r="I825" s="102">
        <f t="shared" si="253"/>
        <v>-17.121757172518517</v>
      </c>
      <c r="J825" s="102">
        <f t="shared" si="254"/>
        <v>27.556063349368003</v>
      </c>
      <c r="K825" s="102" t="str">
        <f t="shared" si="240"/>
        <v>1+0.643010011701177i</v>
      </c>
      <c r="L825" s="102" t="str">
        <f t="shared" si="241"/>
        <v>1-0.0522692688473242i</v>
      </c>
      <c r="M825" s="102" t="str">
        <f t="shared" si="258"/>
        <v>1.03360966317313+0.590740742853853i</v>
      </c>
      <c r="N825" s="102" t="str">
        <f t="shared" si="242"/>
        <v>1+852.012530032803i</v>
      </c>
      <c r="O825" s="102" t="str">
        <f t="shared" si="243"/>
        <v>0.809897896689767+1.28436802379367i</v>
      </c>
      <c r="P825" s="102" t="str">
        <f t="shared" si="259"/>
        <v>-1093.48775154899+691.327524050688i</v>
      </c>
      <c r="Q825" s="102" t="str">
        <f t="shared" si="244"/>
        <v>-0.144105592842822-0.271609958186954i</v>
      </c>
      <c r="R825" s="102" t="str">
        <f t="shared" si="245"/>
        <v>1400-38.879643465984i</v>
      </c>
      <c r="S825" s="102" t="str">
        <f t="shared" si="246"/>
        <v>-2124.81772430378i</v>
      </c>
      <c r="T825" s="102" t="str">
        <f t="shared" si="255"/>
        <v>951.698919698413-653.968833260365i</v>
      </c>
      <c r="U825" s="102" t="str">
        <f t="shared" si="247"/>
        <v>-0.373358806958607+0.256557003817527i</v>
      </c>
      <c r="V825" s="102"/>
      <c r="W825" s="102"/>
      <c r="X825" s="102"/>
      <c r="Y825" s="102"/>
      <c r="Z825" s="102"/>
      <c r="AA825" s="102"/>
      <c r="AB825" s="102"/>
      <c r="AC825" s="102"/>
      <c r="AD825" s="102"/>
      <c r="AE825" s="102"/>
      <c r="AF825" s="102"/>
      <c r="AG825" s="102"/>
      <c r="AH825" s="102"/>
      <c r="AI825" s="102"/>
      <c r="AJ825" s="102"/>
      <c r="AK825" s="102"/>
      <c r="AL825" s="102"/>
    </row>
    <row r="826" spans="2:38" s="110" customFormat="1" x14ac:dyDescent="0.2">
      <c r="B826" s="102">
        <f t="shared" si="256"/>
        <v>4.9449999999999159</v>
      </c>
      <c r="C826" s="102">
        <f t="shared" si="257"/>
        <v>88104.887300784409</v>
      </c>
      <c r="D826" s="102">
        <f t="shared" si="248"/>
        <v>88.104887300784412</v>
      </c>
      <c r="E826" s="102">
        <f t="shared" si="249"/>
        <v>-10.372661226813101</v>
      </c>
      <c r="F826" s="102">
        <f t="shared" si="250"/>
        <v>-118.12094237610364</v>
      </c>
      <c r="G826" s="102">
        <f t="shared" si="251"/>
        <v>-6.9076666998574119</v>
      </c>
      <c r="H826" s="102">
        <f t="shared" si="252"/>
        <v>145.22136890026252</v>
      </c>
      <c r="I826" s="102">
        <f t="shared" si="253"/>
        <v>-17.280327926670513</v>
      </c>
      <c r="J826" s="102">
        <f t="shared" si="254"/>
        <v>27.100426524158877</v>
      </c>
      <c r="K826" s="102" t="str">
        <f t="shared" si="240"/>
        <v>1+0.650455716720327i</v>
      </c>
      <c r="L826" s="102" t="str">
        <f t="shared" si="241"/>
        <v>1-0.0528745184551402i</v>
      </c>
      <c r="M826" s="102" t="str">
        <f t="shared" si="258"/>
        <v>1.03439253279798+0.597581198265187i</v>
      </c>
      <c r="N826" s="102" t="str">
        <f t="shared" si="242"/>
        <v>1+861.878370153179i</v>
      </c>
      <c r="O826" s="102" t="str">
        <f t="shared" si="243"/>
        <v>0.805469849864806+1.29924030457807i</v>
      </c>
      <c r="P826" s="102" t="str">
        <f t="shared" si="259"/>
        <v>-1118.9816462972+695.516281713583i</v>
      </c>
      <c r="Q826" s="102" t="str">
        <f t="shared" si="244"/>
        <v>-0.142789398688647-0.26718568792255i</v>
      </c>
      <c r="R826" s="102" t="str">
        <f t="shared" si="245"/>
        <v>1400-38.434591867457i</v>
      </c>
      <c r="S826" s="102" t="str">
        <f t="shared" si="246"/>
        <v>-2100.49513694242i</v>
      </c>
      <c r="T826" s="102" t="str">
        <f t="shared" si="255"/>
        <v>945.201603781665-656.409558337149i</v>
      </c>
      <c r="U826" s="102" t="str">
        <f t="shared" si="247"/>
        <v>-0.370809859945114+0.257514519039958i</v>
      </c>
      <c r="V826" s="102"/>
      <c r="W826" s="102"/>
      <c r="X826" s="102"/>
      <c r="Y826" s="102"/>
      <c r="Z826" s="102"/>
      <c r="AA826" s="102"/>
      <c r="AB826" s="102"/>
      <c r="AC826" s="102"/>
      <c r="AD826" s="102"/>
      <c r="AE826" s="102"/>
      <c r="AF826" s="102"/>
      <c r="AG826" s="102"/>
      <c r="AH826" s="102"/>
      <c r="AI826" s="102"/>
      <c r="AJ826" s="102"/>
      <c r="AK826" s="102"/>
      <c r="AL826" s="102"/>
    </row>
    <row r="827" spans="2:38" s="110" customFormat="1" x14ac:dyDescent="0.2">
      <c r="B827" s="102">
        <f t="shared" si="256"/>
        <v>4.9499999999999158</v>
      </c>
      <c r="C827" s="102">
        <f t="shared" si="257"/>
        <v>89125.093813357351</v>
      </c>
      <c r="D827" s="102">
        <f t="shared" si="248"/>
        <v>89.125093813357353</v>
      </c>
      <c r="E827" s="102">
        <f t="shared" si="249"/>
        <v>-10.501549369972006</v>
      </c>
      <c r="F827" s="102">
        <f t="shared" si="250"/>
        <v>-118.29295116069349</v>
      </c>
      <c r="G827" s="102">
        <f t="shared" si="251"/>
        <v>-6.9379758822896012</v>
      </c>
      <c r="H827" s="102">
        <f t="shared" si="252"/>
        <v>144.93640564180475</v>
      </c>
      <c r="I827" s="102">
        <f t="shared" si="253"/>
        <v>-17.439525252261607</v>
      </c>
      <c r="J827" s="102">
        <f t="shared" si="254"/>
        <v>26.643454481111263</v>
      </c>
      <c r="K827" s="102" t="str">
        <f t="shared" si="240"/>
        <v>1+0.65798763894018i</v>
      </c>
      <c r="L827" s="102" t="str">
        <f t="shared" si="241"/>
        <v>1-0.0534867765231056i</v>
      </c>
      <c r="M827" s="102" t="str">
        <f t="shared" si="258"/>
        <v>1.03519363779896+0.604500862417074i</v>
      </c>
      <c r="N827" s="102" t="str">
        <f t="shared" si="242"/>
        <v>1+871.858451317963i</v>
      </c>
      <c r="O827" s="102" t="str">
        <f t="shared" si="243"/>
        <v>0.800938660579333+1.31428479825754i</v>
      </c>
      <c r="P827" s="102" t="str">
        <f t="shared" si="259"/>
        <v>-1145.06937013898+699.619425011638i</v>
      </c>
      <c r="Q827" s="102" t="str">
        <f t="shared" si="244"/>
        <v>-0.141475892429725-0.26282670234868i</v>
      </c>
      <c r="R827" s="102" t="str">
        <f t="shared" si="245"/>
        <v>1400-37.994634732451i</v>
      </c>
      <c r="S827" s="102" t="str">
        <f t="shared" si="246"/>
        <v>-2076.45096793628i</v>
      </c>
      <c r="T827" s="102" t="str">
        <f t="shared" si="255"/>
        <v>938.64414779543-658.799545952862i</v>
      </c>
      <c r="U827" s="102" t="str">
        <f t="shared" si="247"/>
        <v>-0.368237319519745+0.258452129566122i</v>
      </c>
      <c r="V827" s="102"/>
      <c r="W827" s="102"/>
      <c r="X827" s="102"/>
      <c r="Y827" s="102"/>
      <c r="Z827" s="102"/>
      <c r="AA827" s="102"/>
      <c r="AB827" s="102"/>
      <c r="AC827" s="102"/>
      <c r="AD827" s="102"/>
      <c r="AE827" s="102"/>
      <c r="AF827" s="102"/>
      <c r="AG827" s="102"/>
      <c r="AH827" s="102"/>
      <c r="AI827" s="102"/>
      <c r="AJ827" s="102"/>
      <c r="AK827" s="102"/>
      <c r="AL827" s="102"/>
    </row>
    <row r="828" spans="2:38" s="110" customFormat="1" x14ac:dyDescent="0.2">
      <c r="B828" s="102">
        <f t="shared" si="256"/>
        <v>4.9549999999999157</v>
      </c>
      <c r="C828" s="102">
        <f t="shared" si="257"/>
        <v>90157.113760578286</v>
      </c>
      <c r="D828" s="102">
        <f t="shared" si="248"/>
        <v>90.157113760578284</v>
      </c>
      <c r="E828" s="102">
        <f t="shared" si="249"/>
        <v>-10.630577543103579</v>
      </c>
      <c r="F828" s="102">
        <f t="shared" si="250"/>
        <v>-118.4646958759572</v>
      </c>
      <c r="G828" s="102">
        <f t="shared" si="251"/>
        <v>-6.9687712576673242</v>
      </c>
      <c r="H828" s="102">
        <f t="shared" si="252"/>
        <v>144.64987188359447</v>
      </c>
      <c r="I828" s="102">
        <f t="shared" si="253"/>
        <v>-17.599348800770905</v>
      </c>
      <c r="J828" s="102">
        <f t="shared" si="254"/>
        <v>26.185176007637267</v>
      </c>
      <c r="K828" s="102" t="str">
        <f t="shared" si="240"/>
        <v>1+0.665606776708866i</v>
      </c>
      <c r="L828" s="102" t="str">
        <f t="shared" si="241"/>
        <v>1-0.0541061242053643i</v>
      </c>
      <c r="M828" s="102" t="str">
        <f t="shared" si="258"/>
        <v>1.03601340293254+0.611500652503502i</v>
      </c>
      <c r="N828" s="102" t="str">
        <f t="shared" si="242"/>
        <v>1+881.954096376106i</v>
      </c>
      <c r="O828" s="102" t="str">
        <f t="shared" si="243"/>
        <v>0.796301926336812+1.32950349896345i</v>
      </c>
      <c r="P828" s="102" t="str">
        <f t="shared" si="259"/>
        <v>-1171.76475513084+703.631249383899i</v>
      </c>
      <c r="Q828" s="102" t="str">
        <f t="shared" si="244"/>
        <v>-0.140165394266199-0.25853230394805i</v>
      </c>
      <c r="R828" s="102" t="str">
        <f t="shared" si="245"/>
        <v>1400-37.5597137451245i</v>
      </c>
      <c r="S828" s="102" t="str">
        <f t="shared" si="246"/>
        <v>-2052.6820302568i</v>
      </c>
      <c r="T828" s="102" t="str">
        <f t="shared" si="255"/>
        <v>932.027475139572-661.137219475767i</v>
      </c>
      <c r="U828" s="102" t="str">
        <f t="shared" si="247"/>
        <v>-0.36564154793937+0.259369216871262i</v>
      </c>
      <c r="V828" s="102"/>
      <c r="W828" s="102"/>
      <c r="X828" s="102"/>
      <c r="Y828" s="102"/>
      <c r="Z828" s="102"/>
      <c r="AA828" s="102"/>
      <c r="AB828" s="102"/>
      <c r="AC828" s="102"/>
      <c r="AD828" s="102"/>
      <c r="AE828" s="102"/>
      <c r="AF828" s="102"/>
      <c r="AG828" s="102"/>
      <c r="AH828" s="102"/>
      <c r="AI828" s="102"/>
      <c r="AJ828" s="102"/>
      <c r="AK828" s="102"/>
      <c r="AL828" s="102"/>
    </row>
    <row r="829" spans="2:38" s="110" customFormat="1" x14ac:dyDescent="0.2">
      <c r="B829" s="102">
        <f t="shared" si="256"/>
        <v>4.9599999999999156</v>
      </c>
      <c r="C829" s="102">
        <f t="shared" si="257"/>
        <v>91201.083935573362</v>
      </c>
      <c r="D829" s="102">
        <f t="shared" si="248"/>
        <v>91.201083935573365</v>
      </c>
      <c r="E829" s="102">
        <f t="shared" si="249"/>
        <v>-10.759740889290537</v>
      </c>
      <c r="F829" s="102">
        <f t="shared" si="250"/>
        <v>-118.63617886864513</v>
      </c>
      <c r="G829" s="102">
        <f t="shared" si="251"/>
        <v>-7.0000572147622497</v>
      </c>
      <c r="H829" s="102">
        <f t="shared" si="252"/>
        <v>144.36179831341843</v>
      </c>
      <c r="I829" s="102">
        <f t="shared" si="253"/>
        <v>-17.759798104052788</v>
      </c>
      <c r="J829" s="102">
        <f t="shared" si="254"/>
        <v>25.725619444773301</v>
      </c>
      <c r="K829" s="102" t="str">
        <f t="shared" si="240"/>
        <v>1+0.673314139934845i</v>
      </c>
      <c r="L829" s="102" t="str">
        <f t="shared" si="241"/>
        <v>1-0.0547326435957807i</v>
      </c>
      <c r="M829" s="102" t="str">
        <f t="shared" si="258"/>
        <v>1.03685226284905+0.618581496339064i</v>
      </c>
      <c r="N829" s="102" t="str">
        <f t="shared" si="242"/>
        <v>1+892.166643494423i</v>
      </c>
      <c r="O829" s="102" t="str">
        <f t="shared" si="243"/>
        <v>0.79155718867937+1.34489842391807i</v>
      </c>
      <c r="P829" s="102" t="str">
        <f t="shared" si="259"/>
        <v>-1199.08195551924+707.545818581873i</v>
      </c>
      <c r="Q829" s="102" t="str">
        <f t="shared" si="244"/>
        <v>-0.138858220058776-0.254301793047248i</v>
      </c>
      <c r="R829" s="102" t="str">
        <f t="shared" si="245"/>
        <v>1400-37.1297712571716i</v>
      </c>
      <c r="S829" s="102" t="str">
        <f t="shared" si="246"/>
        <v>-2029.18517335705i</v>
      </c>
      <c r="T829" s="102" t="str">
        <f t="shared" si="255"/>
        <v>925.352557638611-663.421017010154i</v>
      </c>
      <c r="U829" s="102" t="str">
        <f t="shared" si="247"/>
        <v>-0.363022926458223+0.260265168211675i</v>
      </c>
      <c r="V829" s="102"/>
      <c r="W829" s="102"/>
      <c r="X829" s="102"/>
      <c r="Y829" s="102"/>
      <c r="Z829" s="102"/>
      <c r="AA829" s="102"/>
      <c r="AB829" s="102"/>
      <c r="AC829" s="102"/>
      <c r="AD829" s="102"/>
      <c r="AE829" s="102"/>
      <c r="AF829" s="102"/>
      <c r="AG829" s="102"/>
      <c r="AH829" s="102"/>
      <c r="AI829" s="102"/>
      <c r="AJ829" s="102"/>
      <c r="AK829" s="102"/>
      <c r="AL829" s="102"/>
    </row>
    <row r="830" spans="2:38" s="110" customFormat="1" x14ac:dyDescent="0.2">
      <c r="B830" s="102">
        <f t="shared" si="256"/>
        <v>4.9649999999999155</v>
      </c>
      <c r="C830" s="102">
        <f t="shared" si="257"/>
        <v>92257.142715458496</v>
      </c>
      <c r="D830" s="102">
        <f t="shared" si="248"/>
        <v>92.2571427154585</v>
      </c>
      <c r="E830" s="102">
        <f t="shared" si="249"/>
        <v>-10.8890345088994</v>
      </c>
      <c r="F830" s="102">
        <f t="shared" si="250"/>
        <v>-118.80740366152405</v>
      </c>
      <c r="G830" s="102">
        <f t="shared" si="251"/>
        <v>-7.0318380677019965</v>
      </c>
      <c r="H830" s="102">
        <f t="shared" si="252"/>
        <v>144.07221632421695</v>
      </c>
      <c r="I830" s="102">
        <f t="shared" si="253"/>
        <v>-17.920872576601397</v>
      </c>
      <c r="J830" s="102">
        <f t="shared" si="254"/>
        <v>25.264812662692904</v>
      </c>
      <c r="K830" s="102" t="str">
        <f t="shared" si="240"/>
        <v>1+0.681110750220763i</v>
      </c>
      <c r="L830" s="102" t="str">
        <f t="shared" si="241"/>
        <v>1-0.0553664177388214i</v>
      </c>
      <c r="M830" s="102" t="str">
        <f t="shared" si="258"/>
        <v>1.03771066232312+0.625744332481942i</v>
      </c>
      <c r="N830" s="102" t="str">
        <f t="shared" si="242"/>
        <v>1+902.497446334973i</v>
      </c>
      <c r="O830" s="102" t="str">
        <f t="shared" si="243"/>
        <v>0.7867019318843+1.36047161370204i</v>
      </c>
      <c r="P830" s="102" t="str">
        <f t="shared" si="259"/>
        <v>-1227.03545524543+711.356956166073i</v>
      </c>
      <c r="Q830" s="102" t="str">
        <f t="shared" si="244"/>
        <v>-0.137554681015936-0.250134467924932i</v>
      </c>
      <c r="R830" s="102" t="str">
        <f t="shared" si="245"/>
        <v>1400-36.7047502801813i</v>
      </c>
      <c r="S830" s="102" t="str">
        <f t="shared" si="246"/>
        <v>-2005.95728275409i</v>
      </c>
      <c r="T830" s="102" t="str">
        <f t="shared" si="255"/>
        <v>918.620415446783-665.649393180298i</v>
      </c>
      <c r="U830" s="102" t="str">
        <f t="shared" si="247"/>
        <v>-0.36038185529066+0.261139377324578i</v>
      </c>
      <c r="V830" s="102"/>
      <c r="W830" s="102"/>
      <c r="X830" s="102"/>
      <c r="Y830" s="102"/>
      <c r="Z830" s="102"/>
      <c r="AA830" s="102"/>
      <c r="AB830" s="102"/>
      <c r="AC830" s="102"/>
      <c r="AD830" s="102"/>
      <c r="AE830" s="102"/>
      <c r="AF830" s="102"/>
      <c r="AG830" s="102"/>
      <c r="AH830" s="102"/>
      <c r="AI830" s="102"/>
      <c r="AJ830" s="102"/>
      <c r="AK830" s="102"/>
      <c r="AL830" s="102"/>
    </row>
    <row r="831" spans="2:38" s="110" customFormat="1" x14ac:dyDescent="0.2">
      <c r="B831" s="102">
        <f t="shared" si="256"/>
        <v>4.9699999999999154</v>
      </c>
      <c r="C831" s="102">
        <f t="shared" si="257"/>
        <v>93325.430079681086</v>
      </c>
      <c r="D831" s="102">
        <f t="shared" si="248"/>
        <v>93.325430079681084</v>
      </c>
      <c r="E831" s="102">
        <f t="shared" si="249"/>
        <v>-11.018453465538339</v>
      </c>
      <c r="F831" s="102">
        <f t="shared" si="250"/>
        <v>-118.97837496933973</v>
      </c>
      <c r="G831" s="102">
        <f t="shared" si="251"/>
        <v>-7.0641180524163811</v>
      </c>
      <c r="H831" s="102">
        <f t="shared" si="252"/>
        <v>143.78115800618107</v>
      </c>
      <c r="I831" s="102">
        <f t="shared" si="253"/>
        <v>-18.082571517954719</v>
      </c>
      <c r="J831" s="102">
        <f t="shared" si="254"/>
        <v>24.802783036841348</v>
      </c>
      <c r="K831" s="102" t="str">
        <f t="shared" si="240"/>
        <v>1+0.68899764099887i</v>
      </c>
      <c r="L831" s="102" t="str">
        <f t="shared" si="241"/>
        <v>1-0.0560075306405625i</v>
      </c>
      <c r="M831" s="102" t="str">
        <f t="shared" si="258"/>
        <v>1.03858905648952+0.632990110358307i</v>
      </c>
      <c r="N831" s="102" t="str">
        <f t="shared" si="242"/>
        <v>1+912.947874234485i</v>
      </c>
      <c r="O831" s="102" t="str">
        <f t="shared" si="243"/>
        <v>0.781733581630181+1.37622513252479i</v>
      </c>
      <c r="P831" s="102" t="str">
        <f t="shared" si="259"/>
        <v>-1255.64007562495+715.058236699509i</v>
      </c>
      <c r="Q831" s="102" t="str">
        <f t="shared" si="244"/>
        <v>-0.136255083390497-0.24602962493382i</v>
      </c>
      <c r="R831" s="102" t="str">
        <f t="shared" si="245"/>
        <v>1400-36.2845944780833i</v>
      </c>
      <c r="S831" s="102" t="str">
        <f t="shared" si="246"/>
        <v>-1982.99527961618i</v>
      </c>
      <c r="T831" s="102" t="str">
        <f t="shared" si="255"/>
        <v>911.832116877411-667.820820928092i</v>
      </c>
      <c r="U831" s="102" t="str">
        <f t="shared" si="247"/>
        <v>-0.357718753544214+0.261991245133328i</v>
      </c>
      <c r="V831" s="102"/>
      <c r="W831" s="102"/>
      <c r="X831" s="102"/>
      <c r="Y831" s="102"/>
      <c r="Z831" s="102"/>
      <c r="AA831" s="102"/>
      <c r="AB831" s="102"/>
      <c r="AC831" s="102"/>
      <c r="AD831" s="102"/>
      <c r="AE831" s="102"/>
      <c r="AF831" s="102"/>
      <c r="AG831" s="102"/>
      <c r="AH831" s="102"/>
      <c r="AI831" s="102"/>
      <c r="AJ831" s="102"/>
      <c r="AK831" s="102"/>
      <c r="AL831" s="102"/>
    </row>
    <row r="832" spans="2:38" s="110" customFormat="1" x14ac:dyDescent="0.2">
      <c r="B832" s="102">
        <f t="shared" si="256"/>
        <v>4.9749999999999153</v>
      </c>
      <c r="C832" s="102">
        <f t="shared" si="257"/>
        <v>94406.087628574096</v>
      </c>
      <c r="D832" s="102">
        <f t="shared" si="248"/>
        <v>94.406087628574099</v>
      </c>
      <c r="E832" s="102">
        <f t="shared" si="249"/>
        <v>-11.147992792136797</v>
      </c>
      <c r="F832" s="102">
        <f t="shared" si="250"/>
        <v>-119.14909871323019</v>
      </c>
      <c r="G832" s="102">
        <f t="shared" si="251"/>
        <v>-7.0969013230982174</v>
      </c>
      <c r="H832" s="102">
        <f t="shared" si="252"/>
        <v>143.48865613796156</v>
      </c>
      <c r="I832" s="102">
        <f t="shared" si="253"/>
        <v>-18.244894115235013</v>
      </c>
      <c r="J832" s="102">
        <f t="shared" si="254"/>
        <v>24.339557424731368</v>
      </c>
      <c r="K832" s="102" t="str">
        <f t="shared" si="240"/>
        <v>1+0.696975857667994i</v>
      </c>
      <c r="L832" s="102" t="str">
        <f t="shared" si="241"/>
        <v>1-0.0566560672798248i</v>
      </c>
      <c r="M832" s="102" t="str">
        <f t="shared" si="258"/>
        <v>1.03948791108445+0.640319790388169i</v>
      </c>
      <c r="N832" s="102" t="str">
        <f t="shared" si="242"/>
        <v>1+923.519312385855i</v>
      </c>
      <c r="O832" s="102" t="str">
        <f t="shared" si="243"/>
        <v>0.776649503631945+1.39216106849819i</v>
      </c>
      <c r="P832" s="102" t="str">
        <f t="shared" si="259"/>
        <v>-1284.91098320617+718.642976627488i</v>
      </c>
      <c r="Q832" s="102" t="str">
        <f t="shared" si="244"/>
        <v>-0.134959728186087-0.241986558635877i</v>
      </c>
      <c r="R832" s="102" t="str">
        <f t="shared" si="245"/>
        <v>1400-35.8692481596813i</v>
      </c>
      <c r="S832" s="102" t="str">
        <f t="shared" si="246"/>
        <v>-1960.29612035468i</v>
      </c>
      <c r="T832" s="102" t="str">
        <f t="shared" si="255"/>
        <v>904.988778155093-669.933793320878i</v>
      </c>
      <c r="U832" s="102" t="str">
        <f t="shared" si="247"/>
        <v>-0.355034059122382+0.262820180456652i</v>
      </c>
      <c r="V832" s="102"/>
      <c r="W832" s="102"/>
      <c r="X832" s="102"/>
      <c r="Y832" s="102"/>
      <c r="Z832" s="102"/>
      <c r="AA832" s="102"/>
      <c r="AB832" s="102"/>
      <c r="AC832" s="102"/>
      <c r="AD832" s="102"/>
      <c r="AE832" s="102"/>
      <c r="AF832" s="102"/>
      <c r="AG832" s="102"/>
      <c r="AH832" s="102"/>
      <c r="AI832" s="102"/>
      <c r="AJ832" s="102"/>
      <c r="AK832" s="102"/>
      <c r="AL832" s="102"/>
    </row>
    <row r="833" spans="2:38" s="110" customFormat="1" x14ac:dyDescent="0.2">
      <c r="B833" s="102">
        <f t="shared" si="256"/>
        <v>4.9799999999999152</v>
      </c>
      <c r="C833" s="102">
        <f t="shared" si="257"/>
        <v>95499.258602124974</v>
      </c>
      <c r="D833" s="102">
        <f t="shared" si="248"/>
        <v>95.499258602124968</v>
      </c>
      <c r="E833" s="102">
        <f t="shared" si="249"/>
        <v>-11.277647497134957</v>
      </c>
      <c r="F833" s="102">
        <f t="shared" si="250"/>
        <v>-119.31958203355076</v>
      </c>
      <c r="G833" s="102">
        <f t="shared" si="251"/>
        <v>-7.130191948685396</v>
      </c>
      <c r="H833" s="102">
        <f t="shared" si="252"/>
        <v>143.19474417698541</v>
      </c>
      <c r="I833" s="102">
        <f t="shared" si="253"/>
        <v>-18.407839445820354</v>
      </c>
      <c r="J833" s="102">
        <f t="shared" si="254"/>
        <v>23.87516214343465</v>
      </c>
      <c r="K833" s="102" t="str">
        <f t="shared" si="240"/>
        <v>1+0.705046457732113i</v>
      </c>
      <c r="L833" s="102" t="str">
        <f t="shared" si="241"/>
        <v>1-0.0573121136194371i</v>
      </c>
      <c r="M833" s="102" t="str">
        <f t="shared" si="258"/>
        <v>1.04040770269252+0.647734344112676i</v>
      </c>
      <c r="N833" s="102" t="str">
        <f t="shared" si="242"/>
        <v>1+934.213162021758i</v>
      </c>
      <c r="O833" s="102" t="str">
        <f t="shared" si="243"/>
        <v>0.771447002244142+1.40828153391327i</v>
      </c>
      <c r="P833" s="102" t="str">
        <f t="shared" si="259"/>
        <v>-1314.86369781172+722.104224832619i</v>
      </c>
      <c r="Q833" s="102" t="str">
        <f t="shared" si="244"/>
        <v>-0.133668910874121-0.238004561950149i</v>
      </c>
      <c r="R833" s="102" t="str">
        <f t="shared" si="245"/>
        <v>1400-35.4586562712708i</v>
      </c>
      <c r="S833" s="102" t="str">
        <f t="shared" si="246"/>
        <v>-1937.85679622061i</v>
      </c>
      <c r="T833" s="102" t="str">
        <f t="shared" si="255"/>
        <v>898.091563089344-671.986825365759i</v>
      </c>
      <c r="U833" s="102" t="str">
        <f t="shared" si="247"/>
        <v>-0.352328228596588+0.263625600720413i</v>
      </c>
      <c r="V833" s="102"/>
      <c r="W833" s="102"/>
      <c r="X833" s="102"/>
      <c r="Y833" s="102"/>
      <c r="Z833" s="102"/>
      <c r="AA833" s="102"/>
      <c r="AB833" s="102"/>
      <c r="AC833" s="102"/>
      <c r="AD833" s="102"/>
      <c r="AE833" s="102"/>
      <c r="AF833" s="102"/>
      <c r="AG833" s="102"/>
      <c r="AH833" s="102"/>
      <c r="AI833" s="102"/>
      <c r="AJ833" s="102"/>
      <c r="AK833" s="102"/>
      <c r="AL833" s="102"/>
    </row>
    <row r="834" spans="2:38" s="110" customFormat="1" x14ac:dyDescent="0.2">
      <c r="B834" s="102">
        <f t="shared" si="256"/>
        <v>4.9849999999999151</v>
      </c>
      <c r="C834" s="102">
        <f t="shared" si="257"/>
        <v>96605.087898962491</v>
      </c>
      <c r="D834" s="102">
        <f t="shared" si="248"/>
        <v>96.605087898962495</v>
      </c>
      <c r="E834" s="102">
        <f t="shared" si="249"/>
        <v>-11.407412570773459</v>
      </c>
      <c r="F834" s="102">
        <f t="shared" si="250"/>
        <v>-119.48983330106766</v>
      </c>
      <c r="G834" s="102">
        <f t="shared" si="251"/>
        <v>-7.1639939093693039</v>
      </c>
      <c r="H834" s="102">
        <f t="shared" si="252"/>
        <v>142.89945624888051</v>
      </c>
      <c r="I834" s="102">
        <f t="shared" si="253"/>
        <v>-18.571406480142763</v>
      </c>
      <c r="J834" s="102">
        <f t="shared" si="254"/>
        <v>23.409622947812849</v>
      </c>
      <c r="K834" s="102" t="str">
        <f t="shared" si="240"/>
        <v>1+0.713210510940526i</v>
      </c>
      <c r="L834" s="102" t="str">
        <f t="shared" si="241"/>
        <v>1-0.0579757566176315i</v>
      </c>
      <c r="M834" s="102" t="str">
        <f t="shared" si="258"/>
        <v>1.04134891899942+0.655234754322894i</v>
      </c>
      <c r="N834" s="102" t="str">
        <f t="shared" si="242"/>
        <v>1+945.030840600384i</v>
      </c>
      <c r="O834" s="102" t="str">
        <f t="shared" si="243"/>
        <v>0.766123319031672+1.42458866552028i</v>
      </c>
      <c r="P834" s="102" t="str">
        <f t="shared" si="259"/>
        <v>-1345.51410076738+725.434752853577i</v>
      </c>
      <c r="Q834" s="102" t="str">
        <f t="shared" si="244"/>
        <v>-0.132382921121768-0.234082926312608i</v>
      </c>
      <c r="R834" s="102" t="str">
        <f t="shared" si="245"/>
        <v>1400-35.0527643893414i</v>
      </c>
      <c r="S834" s="102" t="str">
        <f t="shared" si="246"/>
        <v>-1915.67433290586i</v>
      </c>
      <c r="T834" s="102" t="str">
        <f t="shared" si="255"/>
        <v>891.141682668634-673.978455826611i</v>
      </c>
      <c r="U834" s="102" t="str">
        <f t="shared" si="247"/>
        <v>-0.349601737046925+0.264406932670439i</v>
      </c>
      <c r="V834" s="102"/>
      <c r="W834" s="102"/>
      <c r="X834" s="102"/>
      <c r="Y834" s="102"/>
      <c r="Z834" s="102"/>
      <c r="AA834" s="102"/>
      <c r="AB834" s="102"/>
      <c r="AC834" s="102"/>
      <c r="AD834" s="102"/>
      <c r="AE834" s="102"/>
      <c r="AF834" s="102"/>
      <c r="AG834" s="102"/>
      <c r="AH834" s="102"/>
      <c r="AI834" s="102"/>
      <c r="AJ834" s="102"/>
      <c r="AK834" s="102"/>
      <c r="AL834" s="102"/>
    </row>
    <row r="835" spans="2:38" s="110" customFormat="1" x14ac:dyDescent="0.2">
      <c r="B835" s="102">
        <f t="shared" si="256"/>
        <v>4.9899999999999149</v>
      </c>
      <c r="C835" s="102">
        <f t="shared" si="257"/>
        <v>97723.722095562</v>
      </c>
      <c r="D835" s="102">
        <f t="shared" si="248"/>
        <v>97.723722095561996</v>
      </c>
      <c r="E835" s="102">
        <f t="shared" si="249"/>
        <v>-11.537282991471294</v>
      </c>
      <c r="F835" s="102">
        <f t="shared" si="250"/>
        <v>-119.65986212649068</v>
      </c>
      <c r="G835" s="102">
        <f t="shared" si="251"/>
        <v>-7.198311093136053</v>
      </c>
      <c r="H835" s="102">
        <f t="shared" si="252"/>
        <v>142.60282713600506</v>
      </c>
      <c r="I835" s="102">
        <f t="shared" si="253"/>
        <v>-18.735594084607346</v>
      </c>
      <c r="J835" s="102">
        <f t="shared" si="254"/>
        <v>22.942965009514381</v>
      </c>
      <c r="K835" s="102" t="str">
        <f t="shared" si="240"/>
        <v>1+0.72146909942964i</v>
      </c>
      <c r="L835" s="102" t="str">
        <f t="shared" si="241"/>
        <v>1-0.0586470842395683i</v>
      </c>
      <c r="M835" s="102" t="str">
        <f t="shared" si="258"/>
        <v>1.0423120590505+0.662822015190072i</v>
      </c>
      <c r="N835" s="102" t="str">
        <f t="shared" si="242"/>
        <v>1+955.973781993309i</v>
      </c>
      <c r="O835" s="102" t="str">
        <f t="shared" si="243"/>
        <v>0.760675631307228+1.44108462481184i</v>
      </c>
      <c r="P835" s="102" t="str">
        <f t="shared" si="259"/>
        <v>-1376.87844332248+728.627044755731i</v>
      </c>
      <c r="Q835" s="102" t="str">
        <f t="shared" si="244"/>
        <v>-0.131102042531427-0.230220941847388i</v>
      </c>
      <c r="R835" s="102" t="str">
        <f t="shared" si="245"/>
        <v>1400-34.6515187133639i</v>
      </c>
      <c r="S835" s="102" t="str">
        <f t="shared" si="246"/>
        <v>-1893.74579014896i</v>
      </c>
      <c r="T835" s="102" t="str">
        <f t="shared" si="255"/>
        <v>884.140394573846-675.907249039904i</v>
      </c>
      <c r="U835" s="102" t="str">
        <f t="shared" si="247"/>
        <v>-0.346855077871277+0.265163613084885i</v>
      </c>
      <c r="V835" s="102"/>
      <c r="W835" s="102"/>
      <c r="X835" s="102"/>
      <c r="Y835" s="102"/>
      <c r="Z835" s="102"/>
      <c r="AA835" s="102"/>
      <c r="AB835" s="102"/>
      <c r="AC835" s="102"/>
      <c r="AD835" s="102"/>
      <c r="AE835" s="102"/>
      <c r="AF835" s="102"/>
      <c r="AG835" s="102"/>
      <c r="AH835" s="102"/>
      <c r="AI835" s="102"/>
      <c r="AJ835" s="102"/>
      <c r="AK835" s="102"/>
      <c r="AL835" s="102"/>
    </row>
    <row r="836" spans="2:38" s="110" customFormat="1" x14ac:dyDescent="0.2">
      <c r="B836" s="102">
        <f t="shared" si="256"/>
        <v>4.9949999999999148</v>
      </c>
      <c r="C836" s="102">
        <f t="shared" si="257"/>
        <v>98855.309465674596</v>
      </c>
      <c r="D836" s="102">
        <f t="shared" si="248"/>
        <v>98.855309465674594</v>
      </c>
      <c r="E836" s="102">
        <f t="shared" si="249"/>
        <v>-11.667253732281965</v>
      </c>
      <c r="F836" s="102">
        <f t="shared" si="250"/>
        <v>-119.82967936830772</v>
      </c>
      <c r="G836" s="102">
        <f t="shared" si="251"/>
        <v>-7.2331472923464135</v>
      </c>
      <c r="H836" s="102">
        <f t="shared" si="252"/>
        <v>142.30489226508493</v>
      </c>
      <c r="I836" s="102">
        <f t="shared" si="253"/>
        <v>-18.90040102462838</v>
      </c>
      <c r="J836" s="102">
        <f t="shared" si="254"/>
        <v>22.475212896777208</v>
      </c>
      <c r="K836" s="102" t="str">
        <f t="shared" si="240"/>
        <v>1+0.729823317866416i</v>
      </c>
      <c r="L836" s="102" t="str">
        <f t="shared" si="241"/>
        <v>1-0.0593261854689969i</v>
      </c>
      <c r="M836" s="102" t="str">
        <f t="shared" si="258"/>
        <v>1.04329763351534+0.670497132397419i</v>
      </c>
      <c r="N836" s="102" t="str">
        <f t="shared" si="242"/>
        <v>1+967.043436675563i</v>
      </c>
      <c r="O836" s="102" t="str">
        <f t="shared" si="243"/>
        <v>0.755101050634672+1.45777159830949i</v>
      </c>
      <c r="P836" s="102" t="str">
        <f t="shared" si="259"/>
        <v>-1408.9733552666+731.673286641391i</v>
      </c>
      <c r="Q836" s="102" t="str">
        <f t="shared" si="244"/>
        <v>-0.129826552392112-0.226417897548724i</v>
      </c>
      <c r="R836" s="102" t="str">
        <f t="shared" si="245"/>
        <v>1400-34.2548660586588i</v>
      </c>
      <c r="S836" s="102" t="str">
        <f t="shared" si="246"/>
        <v>-1872.0682613453i</v>
      </c>
      <c r="T836" s="102" t="str">
        <f t="shared" si="255"/>
        <v>877.089002610433-677.771796725342i</v>
      </c>
      <c r="U836" s="102" t="str">
        <f t="shared" si="247"/>
        <v>-0.344088762562554+0.265895089484557i</v>
      </c>
      <c r="V836" s="102"/>
      <c r="W836" s="102"/>
      <c r="X836" s="102"/>
      <c r="Y836" s="102"/>
      <c r="Z836" s="102"/>
      <c r="AA836" s="102"/>
      <c r="AB836" s="102"/>
      <c r="AC836" s="102"/>
      <c r="AD836" s="102"/>
      <c r="AE836" s="102"/>
      <c r="AF836" s="102"/>
      <c r="AG836" s="102"/>
      <c r="AH836" s="102"/>
      <c r="AI836" s="102"/>
      <c r="AJ836" s="102"/>
      <c r="AK836" s="102"/>
      <c r="AL836" s="102"/>
    </row>
    <row r="837" spans="2:38" s="110" customFormat="1" x14ac:dyDescent="0.2">
      <c r="B837" s="102">
        <f t="shared" si="256"/>
        <v>4.9999999999999147</v>
      </c>
      <c r="C837" s="102">
        <f t="shared" si="257"/>
        <v>99999.999999980486</v>
      </c>
      <c r="D837" s="102">
        <f t="shared" si="248"/>
        <v>99.999999999980488</v>
      </c>
      <c r="E837" s="102">
        <f t="shared" si="249"/>
        <v>-11.797319767414148</v>
      </c>
      <c r="F837" s="102">
        <f t="shared" si="250"/>
        <v>-119.99929713890182</v>
      </c>
      <c r="G837" s="102">
        <f t="shared" si="251"/>
        <v>-7.2685062003602043</v>
      </c>
      <c r="H837" s="102">
        <f t="shared" si="252"/>
        <v>142.00568769396236</v>
      </c>
      <c r="I837" s="102">
        <f t="shared" si="253"/>
        <v>-19.065825967774352</v>
      </c>
      <c r="J837" s="102">
        <f t="shared" si="254"/>
        <v>22.006390555060534</v>
      </c>
      <c r="K837" s="102" t="str">
        <f t="shared" si="240"/>
        <v>1+0.738274273593457i</v>
      </c>
      <c r="L837" s="102" t="str">
        <f t="shared" si="241"/>
        <v>1-0.0600131503200493i</v>
      </c>
      <c r="M837" s="102" t="str">
        <f t="shared" si="258"/>
        <v>1.04430616495859+0.678261123273408i</v>
      </c>
      <c r="N837" s="102" t="str">
        <f t="shared" si="242"/>
        <v>1+978.241271917883i</v>
      </c>
      <c r="O837" s="102" t="str">
        <f t="shared" si="243"/>
        <v>0.74939662129754+1.4746517978535i</v>
      </c>
      <c r="P837" s="102" t="str">
        <f t="shared" si="259"/>
        <v>-1441.8158537469+734.565355786923i</v>
      </c>
      <c r="Q837" s="102" t="str">
        <f t="shared" si="244"/>
        <v>-0.128556721443211-0.222673081472957i</v>
      </c>
      <c r="R837" s="102" t="str">
        <f t="shared" si="245"/>
        <v>1400-33.862753849346i</v>
      </c>
      <c r="S837" s="102" t="str">
        <f t="shared" si="246"/>
        <v>-1850.63887316193i</v>
      </c>
      <c r="T837" s="102" t="str">
        <f t="shared" si="255"/>
        <v>869.988856058837-679.570719787243i</v>
      </c>
      <c r="U837" s="102" t="str">
        <f t="shared" si="247"/>
        <v>-0.341303320453851+0.26660082083961i</v>
      </c>
      <c r="V837" s="102"/>
      <c r="W837" s="102"/>
      <c r="X837" s="102"/>
      <c r="Y837" s="102"/>
      <c r="Z837" s="102"/>
      <c r="AA837" s="102"/>
      <c r="AB837" s="102"/>
      <c r="AC837" s="102"/>
      <c r="AD837" s="102"/>
      <c r="AE837" s="102"/>
      <c r="AF837" s="102"/>
      <c r="AG837" s="102"/>
      <c r="AH837" s="102"/>
      <c r="AI837" s="102"/>
      <c r="AJ837" s="102"/>
      <c r="AK837" s="102"/>
      <c r="AL837" s="102"/>
    </row>
    <row r="838" spans="2:38" s="110" customFormat="1" x14ac:dyDescent="0.2">
      <c r="B838" s="102">
        <f t="shared" si="256"/>
        <v>5.0049999999999146</v>
      </c>
      <c r="C838" s="102">
        <f t="shared" si="257"/>
        <v>101157.9454259701</v>
      </c>
      <c r="D838" s="102">
        <f t="shared" si="248"/>
        <v>101.1579454259701</v>
      </c>
      <c r="E838" s="102">
        <f t="shared" si="249"/>
        <v>-11.927476078807061</v>
      </c>
      <c r="F838" s="102">
        <f t="shared" si="250"/>
        <v>-120.16872880891522</v>
      </c>
      <c r="G838" s="102">
        <f t="shared" si="251"/>
        <v>-7.3043914082115871</v>
      </c>
      <c r="H838" s="102">
        <f t="shared" si="252"/>
        <v>141.70525009746143</v>
      </c>
      <c r="I838" s="102">
        <f t="shared" si="253"/>
        <v>-19.231867487018647</v>
      </c>
      <c r="J838" s="102">
        <f t="shared" si="254"/>
        <v>21.536521288546211</v>
      </c>
      <c r="K838" s="102" t="str">
        <f t="shared" si="240"/>
        <v>1+0.746823086775792i</v>
      </c>
      <c r="L838" s="102" t="str">
        <f t="shared" si="241"/>
        <v>1-0.0607080698491728i</v>
      </c>
      <c r="M838" s="102" t="str">
        <f t="shared" si="258"/>
        <v>1.04533818811696+0.686115016926619i</v>
      </c>
      <c r="N838" s="102" t="str">
        <f t="shared" si="242"/>
        <v>1+989.568771981201i</v>
      </c>
      <c r="O838" s="102" t="str">
        <f t="shared" si="243"/>
        <v>0.743559318731892+1.49172746089602i</v>
      </c>
      <c r="P838" s="102" t="str">
        <f t="shared" si="259"/>
        <v>-1475.42335229078+737.294809393593i</v>
      </c>
      <c r="Q838" s="102" t="str">
        <f t="shared" si="244"/>
        <v>-0.127292813650902-0.218985780939882i</v>
      </c>
      <c r="R838" s="102" t="str">
        <f t="shared" si="245"/>
        <v>1400-33.4751301113772i</v>
      </c>
      <c r="S838" s="102" t="str">
        <f t="shared" si="246"/>
        <v>-1829.45478515666i</v>
      </c>
      <c r="T838" s="102" t="str">
        <f t="shared" si="255"/>
        <v>862.841348942821-681.302670102506i</v>
      </c>
      <c r="U838" s="102" t="str">
        <f t="shared" si="247"/>
        <v>-0.338499298431414+0.267280278270982i</v>
      </c>
      <c r="V838" s="102"/>
      <c r="W838" s="102"/>
      <c r="X838" s="102"/>
      <c r="Y838" s="102"/>
      <c r="Z838" s="102"/>
      <c r="AA838" s="102"/>
      <c r="AB838" s="102"/>
      <c r="AC838" s="102"/>
      <c r="AD838" s="102"/>
      <c r="AE838" s="102"/>
      <c r="AF838" s="102"/>
      <c r="AG838" s="102"/>
      <c r="AH838" s="102"/>
      <c r="AI838" s="102"/>
      <c r="AJ838" s="102"/>
      <c r="AK838" s="102"/>
      <c r="AL838" s="102"/>
    </row>
    <row r="839" spans="2:38" s="110" customFormat="1" x14ac:dyDescent="0.2">
      <c r="B839" s="102">
        <f t="shared" si="256"/>
        <v>5.0099999999999145</v>
      </c>
      <c r="C839" s="102">
        <f t="shared" si="257"/>
        <v>102329.29922805543</v>
      </c>
      <c r="D839" s="102">
        <f t="shared" si="248"/>
        <v>102.32929922805543</v>
      </c>
      <c r="E839" s="102">
        <f t="shared" si="249"/>
        <v>-12.057717662747542</v>
      </c>
      <c r="F839" s="102">
        <f t="shared" si="250"/>
        <v>-120.33798900985434</v>
      </c>
      <c r="G839" s="102">
        <f t="shared" si="251"/>
        <v>-7.3408064013412613</v>
      </c>
      <c r="H839" s="102">
        <f t="shared" si="252"/>
        <v>141.40361675237779</v>
      </c>
      <c r="I839" s="102">
        <f t="shared" si="253"/>
        <v>-19.398524064088804</v>
      </c>
      <c r="J839" s="102">
        <f t="shared" si="254"/>
        <v>21.065627742523446</v>
      </c>
      <c r="K839" s="102" t="str">
        <f t="shared" si="240"/>
        <v>1+0.755470890549349i</v>
      </c>
      <c r="L839" s="102" t="str">
        <f t="shared" si="241"/>
        <v>1-0.061411036167198i</v>
      </c>
      <c r="M839" s="102" t="str">
        <f t="shared" si="258"/>
        <v>1.04639425018279+0.694059854382151i</v>
      </c>
      <c r="N839" s="102" t="str">
        <f t="shared" si="242"/>
        <v>1+1001.02743831338i</v>
      </c>
      <c r="O839" s="102" t="str">
        <f t="shared" si="243"/>
        <v>0.737586047922643+1.5090008507977i</v>
      </c>
      <c r="P839" s="102" t="str">
        <f t="shared" si="259"/>
        <v>-1509.81367003881+739.852872938491i</v>
      </c>
      <c r="Q839" s="102" t="str">
        <f t="shared" si="244"/>
        <v>-0.126035085997613-0.215355282742727i</v>
      </c>
      <c r="R839" s="102" t="str">
        <f t="shared" si="245"/>
        <v>1400-33.0919434656456i</v>
      </c>
      <c r="S839" s="102" t="str">
        <f t="shared" si="246"/>
        <v>-1808.51318940156i</v>
      </c>
      <c r="T839" s="102" t="str">
        <f t="shared" si="255"/>
        <v>855.647919215717-682.966332290977i</v>
      </c>
      <c r="U839" s="102" t="str">
        <f t="shared" si="247"/>
        <v>-0.335677260615396+0.267932945744921i</v>
      </c>
      <c r="V839" s="102"/>
      <c r="W839" s="102"/>
      <c r="X839" s="102"/>
      <c r="Y839" s="102"/>
      <c r="Z839" s="102"/>
      <c r="AA839" s="102"/>
      <c r="AB839" s="102"/>
      <c r="AC839" s="102"/>
      <c r="AD839" s="102"/>
      <c r="AE839" s="102"/>
      <c r="AF839" s="102"/>
      <c r="AG839" s="102"/>
      <c r="AH839" s="102"/>
      <c r="AI839" s="102"/>
      <c r="AJ839" s="102"/>
      <c r="AK839" s="102"/>
      <c r="AL839" s="102"/>
    </row>
    <row r="840" spans="2:38" s="110" customFormat="1" x14ac:dyDescent="0.2">
      <c r="B840" s="102">
        <f t="shared" si="256"/>
        <v>5.0149999999999144</v>
      </c>
      <c r="C840" s="102">
        <f t="shared" si="257"/>
        <v>103514.21666791417</v>
      </c>
      <c r="D840" s="102">
        <f t="shared" si="248"/>
        <v>103.51421666791417</v>
      </c>
      <c r="E840" s="102">
        <f t="shared" si="249"/>
        <v>-12.188039536516778</v>
      </c>
      <c r="F840" s="102">
        <f t="shared" si="250"/>
        <v>-120.50709363490988</v>
      </c>
      <c r="G840" s="102">
        <f t="shared" si="251"/>
        <v>-7.3777545563914684</v>
      </c>
      <c r="H840" s="102">
        <f t="shared" si="252"/>
        <v>141.10082552160318</v>
      </c>
      <c r="I840" s="102">
        <f t="shared" si="253"/>
        <v>-19.565794092908245</v>
      </c>
      <c r="J840" s="102">
        <f t="shared" si="254"/>
        <v>20.593731886693305</v>
      </c>
      <c r="K840" s="102" t="str">
        <f t="shared" si="240"/>
        <v>1+0.76421883117115i</v>
      </c>
      <c r="L840" s="102" t="str">
        <f t="shared" si="241"/>
        <v>1-0.062122142451549i</v>
      </c>
      <c r="M840" s="102" t="str">
        <f t="shared" si="258"/>
        <v>1.04747491109417+0.702096688719601i</v>
      </c>
      <c r="N840" s="102" t="str">
        <f t="shared" si="242"/>
        <v>1+1012.61878974823i</v>
      </c>
      <c r="O840" s="102" t="str">
        <f t="shared" si="243"/>
        <v>0.731473641762543+1.52647425712766i</v>
      </c>
      <c r="P840" s="102" t="str">
        <f t="shared" si="259"/>
        <v>-1545.00504119268+742.230428111444i</v>
      </c>
      <c r="Q840" s="102" t="str">
        <f t="shared" si="244"/>
        <v>-0.124783788284758-0.211780873366066i</v>
      </c>
      <c r="R840" s="102" t="str">
        <f t="shared" si="245"/>
        <v>1400-32.7131431211764i</v>
      </c>
      <c r="S840" s="102" t="str">
        <f t="shared" si="246"/>
        <v>-1787.8113101108i</v>
      </c>
      <c r="T840" s="102" t="str">
        <f t="shared" si="255"/>
        <v>848.410047864796-684.56042546396i</v>
      </c>
      <c r="U840" s="102" t="str">
        <f t="shared" si="247"/>
        <v>-0.332837788008496+0.268558320758938i</v>
      </c>
      <c r="V840" s="102"/>
      <c r="W840" s="102"/>
      <c r="X840" s="102"/>
      <c r="Y840" s="102"/>
      <c r="Z840" s="102"/>
      <c r="AA840" s="102"/>
      <c r="AB840" s="102"/>
      <c r="AC840" s="102"/>
      <c r="AD840" s="102"/>
      <c r="AE840" s="102"/>
      <c r="AF840" s="102"/>
      <c r="AG840" s="102"/>
      <c r="AH840" s="102"/>
      <c r="AI840" s="102"/>
      <c r="AJ840" s="102"/>
      <c r="AK840" s="102"/>
      <c r="AL840" s="102"/>
    </row>
    <row r="841" spans="2:38" s="110" customFormat="1" x14ac:dyDescent="0.2">
      <c r="B841" s="102">
        <f t="shared" si="256"/>
        <v>5.0199999999999143</v>
      </c>
      <c r="C841" s="102">
        <f t="shared" si="257"/>
        <v>104712.8548050695</v>
      </c>
      <c r="D841" s="102">
        <f t="shared" si="248"/>
        <v>104.7128548050695</v>
      </c>
      <c r="E841" s="102">
        <f t="shared" si="249"/>
        <v>-12.318436745054351</v>
      </c>
      <c r="F841" s="102">
        <f t="shared" si="250"/>
        <v>-120.67605983798514</v>
      </c>
      <c r="G841" s="102">
        <f t="shared" si="251"/>
        <v>-7.4152391380701168</v>
      </c>
      <c r="H841" s="102">
        <f t="shared" si="252"/>
        <v>140.79691483739524</v>
      </c>
      <c r="I841" s="102">
        <f t="shared" si="253"/>
        <v>-19.733675883124469</v>
      </c>
      <c r="J841" s="102">
        <f t="shared" si="254"/>
        <v>20.120854999410099</v>
      </c>
      <c r="K841" s="102" t="str">
        <f t="shared" si="240"/>
        <v>1+0.773068068171249i</v>
      </c>
      <c r="L841" s="102" t="str">
        <f t="shared" si="241"/>
        <v>1-0.0628414829585937i</v>
      </c>
      <c r="M841" s="102" t="str">
        <f t="shared" si="258"/>
        <v>1.04858074383182+0.710226585212655i</v>
      </c>
      <c r="N841" s="102" t="str">
        <f t="shared" si="242"/>
        <v>1+1024.34436270684i</v>
      </c>
      <c r="O841" s="102" t="str">
        <f t="shared" si="243"/>
        <v>0.725218859372939+1.54414999596698i</v>
      </c>
      <c r="P841" s="102" t="str">
        <f t="shared" si="259"/>
        <v>-1581.01612468319+744.418000323322i</v>
      </c>
      <c r="Q841" s="102" t="str">
        <f t="shared" si="244"/>
        <v>-0.123539162949001-0.208261839210928i</v>
      </c>
      <c r="R841" s="102" t="str">
        <f t="shared" si="245"/>
        <v>1400-32.3386788683943i</v>
      </c>
      <c r="S841" s="102" t="str">
        <f t="shared" si="246"/>
        <v>-1767.34640327271i</v>
      </c>
      <c r="T841" s="102" t="str">
        <f t="shared" si="255"/>
        <v>841.129257934175-686.083704946601i</v>
      </c>
      <c r="U841" s="102" t="str">
        <f t="shared" si="247"/>
        <v>-0.329981478112637+0.269155915017512i</v>
      </c>
      <c r="V841" s="102"/>
      <c r="W841" s="102"/>
      <c r="X841" s="102"/>
      <c r="Y841" s="102"/>
      <c r="Z841" s="102"/>
      <c r="AA841" s="102"/>
      <c r="AB841" s="102"/>
      <c r="AC841" s="102"/>
      <c r="AD841" s="102"/>
      <c r="AE841" s="102"/>
      <c r="AF841" s="102"/>
      <c r="AG841" s="102"/>
      <c r="AH841" s="102"/>
      <c r="AI841" s="102"/>
      <c r="AJ841" s="102"/>
      <c r="AK841" s="102"/>
      <c r="AL841" s="102"/>
    </row>
    <row r="842" spans="2:38" s="110" customFormat="1" x14ac:dyDescent="0.2">
      <c r="B842" s="102">
        <f t="shared" si="256"/>
        <v>5.0249999999999142</v>
      </c>
      <c r="C842" s="102">
        <f t="shared" si="257"/>
        <v>105925.37251770799</v>
      </c>
      <c r="D842" s="102">
        <f t="shared" si="248"/>
        <v>105.92537251770798</v>
      </c>
      <c r="E842" s="102">
        <f t="shared" si="249"/>
        <v>-12.448904367627458</v>
      </c>
      <c r="F842" s="102">
        <f t="shared" si="250"/>
        <v>-120.84490603092578</v>
      </c>
      <c r="G842" s="102">
        <f t="shared" si="251"/>
        <v>-7.4532632960897729</v>
      </c>
      <c r="H842" s="102">
        <f t="shared" si="252"/>
        <v>140.49192368380722</v>
      </c>
      <c r="I842" s="102">
        <f t="shared" si="253"/>
        <v>-19.902167663717229</v>
      </c>
      <c r="J842" s="102">
        <f t="shared" si="254"/>
        <v>19.647017652881431</v>
      </c>
      <c r="K842" s="102" t="str">
        <f t="shared" si="240"/>
        <v>1+0.782019774506425i</v>
      </c>
      <c r="L842" s="102" t="str">
        <f t="shared" si="241"/>
        <v>1-0.0635691530361367i</v>
      </c>
      <c r="M842" s="102" t="str">
        <f t="shared" si="258"/>
        <v>1.04971233472288+0.718450621470288i</v>
      </c>
      <c r="N842" s="102" t="str">
        <f t="shared" si="242"/>
        <v>1+1036.20571140118i</v>
      </c>
      <c r="O842" s="102" t="str">
        <f t="shared" si="243"/>
        <v>0.718818384385417+1.5620304102157i</v>
      </c>
      <c r="P842" s="102" t="str">
        <f t="shared" si="259"/>
        <v>-1617.86601406345+746.405745770554i</v>
      </c>
      <c r="Q842" s="102" t="str">
        <f t="shared" si="244"/>
        <v>-0.122301444892236-0.204797466826369i</v>
      </c>
      <c r="R842" s="102" t="str">
        <f t="shared" si="245"/>
        <v>1400-31.9685010724682i</v>
      </c>
      <c r="S842" s="102" t="str">
        <f t="shared" si="246"/>
        <v>-1747.11575628605i</v>
      </c>
      <c r="T842" s="102" t="str">
        <f t="shared" si="255"/>
        <v>833.807113466986-687.534963969861i</v>
      </c>
      <c r="U842" s="102" t="str">
        <f t="shared" si="247"/>
        <v>-0.327108944513971+0.269725255095868i</v>
      </c>
      <c r="V842" s="102"/>
      <c r="W842" s="102"/>
      <c r="X842" s="102"/>
      <c r="Y842" s="102"/>
      <c r="Z842" s="102"/>
      <c r="AA842" s="102"/>
      <c r="AB842" s="102"/>
      <c r="AC842" s="102"/>
      <c r="AD842" s="102"/>
      <c r="AE842" s="102"/>
      <c r="AF842" s="102"/>
      <c r="AG842" s="102"/>
      <c r="AH842" s="102"/>
      <c r="AI842" s="102"/>
      <c r="AJ842" s="102"/>
      <c r="AK842" s="102"/>
      <c r="AL842" s="102"/>
    </row>
    <row r="843" spans="2:38" s="110" customFormat="1" x14ac:dyDescent="0.2">
      <c r="B843" s="102">
        <f t="shared" si="256"/>
        <v>5.0299999999999141</v>
      </c>
      <c r="C843" s="102">
        <f t="shared" si="257"/>
        <v>107151.9305237395</v>
      </c>
      <c r="D843" s="102">
        <f t="shared" si="248"/>
        <v>107.15193052373951</v>
      </c>
      <c r="E843" s="102">
        <f t="shared" si="249"/>
        <v>-12.579437524493036</v>
      </c>
      <c r="F843" s="102">
        <f t="shared" si="250"/>
        <v>-121.01365187894558</v>
      </c>
      <c r="G843" s="102">
        <f t="shared" si="251"/>
        <v>-7.4918300621877334</v>
      </c>
      <c r="H843" s="102">
        <f t="shared" si="252"/>
        <v>140.185891578293</v>
      </c>
      <c r="I843" s="102">
        <f t="shared" si="253"/>
        <v>-20.071267586680769</v>
      </c>
      <c r="J843" s="102">
        <f t="shared" si="254"/>
        <v>19.172239699347415</v>
      </c>
      <c r="K843" s="102" t="str">
        <f t="shared" si="240"/>
        <v>1+0.791075136715658i</v>
      </c>
      <c r="L843" s="102" t="str">
        <f t="shared" si="241"/>
        <v>1-0.0643052491360592i</v>
      </c>
      <c r="M843" s="102" t="str">
        <f t="shared" si="258"/>
        <v>1.05087028375184+0.726769887579599i</v>
      </c>
      <c r="N843" s="102" t="str">
        <f t="shared" si="242"/>
        <v>1+1048.2044080402i</v>
      </c>
      <c r="O843" s="102" t="str">
        <f t="shared" si="243"/>
        <v>0.712268823183417+1.58011786990336i</v>
      </c>
      <c r="P843" s="102" t="str">
        <f t="shared" si="259"/>
        <v>-1655.57424763261+748.183438040367i</v>
      </c>
      <c r="Q843" s="102" t="str">
        <f t="shared" si="244"/>
        <v>-0.12107086132542-0.201387043146772i</v>
      </c>
      <c r="R843" s="102" t="str">
        <f t="shared" si="245"/>
        <v>1400-31.6025606667322i</v>
      </c>
      <c r="S843" s="102" t="str">
        <f t="shared" si="246"/>
        <v>-1727.11668760048i</v>
      </c>
      <c r="T843" s="102" t="str">
        <f t="shared" si="255"/>
        <v>826.445218367725-688.913035327825i</v>
      </c>
      <c r="U843" s="102" t="str">
        <f t="shared" si="247"/>
        <v>-0.324220816436568+0.270265883090146i</v>
      </c>
      <c r="V843" s="102"/>
      <c r="W843" s="102"/>
      <c r="X843" s="102"/>
      <c r="Y843" s="102"/>
      <c r="Z843" s="102"/>
      <c r="AA843" s="102"/>
      <c r="AB843" s="102"/>
      <c r="AC843" s="102"/>
      <c r="AD843" s="102"/>
      <c r="AE843" s="102"/>
      <c r="AF843" s="102"/>
      <c r="AG843" s="102"/>
      <c r="AH843" s="102"/>
      <c r="AI843" s="102"/>
      <c r="AJ843" s="102"/>
      <c r="AK843" s="102"/>
      <c r="AL843" s="102"/>
    </row>
    <row r="844" spans="2:38" s="110" customFormat="1" x14ac:dyDescent="0.2">
      <c r="B844" s="102">
        <f t="shared" si="256"/>
        <v>5.034999999999914</v>
      </c>
      <c r="C844" s="102">
        <f t="shared" si="257"/>
        <v>108392.69140209896</v>
      </c>
      <c r="D844" s="102">
        <f t="shared" si="248"/>
        <v>108.39269140209896</v>
      </c>
      <c r="E844" s="102">
        <f t="shared" si="249"/>
        <v>-12.710031383539739</v>
      </c>
      <c r="F844" s="102">
        <f t="shared" si="250"/>
        <v>-121.18231829424985</v>
      </c>
      <c r="G844" s="102">
        <f t="shared" si="251"/>
        <v>-7.5309423472329033</v>
      </c>
      <c r="H844" s="102">
        <f t="shared" si="252"/>
        <v>139.87885855250764</v>
      </c>
      <c r="I844" s="102">
        <f t="shared" si="253"/>
        <v>-20.240973730772645</v>
      </c>
      <c r="J844" s="102">
        <f t="shared" si="254"/>
        <v>18.696540258257784</v>
      </c>
      <c r="K844" s="102" t="str">
        <f t="shared" si="240"/>
        <v>1+0.8002353550774i</v>
      </c>
      <c r="L844" s="102" t="str">
        <f t="shared" si="241"/>
        <v>1-0.0650498688271016i</v>
      </c>
      <c r="M844" s="102" t="str">
        <f t="shared" si="258"/>
        <v>1.05205520487859+0.735185486250298i</v>
      </c>
      <c r="N844" s="102" t="str">
        <f t="shared" si="242"/>
        <v>1+1060.34204303813i</v>
      </c>
      <c r="O844" s="102" t="str">
        <f t="shared" si="243"/>
        <v>0.705566703102896+1.59841477250316i</v>
      </c>
      <c r="P844" s="102" t="str">
        <f t="shared" si="259"/>
        <v>-1694.16081879523+749.740454240306i</v>
      </c>
      <c r="Q844" s="102" t="str">
        <f t="shared" si="244"/>
        <v>-0.119847631626376-0.19802985573416i</v>
      </c>
      <c r="R844" s="102" t="str">
        <f t="shared" si="245"/>
        <v>1400-31.2408091461817i</v>
      </c>
      <c r="S844" s="102" t="str">
        <f t="shared" si="246"/>
        <v>-1707.34654636109i</v>
      </c>
      <c r="T844" s="102" t="str">
        <f t="shared" si="255"/>
        <v>819.045215185997-690.216792996017i</v>
      </c>
      <c r="U844" s="102" t="str">
        <f t="shared" si="247"/>
        <v>-0.321317738265275+0.270777357252283i</v>
      </c>
      <c r="V844" s="102"/>
      <c r="W844" s="102"/>
      <c r="X844" s="102"/>
      <c r="Y844" s="102"/>
      <c r="Z844" s="102"/>
      <c r="AA844" s="102"/>
      <c r="AB844" s="102"/>
      <c r="AC844" s="102"/>
      <c r="AD844" s="102"/>
      <c r="AE844" s="102"/>
      <c r="AF844" s="102"/>
      <c r="AG844" s="102"/>
      <c r="AH844" s="102"/>
      <c r="AI844" s="102"/>
      <c r="AJ844" s="102"/>
      <c r="AK844" s="102"/>
      <c r="AL844" s="102"/>
    </row>
    <row r="845" spans="2:38" s="110" customFormat="1" x14ac:dyDescent="0.2">
      <c r="B845" s="102">
        <f t="shared" si="256"/>
        <v>5.0399999999999139</v>
      </c>
      <c r="C845" s="102">
        <f t="shared" si="257"/>
        <v>109647.81961429687</v>
      </c>
      <c r="D845" s="102">
        <f t="shared" si="248"/>
        <v>109.64781961429686</v>
      </c>
      <c r="E845" s="102">
        <f t="shared" si="249"/>
        <v>-12.840681166897646</v>
      </c>
      <c r="F845" s="102">
        <f t="shared" si="250"/>
        <v>-121.35092742786414</v>
      </c>
      <c r="G845" s="102">
        <f t="shared" si="251"/>
        <v>-7.5706029384252727</v>
      </c>
      <c r="H845" s="102">
        <f t="shared" si="252"/>
        <v>139.57086513231997</v>
      </c>
      <c r="I845" s="102">
        <f t="shared" si="253"/>
        <v>-20.41128410532292</v>
      </c>
      <c r="J845" s="102">
        <f t="shared" si="254"/>
        <v>18.21993770445583</v>
      </c>
      <c r="K845" s="102" t="str">
        <f t="shared" si="240"/>
        <v>1+0.809501643768673i</v>
      </c>
      <c r="L845" s="102" t="str">
        <f t="shared" si="241"/>
        <v>1-0.0658031108077974i</v>
      </c>
      <c r="M845" s="102" t="str">
        <f t="shared" si="258"/>
        <v>1.053267726364+0.743698532960876i</v>
      </c>
      <c r="N845" s="102" t="str">
        <f t="shared" si="242"/>
        <v>1+1072.62022522533i</v>
      </c>
      <c r="O845" s="102" t="str">
        <f t="shared" si="243"/>
        <v>0.698708470591074+1.6169235432497i</v>
      </c>
      <c r="P845" s="102" t="str">
        <f t="shared" si="259"/>
        <v>-1733.64618666204+751.065760635493i</v>
      </c>
      <c r="Q845" s="102" t="str">
        <f t="shared" si="244"/>
        <v>-0.118631967211634-0.194725193024779i</v>
      </c>
      <c r="R845" s="102" t="str">
        <f t="shared" si="245"/>
        <v>1400-30.8831985610447i</v>
      </c>
      <c r="S845" s="102" t="str">
        <f t="shared" si="246"/>
        <v>-1687.80271205709i</v>
      </c>
      <c r="T845" s="102" t="str">
        <f t="shared" si="255"/>
        <v>811.608783823119-691.445153706585i</v>
      </c>
      <c r="U845" s="102" t="str">
        <f t="shared" si="247"/>
        <v>-0.3184003690383+0.271259252607967i</v>
      </c>
      <c r="V845" s="102"/>
      <c r="W845" s="102"/>
      <c r="X845" s="102"/>
      <c r="Y845" s="102"/>
      <c r="Z845" s="102"/>
      <c r="AA845" s="102"/>
      <c r="AB845" s="102"/>
      <c r="AC845" s="102"/>
      <c r="AD845" s="102"/>
      <c r="AE845" s="102"/>
      <c r="AF845" s="102"/>
      <c r="AG845" s="102"/>
      <c r="AH845" s="102"/>
      <c r="AI845" s="102"/>
      <c r="AJ845" s="102"/>
      <c r="AK845" s="102"/>
      <c r="AL845" s="102"/>
    </row>
    <row r="846" spans="2:38" s="110" customFormat="1" x14ac:dyDescent="0.2">
      <c r="B846" s="102">
        <f t="shared" si="256"/>
        <v>5.0449999999999138</v>
      </c>
      <c r="C846" s="102">
        <f t="shared" si="257"/>
        <v>110917.48152621821</v>
      </c>
      <c r="D846" s="102">
        <f t="shared" si="248"/>
        <v>110.91748152621821</v>
      </c>
      <c r="E846" s="102">
        <f t="shared" si="249"/>
        <v>-12.971382157505243</v>
      </c>
      <c r="F846" s="102">
        <f t="shared" si="250"/>
        <v>-121.51950265967542</v>
      </c>
      <c r="G846" s="102">
        <f t="shared" si="251"/>
        <v>-7.6108144965937452</v>
      </c>
      <c r="H846" s="102">
        <f t="shared" si="252"/>
        <v>139.2619523170622</v>
      </c>
      <c r="I846" s="102">
        <f t="shared" si="253"/>
        <v>-20.582196654098986</v>
      </c>
      <c r="J846" s="102">
        <f t="shared" si="254"/>
        <v>17.742449657386771</v>
      </c>
      <c r="K846" s="102" t="str">
        <f t="shared" si="240"/>
        <v>1+0.818875231026004i</v>
      </c>
      <c r="L846" s="102" t="str">
        <f t="shared" si="241"/>
        <v>1-0.0665650749195553i</v>
      </c>
      <c r="M846" s="102" t="str">
        <f t="shared" si="258"/>
        <v>1.05450849110301+0.752310156106449i</v>
      </c>
      <c r="N846" s="102" t="str">
        <f t="shared" si="242"/>
        <v>1+1085.04058206157i</v>
      </c>
      <c r="O846" s="102" t="str">
        <f t="shared" si="243"/>
        <v>0.691690489322296+1.63564663546051i</v>
      </c>
      <c r="P846" s="102" t="str">
        <f t="shared" si="259"/>
        <v>-1774.0512868978+752.147897776177i</v>
      </c>
      <c r="Q846" s="102" t="str">
        <f t="shared" si="244"/>
        <v>-0.117424071422301-0.191472344579193i</v>
      </c>
      <c r="R846" s="102" t="str">
        <f t="shared" si="245"/>
        <v>1400-30.5296815104255i</v>
      </c>
      <c r="S846" s="102" t="str">
        <f t="shared" si="246"/>
        <v>-1668.48259417441i</v>
      </c>
      <c r="T846" s="102" t="str">
        <f t="shared" si="255"/>
        <v>804.137640163251-692.59707847612i</v>
      </c>
      <c r="U846" s="102" t="str">
        <f t="shared" si="247"/>
        <v>-0.315469381910198+0.271711161556016i</v>
      </c>
      <c r="V846" s="102"/>
      <c r="W846" s="102"/>
      <c r="X846" s="102"/>
      <c r="Y846" s="102"/>
      <c r="Z846" s="102"/>
      <c r="AA846" s="102"/>
      <c r="AB846" s="102"/>
      <c r="AC846" s="102"/>
      <c r="AD846" s="102"/>
      <c r="AE846" s="102"/>
      <c r="AF846" s="102"/>
      <c r="AG846" s="102"/>
      <c r="AH846" s="102"/>
      <c r="AI846" s="102"/>
      <c r="AJ846" s="102"/>
      <c r="AK846" s="102"/>
      <c r="AL846" s="102"/>
    </row>
    <row r="847" spans="2:38" s="110" customFormat="1" x14ac:dyDescent="0.2">
      <c r="B847" s="102">
        <f t="shared" si="256"/>
        <v>5.0499999999999137</v>
      </c>
      <c r="C847" s="102">
        <f t="shared" si="257"/>
        <v>112201.84543017419</v>
      </c>
      <c r="D847" s="102">
        <f t="shared" si="248"/>
        <v>112.20184543017419</v>
      </c>
      <c r="E847" s="102">
        <f t="shared" si="249"/>
        <v>-13.102129705617205</v>
      </c>
      <c r="F847" s="102">
        <f t="shared" si="250"/>
        <v>-121.68806858669798</v>
      </c>
      <c r="G847" s="102">
        <f t="shared" si="251"/>
        <v>-7.6515795535974673</v>
      </c>
      <c r="H847" s="102">
        <f t="shared" si="252"/>
        <v>138.95216155803928</v>
      </c>
      <c r="I847" s="102">
        <f t="shared" si="253"/>
        <v>-20.753709259214673</v>
      </c>
      <c r="J847" s="102">
        <f t="shared" si="254"/>
        <v>17.264092971341299</v>
      </c>
      <c r="K847" s="102" t="str">
        <f t="shared" si="240"/>
        <v>1+0.828357359308234i</v>
      </c>
      <c r="L847" s="102" t="str">
        <f t="shared" si="241"/>
        <v>1-0.067335862159893i</v>
      </c>
      <c r="M847" s="102" t="str">
        <f t="shared" si="258"/>
        <v>1.05577815696551+0.761021497148341i</v>
      </c>
      <c r="N847" s="102" t="str">
        <f t="shared" si="242"/>
        <v>1+1097.60475985169i</v>
      </c>
      <c r="O847" s="102" t="str">
        <f t="shared" si="243"/>
        <v>0.684509038269997+1.65458653086119i</v>
      </c>
      <c r="P847" s="102" t="str">
        <f t="shared" si="259"/>
        <v>-1815.39754282147+752.974965097512i</v>
      </c>
      <c r="Q847" s="102" t="str">
        <f t="shared" si="244"/>
        <v>-0.116224139423997-0.188270601335274i</v>
      </c>
      <c r="R847" s="102" t="str">
        <f t="shared" si="245"/>
        <v>1400-30.1802111360218i</v>
      </c>
      <c r="S847" s="102" t="str">
        <f t="shared" si="246"/>
        <v>-1649.38363185236i</v>
      </c>
      <c r="T847" s="102" t="str">
        <f t="shared" si="255"/>
        <v>796.633534631073-693.671574082085i</v>
      </c>
      <c r="U847" s="102" t="str">
        <f t="shared" si="247"/>
        <v>-0.312525463586036+0.272132694447587i</v>
      </c>
      <c r="V847" s="102"/>
      <c r="W847" s="102"/>
      <c r="X847" s="102"/>
      <c r="Y847" s="102"/>
      <c r="Z847" s="102"/>
      <c r="AA847" s="102"/>
      <c r="AB847" s="102"/>
      <c r="AC847" s="102"/>
      <c r="AD847" s="102"/>
      <c r="AE847" s="102"/>
      <c r="AF847" s="102"/>
      <c r="AG847" s="102"/>
      <c r="AH847" s="102"/>
      <c r="AI847" s="102"/>
      <c r="AJ847" s="102"/>
      <c r="AK847" s="102"/>
      <c r="AL847" s="102"/>
    </row>
    <row r="848" spans="2:38" s="110" customFormat="1" x14ac:dyDescent="0.2">
      <c r="B848" s="102">
        <f t="shared" si="256"/>
        <v>5.0549999999999136</v>
      </c>
      <c r="C848" s="102">
        <f t="shared" si="257"/>
        <v>113501.08156720908</v>
      </c>
      <c r="D848" s="102">
        <f t="shared" si="248"/>
        <v>113.50108156720908</v>
      </c>
      <c r="E848" s="102">
        <f t="shared" si="249"/>
        <v>-13.232919235245443</v>
      </c>
      <c r="F848" s="102">
        <f t="shared" si="250"/>
        <v>-121.85665100958425</v>
      </c>
      <c r="G848" s="102">
        <f t="shared" si="251"/>
        <v>-7.692900509837056</v>
      </c>
      <c r="H848" s="102">
        <f t="shared" si="252"/>
        <v>138.6415347363255</v>
      </c>
      <c r="I848" s="102">
        <f t="shared" si="253"/>
        <v>-20.925819745082499</v>
      </c>
      <c r="J848" s="102">
        <f t="shared" si="254"/>
        <v>16.784883726741242</v>
      </c>
      <c r="K848" s="102" t="str">
        <f t="shared" si="240"/>
        <v>1+0.837949285461194i</v>
      </c>
      <c r="L848" s="102" t="str">
        <f t="shared" si="241"/>
        <v>1-0.0681155746958243i</v>
      </c>
      <c r="M848" s="102" t="str">
        <f t="shared" si="258"/>
        <v>1.05707739714514+0.76983371076537i</v>
      </c>
      <c r="N848" s="102" t="str">
        <f t="shared" si="242"/>
        <v>1+1110.31442396384i</v>
      </c>
      <c r="O848" s="102" t="str">
        <f t="shared" si="243"/>
        <v>0.677160309733772+1.67374573991434i</v>
      </c>
      <c r="P848" s="102" t="str">
        <f t="shared" si="259"/>
        <v>-1857.70687676519+753.534604973143i</v>
      </c>
      <c r="Q848" s="102" t="str">
        <f t="shared" si="244"/>
        <v>-0.115032358120752-0.185119255863274i</v>
      </c>
      <c r="R848" s="102" t="str">
        <f t="shared" si="245"/>
        <v>1400-29.8347411159142i</v>
      </c>
      <c r="S848" s="102" t="str">
        <f t="shared" si="246"/>
        <v>-1630.50329354415i</v>
      </c>
      <c r="T848" s="102" t="str">
        <f t="shared" si="255"/>
        <v>789.09825067813-694.667694483709i</v>
      </c>
      <c r="U848" s="102" t="str">
        <f t="shared" si="247"/>
        <v>-0.309569313727573+0.272523480143608i</v>
      </c>
      <c r="V848" s="102"/>
      <c r="W848" s="102"/>
      <c r="X848" s="102"/>
      <c r="Y848" s="102"/>
      <c r="Z848" s="102"/>
      <c r="AA848" s="102"/>
      <c r="AB848" s="102"/>
      <c r="AC848" s="102"/>
      <c r="AD848" s="102"/>
      <c r="AE848" s="102"/>
      <c r="AF848" s="102"/>
      <c r="AG848" s="102"/>
      <c r="AH848" s="102"/>
      <c r="AI848" s="102"/>
      <c r="AJ848" s="102"/>
      <c r="AK848" s="102"/>
      <c r="AL848" s="102"/>
    </row>
    <row r="849" spans="2:38" s="110" customFormat="1" x14ac:dyDescent="0.2">
      <c r="B849" s="102">
        <f t="shared" si="256"/>
        <v>5.0599999999999135</v>
      </c>
      <c r="C849" s="102">
        <f t="shared" si="257"/>
        <v>114815.3621496656</v>
      </c>
      <c r="D849" s="102">
        <f t="shared" si="248"/>
        <v>114.8153621496656</v>
      </c>
      <c r="E849" s="102">
        <f t="shared" si="249"/>
        <v>-13.363746250519332</v>
      </c>
      <c r="F849" s="102">
        <f t="shared" si="250"/>
        <v>-122.02527691740275</v>
      </c>
      <c r="G849" s="102">
        <f t="shared" si="251"/>
        <v>-7.7347796318792668</v>
      </c>
      <c r="H849" s="102">
        <f t="shared" si="252"/>
        <v>138.33011413987512</v>
      </c>
      <c r="I849" s="102">
        <f t="shared" si="253"/>
        <v>-21.098525882398597</v>
      </c>
      <c r="J849" s="102">
        <f t="shared" si="254"/>
        <v>16.304837222472372</v>
      </c>
      <c r="K849" s="102" t="str">
        <f t="shared" si="240"/>
        <v>1+0.847652280884307i</v>
      </c>
      <c r="L849" s="102" t="str">
        <f t="shared" si="241"/>
        <v>1-0.0689043158774013i</v>
      </c>
      <c r="M849" s="102" t="str">
        <f t="shared" si="258"/>
        <v>1.05840690051625+0.778747965006906i</v>
      </c>
      <c r="N849" s="102" t="str">
        <f t="shared" si="242"/>
        <v>1+1123.17125905023i</v>
      </c>
      <c r="O849" s="102" t="str">
        <f t="shared" si="243"/>
        <v>0.66964040732048+1.69312680215238i</v>
      </c>
      <c r="P849" s="102" t="str">
        <f t="shared" si="259"/>
        <v>-1901.00172169786+753.813986203205i</v>
      </c>
      <c r="Q849" s="102" t="str">
        <f t="shared" si="244"/>
        <v>-0.1138489060828-0.182017602622338i</v>
      </c>
      <c r="R849" s="102" t="str">
        <f t="shared" si="245"/>
        <v>1400-29.4932256584256i</v>
      </c>
      <c r="S849" s="102" t="str">
        <f t="shared" si="246"/>
        <v>-1611.8390766814i</v>
      </c>
      <c r="T849" s="102" t="str">
        <f t="shared" si="255"/>
        <v>781.533603200426-695.584542183615i</v>
      </c>
      <c r="U849" s="102" t="str">
        <f t="shared" si="247"/>
        <v>-0.306601644332474+0.272883166548956i</v>
      </c>
      <c r="V849" s="102"/>
      <c r="W849" s="102"/>
      <c r="X849" s="102"/>
      <c r="Y849" s="102"/>
      <c r="Z849" s="102"/>
      <c r="AA849" s="102"/>
      <c r="AB849" s="102"/>
      <c r="AC849" s="102"/>
      <c r="AD849" s="102"/>
      <c r="AE849" s="102"/>
      <c r="AF849" s="102"/>
      <c r="AG849" s="102"/>
      <c r="AH849" s="102"/>
      <c r="AI849" s="102"/>
      <c r="AJ849" s="102"/>
      <c r="AK849" s="102"/>
      <c r="AL849" s="102"/>
    </row>
    <row r="850" spans="2:38" s="110" customFormat="1" x14ac:dyDescent="0.2">
      <c r="B850" s="102">
        <f t="shared" si="256"/>
        <v>5.0649999999999133</v>
      </c>
      <c r="C850" s="102">
        <f t="shared" si="257"/>
        <v>116144.86138401132</v>
      </c>
      <c r="D850" s="102">
        <f t="shared" si="248"/>
        <v>116.14486138401132</v>
      </c>
      <c r="E850" s="102">
        <f t="shared" si="249"/>
        <v>-13.494606341953645</v>
      </c>
      <c r="F850" s="102">
        <f t="shared" si="250"/>
        <v>-122.19397447070176</v>
      </c>
      <c r="G850" s="102">
        <f t="shared" si="251"/>
        <v>-7.7772190502016256</v>
      </c>
      <c r="H850" s="102">
        <f t="shared" si="252"/>
        <v>138.01794243997725</v>
      </c>
      <c r="I850" s="102">
        <f t="shared" si="253"/>
        <v>-21.271825392155272</v>
      </c>
      <c r="J850" s="102">
        <f t="shared" si="254"/>
        <v>15.823967969275486</v>
      </c>
      <c r="K850" s="102" t="str">
        <f t="shared" si="240"/>
        <v>1+0.857467631699105i</v>
      </c>
      <c r="L850" s="102" t="str">
        <f t="shared" si="241"/>
        <v>1-0.0697021902514133i</v>
      </c>
      <c r="M850" s="102" t="str">
        <f t="shared" si="258"/>
        <v>1.05976737199912+0.787765441447692i</v>
      </c>
      <c r="N850" s="102" t="str">
        <f t="shared" si="242"/>
        <v>1+1136.17696927044i</v>
      </c>
      <c r="O850" s="102" t="str">
        <f t="shared" si="243"/>
        <v>0.661945343878323+1.71273228651411i</v>
      </c>
      <c r="P850" s="102" t="str">
        <f t="shared" si="259"/>
        <v>-1945.30503311935+753.799786916866i</v>
      </c>
      <c r="Q850" s="102" t="str">
        <f t="shared" si="244"/>
        <v>-0.112673953488121-0.178964938217789i</v>
      </c>
      <c r="R850" s="102" t="str">
        <f t="shared" si="245"/>
        <v>1400-29.155619496052i</v>
      </c>
      <c r="S850" s="102" t="str">
        <f t="shared" si="246"/>
        <v>-1593.38850734238i</v>
      </c>
      <c r="T850" s="102" t="str">
        <f t="shared" si="255"/>
        <v>773.94143688985-696.421269526291i</v>
      </c>
      <c r="U850" s="102" t="str">
        <f t="shared" si="247"/>
        <v>-0.303623179087556+0.273211421121852i</v>
      </c>
      <c r="V850" s="102"/>
      <c r="W850" s="102"/>
      <c r="X850" s="102"/>
      <c r="Y850" s="102"/>
      <c r="Z850" s="102"/>
      <c r="AA850" s="102"/>
      <c r="AB850" s="102"/>
      <c r="AC850" s="102"/>
      <c r="AD850" s="102"/>
      <c r="AE850" s="102"/>
      <c r="AF850" s="102"/>
      <c r="AG850" s="102"/>
      <c r="AH850" s="102"/>
      <c r="AI850" s="102"/>
      <c r="AJ850" s="102"/>
      <c r="AK850" s="102"/>
      <c r="AL850" s="102"/>
    </row>
    <row r="851" spans="2:38" s="110" customFormat="1" x14ac:dyDescent="0.2">
      <c r="B851" s="102">
        <f t="shared" si="256"/>
        <v>5.0699999999999132</v>
      </c>
      <c r="C851" s="102">
        <f t="shared" si="257"/>
        <v>117489.75549392952</v>
      </c>
      <c r="D851" s="102">
        <f t="shared" si="248"/>
        <v>117.48975549392952</v>
      </c>
      <c r="E851" s="102">
        <f t="shared" si="249"/>
        <v>-13.625495192612229</v>
      </c>
      <c r="F851" s="102">
        <f t="shared" si="250"/>
        <v>-122.36277298289879</v>
      </c>
      <c r="G851" s="102">
        <f t="shared" si="251"/>
        <v>-7.8202207570612314</v>
      </c>
      <c r="H851" s="102">
        <f t="shared" si="252"/>
        <v>137.70506266708819</v>
      </c>
      <c r="I851" s="102">
        <f t="shared" si="253"/>
        <v>-21.44571594967346</v>
      </c>
      <c r="J851" s="102">
        <f t="shared" si="254"/>
        <v>15.342289684189396</v>
      </c>
      <c r="K851" s="102" t="str">
        <f t="shared" si="240"/>
        <v>1+0.867396638919707i</v>
      </c>
      <c r="L851" s="102" t="str">
        <f t="shared" si="241"/>
        <v>1-0.0705093035752441i</v>
      </c>
      <c r="M851" s="102" t="str">
        <f t="shared" si="258"/>
        <v>1.06115953293374+0.796887335344463i</v>
      </c>
      <c r="N851" s="102" t="str">
        <f t="shared" si="242"/>
        <v>1+1149.33327851725i</v>
      </c>
      <c r="O851" s="102" t="str">
        <f t="shared" si="243"/>
        <v>0.65407103938281+1.73256479168525i</v>
      </c>
      <c r="P851" s="102" t="str">
        <f t="shared" si="259"/>
        <v>-1990.64030123178+753.478176868716i</v>
      </c>
      <c r="Q851" s="102" t="str">
        <f t="shared" si="244"/>
        <v>-0.111507662077609-0.175960561658514i</v>
      </c>
      <c r="R851" s="102" t="str">
        <f t="shared" si="245"/>
        <v>1400-28.8218778794625i</v>
      </c>
      <c r="S851" s="102" t="str">
        <f t="shared" si="246"/>
        <v>-1575.14913992411i</v>
      </c>
      <c r="T851" s="102" t="str">
        <f t="shared" si="255"/>
        <v>766.32362452241-697.177079929728i</v>
      </c>
      <c r="U851" s="102" t="str">
        <f t="shared" si="247"/>
        <v>-0.300634652697252+0.273507931357047i</v>
      </c>
      <c r="V851" s="102"/>
      <c r="W851" s="102"/>
      <c r="X851" s="102"/>
      <c r="Y851" s="102"/>
      <c r="Z851" s="102"/>
      <c r="AA851" s="102"/>
      <c r="AB851" s="102"/>
      <c r="AC851" s="102"/>
      <c r="AD851" s="102"/>
      <c r="AE851" s="102"/>
      <c r="AF851" s="102"/>
      <c r="AG851" s="102"/>
      <c r="AH851" s="102"/>
      <c r="AI851" s="102"/>
      <c r="AJ851" s="102"/>
      <c r="AK851" s="102"/>
      <c r="AL851" s="102"/>
    </row>
    <row r="852" spans="2:38" s="110" customFormat="1" x14ac:dyDescent="0.2">
      <c r="B852" s="102">
        <f t="shared" si="256"/>
        <v>5.0749999999999131</v>
      </c>
      <c r="C852" s="102">
        <f t="shared" si="257"/>
        <v>118850.22274367814</v>
      </c>
      <c r="D852" s="102">
        <f t="shared" si="248"/>
        <v>118.85022274367815</v>
      </c>
      <c r="E852" s="102">
        <f t="shared" si="249"/>
        <v>-13.756408584158384</v>
      </c>
      <c r="F852" s="102">
        <f t="shared" si="250"/>
        <v>-122.53170290001573</v>
      </c>
      <c r="G852" s="102">
        <f t="shared" si="251"/>
        <v>-7.8637866044919598</v>
      </c>
      <c r="H852" s="102">
        <f t="shared" si="252"/>
        <v>137.39151818607294</v>
      </c>
      <c r="I852" s="102">
        <f t="shared" si="253"/>
        <v>-21.620195188650342</v>
      </c>
      <c r="J852" s="102">
        <f t="shared" si="254"/>
        <v>14.859815286057213</v>
      </c>
      <c r="K852" s="102" t="str">
        <f t="shared" si="240"/>
        <v>1+0.877440618625267i</v>
      </c>
      <c r="L852" s="102" t="str">
        <f t="shared" si="241"/>
        <v>1-0.071325762830891i</v>
      </c>
      <c r="M852" s="102" t="str">
        <f t="shared" si="258"/>
        <v>1.06258412146226+0.806114855794376i</v>
      </c>
      <c r="N852" s="102" t="str">
        <f t="shared" si="242"/>
        <v>1+1162.64193064522i</v>
      </c>
      <c r="O852" s="102" t="str">
        <f t="shared" si="243"/>
        <v>0.646013318773464+1.75262694644288i</v>
      </c>
      <c r="P852" s="102" t="str">
        <f t="shared" si="259"/>
        <v>-2037.03156339441+752.834799107749i</v>
      </c>
      <c r="Q852" s="102" t="str">
        <f t="shared" si="244"/>
        <v>-0.110350185123602-0.173003774613792i</v>
      </c>
      <c r="R852" s="102" t="str">
        <f t="shared" si="245"/>
        <v>1400-28.491956571567i</v>
      </c>
      <c r="S852" s="102" t="str">
        <f t="shared" si="246"/>
        <v>-1557.1185568182i</v>
      </c>
      <c r="T852" s="102" t="str">
        <f t="shared" si="255"/>
        <v>758.682065186442-697.851229046854i</v>
      </c>
      <c r="U852" s="102" t="str">
        <f t="shared" si="247"/>
        <v>-0.297636810188527+0.273772405241457i</v>
      </c>
      <c r="V852" s="102"/>
      <c r="W852" s="102"/>
      <c r="X852" s="102"/>
      <c r="Y852" s="102"/>
      <c r="Z852" s="102"/>
      <c r="AA852" s="102"/>
      <c r="AB852" s="102"/>
      <c r="AC852" s="102"/>
      <c r="AD852" s="102"/>
      <c r="AE852" s="102"/>
      <c r="AF852" s="102"/>
      <c r="AG852" s="102"/>
      <c r="AH852" s="102"/>
      <c r="AI852" s="102"/>
      <c r="AJ852" s="102"/>
      <c r="AK852" s="102"/>
      <c r="AL852" s="102"/>
    </row>
    <row r="853" spans="2:38" s="110" customFormat="1" x14ac:dyDescent="0.2">
      <c r="B853" s="102">
        <f t="shared" si="256"/>
        <v>5.079999999999913</v>
      </c>
      <c r="C853" s="102">
        <f t="shared" si="257"/>
        <v>120226.44346171731</v>
      </c>
      <c r="D853" s="102">
        <f t="shared" si="248"/>
        <v>120.22644346171731</v>
      </c>
      <c r="E853" s="102">
        <f t="shared" si="249"/>
        <v>-13.887342402778305</v>
      </c>
      <c r="F853" s="102">
        <f t="shared" si="250"/>
        <v>-122.70079577880966</v>
      </c>
      <c r="G853" s="102">
        <f t="shared" si="251"/>
        <v>-7.9079183024351423</v>
      </c>
      <c r="H853" s="102">
        <f t="shared" si="252"/>
        <v>137.07735267088967</v>
      </c>
      <c r="I853" s="102">
        <f t="shared" si="253"/>
        <v>-21.795260705213447</v>
      </c>
      <c r="J853" s="102">
        <f t="shared" si="254"/>
        <v>14.376556892080004</v>
      </c>
      <c r="K853" s="102" t="str">
        <f t="shared" si="240"/>
        <v>1+0.887600902134415i</v>
      </c>
      <c r="L853" s="102" t="str">
        <f t="shared" si="241"/>
        <v>1-0.0721516762391436i</v>
      </c>
      <c r="M853" s="102" t="str">
        <f t="shared" si="258"/>
        <v>1.06404189292037+0.815449225895271i</v>
      </c>
      <c r="N853" s="102" t="str">
        <f t="shared" si="242"/>
        <v>1+1176.10468970177i</v>
      </c>
      <c r="O853" s="102" t="str">
        <f t="shared" si="243"/>
        <v>0.637767909740164+1.77292141000388i</v>
      </c>
      <c r="P853" s="102" t="str">
        <f t="shared" si="259"/>
        <v>-2084.5034168685+751.854750996706i</v>
      </c>
      <c r="Q853" s="102" t="str">
        <f t="shared" si="244"/>
        <v>-0.109201667411627-0.170093881668974i</v>
      </c>
      <c r="R853" s="102" t="str">
        <f t="shared" si="245"/>
        <v>1400-28.1658118416537i</v>
      </c>
      <c r="S853" s="102" t="str">
        <f t="shared" si="246"/>
        <v>-1539.29436809037i</v>
      </c>
      <c r="T853" s="102" t="str">
        <f t="shared" si="255"/>
        <v>751.018682454127-698.443025853332i</v>
      </c>
      <c r="U853" s="102" t="str">
        <f t="shared" si="247"/>
        <v>-0.294630406193541+0.274004571680922i</v>
      </c>
      <c r="V853" s="102"/>
      <c r="W853" s="102"/>
      <c r="X853" s="102"/>
      <c r="Y853" s="102"/>
      <c r="Z853" s="102"/>
      <c r="AA853" s="102"/>
      <c r="AB853" s="102"/>
      <c r="AC853" s="102"/>
      <c r="AD853" s="102"/>
      <c r="AE853" s="102"/>
      <c r="AF853" s="102"/>
      <c r="AG853" s="102"/>
      <c r="AH853" s="102"/>
      <c r="AI853" s="102"/>
      <c r="AJ853" s="102"/>
      <c r="AK853" s="102"/>
      <c r="AL853" s="102"/>
    </row>
    <row r="854" spans="2:38" s="110" customFormat="1" x14ac:dyDescent="0.2">
      <c r="B854" s="102">
        <f t="shared" si="256"/>
        <v>5.0849999999999129</v>
      </c>
      <c r="C854" s="102">
        <f t="shared" si="257"/>
        <v>121618.60006461253</v>
      </c>
      <c r="D854" s="102">
        <f t="shared" si="248"/>
        <v>121.61860006461254</v>
      </c>
      <c r="E854" s="102">
        <f t="shared" si="249"/>
        <v>-14.018292644968763</v>
      </c>
      <c r="F854" s="102">
        <f t="shared" si="250"/>
        <v>-122.87008426332588</v>
      </c>
      <c r="G854" s="102">
        <f t="shared" si="251"/>
        <v>-7.9526174170069721</v>
      </c>
      <c r="H854" s="102">
        <f t="shared" si="252"/>
        <v>136.76261007876272</v>
      </c>
      <c r="I854" s="102">
        <f t="shared" si="253"/>
        <v>-21.970910061975736</v>
      </c>
      <c r="J854" s="102">
        <f t="shared" si="254"/>
        <v>13.892525815436841</v>
      </c>
      <c r="K854" s="102" t="str">
        <f t="shared" si="240"/>
        <v>1+0.897878836181725i</v>
      </c>
      <c r="L854" s="102" t="str">
        <f t="shared" si="241"/>
        <v>1-0.0729871532739298i</v>
      </c>
      <c r="M854" s="102" t="str">
        <f t="shared" si="258"/>
        <v>1.06553362023781+0.824891682907795i</v>
      </c>
      <c r="N854" s="102" t="str">
        <f t="shared" si="242"/>
        <v>1+1189.72334016102i</v>
      </c>
      <c r="O854" s="102" t="str">
        <f t="shared" si="243"/>
        <v>0.6293304404579+1.79345087237741i</v>
      </c>
      <c r="P854" s="102" t="str">
        <f t="shared" si="259"/>
        <v>-2133.08103185909+750.522564558956i</v>
      </c>
      <c r="Q854" s="102" t="str">
        <f t="shared" si="244"/>
        <v>-0.108062245235042-0.167230190579407i</v>
      </c>
      <c r="R854" s="102" t="str">
        <f t="shared" si="245"/>
        <v>1400-27.8434004595918i</v>
      </c>
      <c r="S854" s="102" t="str">
        <f t="shared" si="246"/>
        <v>-1521.67421116374i</v>
      </c>
      <c r="T854" s="102" t="str">
        <f t="shared" si="255"/>
        <v>743.335422499979-698.95183365861i</v>
      </c>
      <c r="U854" s="102" t="str">
        <f t="shared" si="247"/>
        <v>-0.29161620421153+0.274204180896839i</v>
      </c>
      <c r="V854" s="102"/>
      <c r="W854" s="102"/>
      <c r="X854" s="102"/>
      <c r="Y854" s="102"/>
      <c r="Z854" s="102"/>
      <c r="AA854" s="102"/>
      <c r="AB854" s="102"/>
      <c r="AC854" s="102"/>
      <c r="AD854" s="102"/>
      <c r="AE854" s="102"/>
      <c r="AF854" s="102"/>
      <c r="AG854" s="102"/>
      <c r="AH854" s="102"/>
      <c r="AI854" s="102"/>
      <c r="AJ854" s="102"/>
      <c r="AK854" s="102"/>
      <c r="AL854" s="102"/>
    </row>
    <row r="855" spans="2:38" s="110" customFormat="1" x14ac:dyDescent="0.2">
      <c r="B855" s="102">
        <f t="shared" si="256"/>
        <v>5.0899999999999128</v>
      </c>
      <c r="C855" s="102">
        <f t="shared" si="257"/>
        <v>123026.87708121359</v>
      </c>
      <c r="D855" s="102">
        <f t="shared" si="248"/>
        <v>123.0268770812136</v>
      </c>
      <c r="E855" s="102">
        <f t="shared" si="249"/>
        <v>-14.149255423179572</v>
      </c>
      <c r="F855" s="102">
        <f t="shared" si="250"/>
        <v>-123.03960205992479</v>
      </c>
      <c r="G855" s="102">
        <f t="shared" si="251"/>
        <v>-7.9978853689074008</v>
      </c>
      <c r="H855" s="102">
        <f t="shared" si="252"/>
        <v>136.4473346238662</v>
      </c>
      <c r="I855" s="102">
        <f t="shared" si="253"/>
        <v>-22.147140792086972</v>
      </c>
      <c r="J855" s="102">
        <f t="shared" si="254"/>
        <v>13.407732563941408</v>
      </c>
      <c r="K855" s="102" t="str">
        <f t="shared" si="240"/>
        <v>1+0.908275783096222i</v>
      </c>
      <c r="L855" s="102" t="str">
        <f t="shared" si="241"/>
        <v>1-0.0738323046768255i</v>
      </c>
      <c r="M855" s="102" t="str">
        <f t="shared" si="258"/>
        <v>1.06706009434814+0.834443478419397i</v>
      </c>
      <c r="N855" s="102" t="str">
        <f t="shared" si="242"/>
        <v>1+1203.49968716035i</v>
      </c>
      <c r="O855" s="102" t="str">
        <f t="shared" si="243"/>
        <v>0.620696437268776+1.81421805472148i</v>
      </c>
      <c r="P855" s="102" t="str">
        <f t="shared" si="259"/>
        <v>-2182.79016486069+748.822186129237i</v>
      </c>
      <c r="Q855" s="102" t="str">
        <f t="shared" si="244"/>
        <v>-0.10693204640231-0.164412012521996i</v>
      </c>
      <c r="R855" s="102" t="str">
        <f t="shared" si="245"/>
        <v>1400-27.5246796901019i</v>
      </c>
      <c r="S855" s="102" t="str">
        <f t="shared" si="246"/>
        <v>-1504.25575050557i</v>
      </c>
      <c r="T855" s="102" t="str">
        <f t="shared" si="255"/>
        <v>735.63425216993-699.377071037339i</v>
      </c>
      <c r="U855" s="102" t="str">
        <f t="shared" si="247"/>
        <v>-0.28859497585128+0.274371004791571i</v>
      </c>
      <c r="V855" s="102"/>
      <c r="W855" s="102"/>
      <c r="X855" s="102"/>
      <c r="Y855" s="102"/>
      <c r="Z855" s="102"/>
      <c r="AA855" s="102"/>
      <c r="AB855" s="102"/>
      <c r="AC855" s="102"/>
      <c r="AD855" s="102"/>
      <c r="AE855" s="102"/>
      <c r="AF855" s="102"/>
      <c r="AG855" s="102"/>
      <c r="AH855" s="102"/>
      <c r="AI855" s="102"/>
      <c r="AJ855" s="102"/>
      <c r="AK855" s="102"/>
      <c r="AL855" s="102"/>
    </row>
    <row r="856" spans="2:38" s="110" customFormat="1" x14ac:dyDescent="0.2">
      <c r="B856" s="102">
        <f t="shared" si="256"/>
        <v>5.0949999999999127</v>
      </c>
      <c r="C856" s="102">
        <f t="shared" si="257"/>
        <v>124451.46117711366</v>
      </c>
      <c r="D856" s="102">
        <f t="shared" si="248"/>
        <v>124.45146117711366</v>
      </c>
      <c r="E856" s="102">
        <f t="shared" si="249"/>
        <v>-14.280226971298289</v>
      </c>
      <c r="F856" s="102">
        <f t="shared" si="250"/>
        <v>-123.20938391082771</v>
      </c>
      <c r="G856" s="102">
        <f t="shared" si="251"/>
        <v>-8.0437234319728024</v>
      </c>
      <c r="H856" s="102">
        <f t="shared" si="252"/>
        <v>136.13157075057612</v>
      </c>
      <c r="I856" s="102">
        <f t="shared" si="253"/>
        <v>-22.323950403271091</v>
      </c>
      <c r="J856" s="102">
        <f t="shared" si="254"/>
        <v>12.922186839748406</v>
      </c>
      <c r="K856" s="102" t="str">
        <f t="shared" si="240"/>
        <v>1+0.918793120981959i</v>
      </c>
      <c r="L856" s="102" t="str">
        <f t="shared" si="241"/>
        <v>1-0.0746872424717337i</v>
      </c>
      <c r="M856" s="102" t="str">
        <f t="shared" si="258"/>
        <v>1.06862212460814+0.844105878510225i</v>
      </c>
      <c r="N856" s="102" t="str">
        <f t="shared" si="242"/>
        <v>1+1217.43555673962i</v>
      </c>
      <c r="O856" s="102" t="str">
        <f t="shared" si="243"/>
        <v>0.611861322310015+1.83522570970361i</v>
      </c>
      <c r="P856" s="102" t="str">
        <f t="shared" si="259"/>
        <v>-2233.65717231357+746.736955283637i</v>
      </c>
      <c r="Q856" s="102" t="str">
        <f t="shared" si="244"/>
        <v>-0.105811190256627-0.16163866234391i</v>
      </c>
      <c r="R856" s="102" t="str">
        <f t="shared" si="245"/>
        <v>1400-27.2096072870913i</v>
      </c>
      <c r="S856" s="102" t="str">
        <f t="shared" si="246"/>
        <v>-1487.03667731778i</v>
      </c>
      <c r="T856" s="102" t="str">
        <f t="shared" si="255"/>
        <v>727.917157005162-699.718212678345i</v>
      </c>
      <c r="U856" s="102" t="str">
        <f t="shared" si="247"/>
        <v>-0.285567500055871+0.274504837281504i</v>
      </c>
      <c r="V856" s="102"/>
      <c r="W856" s="102"/>
      <c r="X856" s="102"/>
      <c r="Y856" s="102"/>
      <c r="Z856" s="102"/>
      <c r="AA856" s="102"/>
      <c r="AB856" s="102"/>
      <c r="AC856" s="102"/>
      <c r="AD856" s="102"/>
      <c r="AE856" s="102"/>
      <c r="AF856" s="102"/>
      <c r="AG856" s="102"/>
      <c r="AH856" s="102"/>
      <c r="AI856" s="102"/>
      <c r="AJ856" s="102"/>
      <c r="AK856" s="102"/>
      <c r="AL856" s="102"/>
    </row>
    <row r="857" spans="2:38" s="110" customFormat="1" x14ac:dyDescent="0.2">
      <c r="B857" s="102">
        <f t="shared" si="256"/>
        <v>5.0999999999999126</v>
      </c>
      <c r="C857" s="102">
        <f t="shared" si="257"/>
        <v>125892.54117939158</v>
      </c>
      <c r="D857" s="102">
        <f t="shared" si="248"/>
        <v>125.89254117939159</v>
      </c>
      <c r="E857" s="102">
        <f t="shared" si="249"/>
        <v>-14.411203649970794</v>
      </c>
      <c r="F857" s="102">
        <f t="shared" si="250"/>
        <v>-123.37946556622313</v>
      </c>
      <c r="G857" s="102">
        <f t="shared" si="251"/>
        <v>-8.0901327318769169</v>
      </c>
      <c r="H857" s="102">
        <f t="shared" si="252"/>
        <v>135.81536310631762</v>
      </c>
      <c r="I857" s="102">
        <f t="shared" si="253"/>
        <v>-22.501336381847711</v>
      </c>
      <c r="J857" s="102">
        <f t="shared" si="254"/>
        <v>12.435897540094487</v>
      </c>
      <c r="K857" s="102" t="str">
        <f t="shared" si="240"/>
        <v>1+0.929432243900679i</v>
      </c>
      <c r="L857" s="102" t="str">
        <f t="shared" si="241"/>
        <v>1-0.075552079979733i</v>
      </c>
      <c r="M857" s="102" t="str">
        <f t="shared" si="258"/>
        <v>1.07022053922693+0.853880163920946i</v>
      </c>
      <c r="N857" s="102" t="str">
        <f t="shared" si="242"/>
        <v>1+1231.53279608326i</v>
      </c>
      <c r="O857" s="102" t="str">
        <f t="shared" si="243"/>
        <v>0.60282041108672+1.85647662186571i</v>
      </c>
      <c r="P857" s="102" t="str">
        <f t="shared" si="259"/>
        <v>-2285.7090245784+744.249583023554i</v>
      </c>
      <c r="Q857" s="102" t="str">
        <f t="shared" si="244"/>
        <v>-0.104699787707515-0.158909458807862i</v>
      </c>
      <c r="R857" s="102" t="str">
        <f t="shared" si="245"/>
        <v>1400-26.898141488054i</v>
      </c>
      <c r="S857" s="102" t="str">
        <f t="shared" si="246"/>
        <v>-1470.01470923086i</v>
      </c>
      <c r="T857" s="102" t="str">
        <f t="shared" si="255"/>
        <v>720.186139224631-699.974790148723i</v>
      </c>
      <c r="U857" s="102" t="str">
        <f t="shared" si="247"/>
        <v>-0.282534562311201+0.274605494596806i</v>
      </c>
      <c r="V857" s="102"/>
      <c r="W857" s="102"/>
      <c r="X857" s="102"/>
      <c r="Y857" s="102"/>
      <c r="Z857" s="102"/>
      <c r="AA857" s="102"/>
      <c r="AB857" s="102"/>
      <c r="AC857" s="102"/>
      <c r="AD857" s="102"/>
      <c r="AE857" s="102"/>
      <c r="AF857" s="102"/>
      <c r="AG857" s="102"/>
      <c r="AH857" s="102"/>
      <c r="AI857" s="102"/>
      <c r="AJ857" s="102"/>
      <c r="AK857" s="102"/>
      <c r="AL857" s="102"/>
    </row>
    <row r="858" spans="2:38" s="110" customFormat="1" x14ac:dyDescent="0.2">
      <c r="B858" s="102">
        <f t="shared" si="256"/>
        <v>5.1049999999999125</v>
      </c>
      <c r="C858" s="102">
        <f t="shared" si="257"/>
        <v>127350.30810164072</v>
      </c>
      <c r="D858" s="102">
        <f t="shared" si="248"/>
        <v>127.35030810164072</v>
      </c>
      <c r="E858" s="102">
        <f t="shared" si="249"/>
        <v>-14.542181951747338</v>
      </c>
      <c r="F858" s="102">
        <f t="shared" si="250"/>
        <v>-123.54988375499708</v>
      </c>
      <c r="G858" s="102">
        <f t="shared" si="251"/>
        <v>-8.1371142449820546</v>
      </c>
      <c r="H858" s="102">
        <f t="shared" si="252"/>
        <v>135.49875651405873</v>
      </c>
      <c r="I858" s="102">
        <f t="shared" si="253"/>
        <v>-22.679296196729393</v>
      </c>
      <c r="J858" s="102">
        <f t="shared" si="254"/>
        <v>11.948872759061643</v>
      </c>
      <c r="K858" s="102" t="str">
        <f t="shared" si="240"/>
        <v>1+0.940194562056601i</v>
      </c>
      <c r="L858" s="102" t="str">
        <f t="shared" si="241"/>
        <v>1-0.0764269318340986i</v>
      </c>
      <c r="M858" s="102" t="str">
        <f t="shared" si="258"/>
        <v>1.07185618570509+0.863767630222502i</v>
      </c>
      <c r="N858" s="102" t="str">
        <f t="shared" si="242"/>
        <v>1+1245.79327376508i</v>
      </c>
      <c r="O858" s="102" t="str">
        <f t="shared" si="243"/>
        <v>0.593568909988091+1.87797360799318i</v>
      </c>
      <c r="P858" s="102" t="str">
        <f t="shared" si="259"/>
        <v>-2338.97332023625+741.342129187227i</v>
      </c>
      <c r="Q858" s="102" t="str">
        <f t="shared" si="244"/>
        <v>-0.103597941274078-0.15622372483347i</v>
      </c>
      <c r="R858" s="102" t="str">
        <f t="shared" si="245"/>
        <v>1400-26.590241008536i</v>
      </c>
      <c r="S858" s="102" t="str">
        <f t="shared" si="246"/>
        <v>-1453.18759000139i</v>
      </c>
      <c r="T858" s="102" t="str">
        <f t="shared" si="255"/>
        <v>712.443215670704-700.146392570726i</v>
      </c>
      <c r="U858" s="102" t="str">
        <f t="shared" si="247"/>
        <v>-0.279496953840045+0.274672815546976i</v>
      </c>
      <c r="V858" s="102"/>
      <c r="W858" s="102"/>
      <c r="X858" s="102"/>
      <c r="Y858" s="102"/>
      <c r="Z858" s="102"/>
      <c r="AA858" s="102"/>
      <c r="AB858" s="102"/>
      <c r="AC858" s="102"/>
      <c r="AD858" s="102"/>
      <c r="AE858" s="102"/>
      <c r="AF858" s="102"/>
      <c r="AG858" s="102"/>
      <c r="AH858" s="102"/>
      <c r="AI858" s="102"/>
      <c r="AJ858" s="102"/>
      <c r="AK858" s="102"/>
      <c r="AL858" s="102"/>
    </row>
    <row r="859" spans="2:38" s="110" customFormat="1" x14ac:dyDescent="0.2">
      <c r="B859" s="102">
        <f t="shared" si="256"/>
        <v>5.1099999999999124</v>
      </c>
      <c r="C859" s="102">
        <f t="shared" si="257"/>
        <v>128824.95516928766</v>
      </c>
      <c r="D859" s="102">
        <f t="shared" si="248"/>
        <v>128.82495516928765</v>
      </c>
      <c r="E859" s="102">
        <f t="shared" si="249"/>
        <v>-14.673158506044865</v>
      </c>
      <c r="F859" s="102">
        <f t="shared" si="250"/>
        <v>-123.72067615413174</v>
      </c>
      <c r="G859" s="102">
        <f t="shared" si="251"/>
        <v>-8.1846687973436083</v>
      </c>
      <c r="H859" s="102">
        <f t="shared" si="252"/>
        <v>135.18179594448591</v>
      </c>
      <c r="I859" s="102">
        <f t="shared" si="253"/>
        <v>-22.857827303388476</v>
      </c>
      <c r="J859" s="102">
        <f t="shared" si="254"/>
        <v>11.461119790354175</v>
      </c>
      <c r="K859" s="102" t="str">
        <f t="shared" si="240"/>
        <v>1+0.951081501983341i</v>
      </c>
      <c r="L859" s="102" t="str">
        <f t="shared" si="241"/>
        <v>1-0.0773119139954959i</v>
      </c>
      <c r="M859" s="102" t="str">
        <f t="shared" si="258"/>
        <v>1.07352993128404+0.873769587987845i</v>
      </c>
      <c r="N859" s="102" t="str">
        <f t="shared" si="242"/>
        <v>1+1260.21887999593i</v>
      </c>
      <c r="O859" s="102" t="str">
        <f t="shared" si="243"/>
        <v>0.584101913745784+1.89971951748823i</v>
      </c>
      <c r="P859" s="102" t="str">
        <f t="shared" si="259"/>
        <v>-2393.47830072168+737.995979061679i</v>
      </c>
      <c r="Q859" s="102" t="str">
        <f t="shared" si="244"/>
        <v>-0.102505745139528-0.15358078773426i</v>
      </c>
      <c r="R859" s="102" t="str">
        <f t="shared" si="245"/>
        <v>1400-26.2858650366622i</v>
      </c>
      <c r="S859" s="102" t="str">
        <f t="shared" si="246"/>
        <v>-1436.55308921293i</v>
      </c>
      <c r="T859" s="102" t="str">
        <f t="shared" si="255"/>
        <v>704.690415722215-700.232667209504i</v>
      </c>
      <c r="U859" s="102" t="str">
        <f t="shared" si="247"/>
        <v>-0.27645547078333+0.27470666175142i</v>
      </c>
      <c r="V859" s="102"/>
      <c r="W859" s="102"/>
      <c r="X859" s="102"/>
      <c r="Y859" s="102"/>
      <c r="Z859" s="102"/>
      <c r="AA859" s="102"/>
      <c r="AB859" s="102"/>
      <c r="AC859" s="102"/>
      <c r="AD859" s="102"/>
      <c r="AE859" s="102"/>
      <c r="AF859" s="102"/>
      <c r="AG859" s="102"/>
      <c r="AH859" s="102"/>
      <c r="AI859" s="102"/>
      <c r="AJ859" s="102"/>
      <c r="AK859" s="102"/>
      <c r="AL859" s="102"/>
    </row>
    <row r="860" spans="2:38" s="110" customFormat="1" x14ac:dyDescent="0.2">
      <c r="B860" s="102">
        <f t="shared" si="256"/>
        <v>5.1149999999999123</v>
      </c>
      <c r="C860" s="102">
        <f t="shared" si="257"/>
        <v>130316.67784520367</v>
      </c>
      <c r="D860" s="102">
        <f t="shared" si="248"/>
        <v>130.31667784520366</v>
      </c>
      <c r="E860" s="102">
        <f t="shared" si="249"/>
        <v>-14.804130083919858</v>
      </c>
      <c r="F860" s="102">
        <f t="shared" si="250"/>
        <v>-123.89188135683173</v>
      </c>
      <c r="G860" s="102">
        <f t="shared" si="251"/>
        <v>-8.2327970638697217</v>
      </c>
      <c r="H860" s="102">
        <f t="shared" si="252"/>
        <v>134.8645264879155</v>
      </c>
      <c r="I860" s="102">
        <f t="shared" si="253"/>
        <v>-23.03692714778958</v>
      </c>
      <c r="J860" s="102">
        <f t="shared" si="254"/>
        <v>10.972645131083766</v>
      </c>
      <c r="K860" s="102" t="str">
        <f t="shared" si="240"/>
        <v>1+0.962094506732991i</v>
      </c>
      <c r="L860" s="102" t="str">
        <f t="shared" si="241"/>
        <v>1-0.0782071437673518i</v>
      </c>
      <c r="M860" s="102" t="str">
        <f t="shared" si="258"/>
        <v>1.07524266340585+0.883887362965639i</v>
      </c>
      <c r="N860" s="102" t="str">
        <f t="shared" si="242"/>
        <v>1+1274.8115268743i</v>
      </c>
      <c r="O860" s="102" t="str">
        <f t="shared" si="243"/>
        <v>0.574414402833086+1.92171723274762i</v>
      </c>
      <c r="P860" s="102" t="str">
        <f t="shared" si="259"/>
        <v>-2449.25286529681+734.191819166983i</v>
      </c>
      <c r="Q860" s="102" t="str">
        <f t="shared" si="244"/>
        <v>-0.101423285216573-0.15097997944982i</v>
      </c>
      <c r="R860" s="102" t="str">
        <f t="shared" si="245"/>
        <v>1400-25.984973227727i</v>
      </c>
      <c r="S860" s="102" t="str">
        <f t="shared" si="246"/>
        <v>-1420.10900198043i</v>
      </c>
      <c r="T860" s="102" t="str">
        <f t="shared" si="255"/>
        <v>696.929779179631-700.233319969844i</v>
      </c>
      <c r="U860" s="102" t="str">
        <f t="shared" si="247"/>
        <v>-0.27341091337047+0.274706917834323i</v>
      </c>
      <c r="V860" s="102"/>
      <c r="W860" s="102"/>
      <c r="X860" s="102"/>
      <c r="Y860" s="102"/>
      <c r="Z860" s="102"/>
      <c r="AA860" s="102"/>
      <c r="AB860" s="102"/>
      <c r="AC860" s="102"/>
      <c r="AD860" s="102"/>
      <c r="AE860" s="102"/>
      <c r="AF860" s="102"/>
      <c r="AG860" s="102"/>
      <c r="AH860" s="102"/>
      <c r="AI860" s="102"/>
      <c r="AJ860" s="102"/>
      <c r="AK860" s="102"/>
      <c r="AL860" s="102"/>
    </row>
    <row r="861" spans="2:38" s="110" customFormat="1" x14ac:dyDescent="0.2">
      <c r="B861" s="102">
        <f t="shared" si="256"/>
        <v>5.1199999999999122</v>
      </c>
      <c r="C861" s="102">
        <f t="shared" si="257"/>
        <v>131825.67385561412</v>
      </c>
      <c r="D861" s="102">
        <f t="shared" si="248"/>
        <v>131.82567385561413</v>
      </c>
      <c r="E861" s="102">
        <f t="shared" si="249"/>
        <v>-14.935093602642217</v>
      </c>
      <c r="F861" s="102">
        <f t="shared" si="250"/>
        <v>-124.06353883943943</v>
      </c>
      <c r="G861" s="102">
        <f t="shared" si="251"/>
        <v>-8.2814995676385639</v>
      </c>
      <c r="H861" s="102">
        <f t="shared" si="252"/>
        <v>134.54699332597377</v>
      </c>
      <c r="I861" s="102">
        <f t="shared" si="253"/>
        <v>-23.216593170280781</v>
      </c>
      <c r="J861" s="102">
        <f t="shared" si="254"/>
        <v>10.483454486534342</v>
      </c>
      <c r="K861" s="102" t="str">
        <f t="shared" si="240"/>
        <v>1+0.973235036067405i</v>
      </c>
      <c r="L861" s="102" t="str">
        <f t="shared" si="241"/>
        <v>1-0.0791127398114032i</v>
      </c>
      <c r="M861" s="102" t="str">
        <f t="shared" si="258"/>
        <v>1.07699529018374+0.894122296256002i</v>
      </c>
      <c r="N861" s="102" t="str">
        <f t="shared" si="242"/>
        <v>1+1289.57314863973i</v>
      </c>
      <c r="O861" s="102" t="str">
        <f t="shared" si="243"/>
        <v>0.564501240803477+1.94396966954468i</v>
      </c>
      <c r="P861" s="102" t="str">
        <f t="shared" si="259"/>
        <v>-2506.32658637406+729.909612183519i</v>
      </c>
      <c r="Q861" s="102" t="str">
        <f t="shared" si="244"/>
        <v>-0.100350639223289-0.148420636772722i</v>
      </c>
      <c r="R861" s="102" t="str">
        <f t="shared" si="245"/>
        <v>1400-25.6875256988473i</v>
      </c>
      <c r="S861" s="102" t="str">
        <f t="shared" si="246"/>
        <v>-1403.85314865793i</v>
      </c>
      <c r="T861" s="102" t="str">
        <f t="shared" si="255"/>
        <v>689.163354126797-700.148115800499i</v>
      </c>
      <c r="U861" s="102" t="str">
        <f t="shared" si="247"/>
        <v>-0.270364085080512+0.274673491583272i</v>
      </c>
      <c r="V861" s="102"/>
      <c r="W861" s="102"/>
      <c r="X861" s="102"/>
      <c r="Y861" s="102"/>
      <c r="Z861" s="102"/>
      <c r="AA861" s="102"/>
      <c r="AB861" s="102"/>
      <c r="AC861" s="102"/>
      <c r="AD861" s="102"/>
      <c r="AE861" s="102"/>
      <c r="AF861" s="102"/>
      <c r="AG861" s="102"/>
      <c r="AH861" s="102"/>
      <c r="AI861" s="102"/>
      <c r="AJ861" s="102"/>
      <c r="AK861" s="102"/>
      <c r="AL861" s="102"/>
    </row>
    <row r="862" spans="2:38" s="110" customFormat="1" x14ac:dyDescent="0.2">
      <c r="B862" s="102">
        <f t="shared" si="256"/>
        <v>5.1249999999999121</v>
      </c>
      <c r="C862" s="102">
        <f t="shared" si="257"/>
        <v>133352.1432163055</v>
      </c>
      <c r="D862" s="102">
        <f t="shared" si="248"/>
        <v>133.35214321630551</v>
      </c>
      <c r="E862" s="102">
        <f t="shared" si="249"/>
        <v>-15.066046130063221</v>
      </c>
      <c r="F862" s="102">
        <f t="shared" si="250"/>
        <v>-124.23568892719729</v>
      </c>
      <c r="G862" s="102">
        <f t="shared" si="251"/>
        <v>-8.3307766793742299</v>
      </c>
      <c r="H862" s="102">
        <f t="shared" si="252"/>
        <v>134.2292417031025</v>
      </c>
      <c r="I862" s="102">
        <f t="shared" si="253"/>
        <v>-23.396822809437452</v>
      </c>
      <c r="J862" s="102">
        <f t="shared" si="254"/>
        <v>9.993552775905215</v>
      </c>
      <c r="K862" s="102" t="str">
        <f t="shared" si="240"/>
        <v>1+0.984504566651678i</v>
      </c>
      <c r="L862" s="102" t="str">
        <f t="shared" si="241"/>
        <v>1-0.0800288221634245i</v>
      </c>
      <c r="M862" s="102" t="str">
        <f t="shared" si="258"/>
        <v>1.07878874088365+0.904475744488253i</v>
      </c>
      <c r="N862" s="102" t="str">
        <f t="shared" si="242"/>
        <v>1+1304.5057019292i</v>
      </c>
      <c r="O862" s="102" t="str">
        <f t="shared" si="243"/>
        <v>0.554357171567234+1.9664797774158i</v>
      </c>
      <c r="P862" s="102" t="str">
        <f t="shared" si="259"/>
        <v>-2564.72972519581+725.128570992216i</v>
      </c>
      <c r="Q862" s="102" t="str">
        <f t="shared" si="244"/>
        <v>-0.0992878767690525-0.145902101569827i</v>
      </c>
      <c r="R862" s="102" t="str">
        <f t="shared" si="245"/>
        <v>1400-25.3934830236751i</v>
      </c>
      <c r="S862" s="102" t="str">
        <f t="shared" si="246"/>
        <v>-1387.78337454969i</v>
      </c>
      <c r="T862" s="102" t="str">
        <f t="shared" si="255"/>
        <v>681.393194774178-699.976879004798i</v>
      </c>
      <c r="U862" s="102" t="str">
        <f t="shared" si="247"/>
        <v>-0.267315791796023+0.274606314071112i</v>
      </c>
      <c r="V862" s="102"/>
      <c r="W862" s="102"/>
      <c r="X862" s="102"/>
      <c r="Y862" s="102"/>
      <c r="Z862" s="102"/>
      <c r="AA862" s="102"/>
      <c r="AB862" s="102"/>
      <c r="AC862" s="102"/>
      <c r="AD862" s="102"/>
      <c r="AE862" s="102"/>
      <c r="AF862" s="102"/>
      <c r="AG862" s="102"/>
      <c r="AH862" s="102"/>
      <c r="AI862" s="102"/>
      <c r="AJ862" s="102"/>
      <c r="AK862" s="102"/>
      <c r="AL862" s="102"/>
    </row>
    <row r="863" spans="2:38" s="110" customFormat="1" x14ac:dyDescent="0.2">
      <c r="B863" s="102">
        <f t="shared" si="256"/>
        <v>5.129999999999912</v>
      </c>
      <c r="C863" s="102">
        <f t="shared" si="257"/>
        <v>134896.28825913815</v>
      </c>
      <c r="D863" s="102">
        <f t="shared" si="248"/>
        <v>134.89628825913815</v>
      </c>
      <c r="E863" s="102">
        <f t="shared" si="249"/>
        <v>-15.196984888772304</v>
      </c>
      <c r="F863" s="102">
        <f t="shared" si="250"/>
        <v>-124.40837275891882</v>
      </c>
      <c r="G863" s="102">
        <f t="shared" si="251"/>
        <v>-8.3806286170829019</v>
      </c>
      <c r="H863" s="102">
        <f t="shared" si="252"/>
        <v>133.91131689792726</v>
      </c>
      <c r="I863" s="102">
        <f t="shared" si="253"/>
        <v>-23.577613505855204</v>
      </c>
      <c r="J863" s="102">
        <f t="shared" si="254"/>
        <v>9.5029441390084486</v>
      </c>
      <c r="K863" s="102" t="str">
        <f t="shared" si="240"/>
        <v>1+0.995904592249883i</v>
      </c>
      <c r="L863" s="102" t="str">
        <f t="shared" si="241"/>
        <v>1-0.0809555122491395i</v>
      </c>
      <c r="M863" s="102" t="str">
        <f t="shared" si="258"/>
        <v>1.08062396641686+0.914949080000744i</v>
      </c>
      <c r="N863" s="102" t="str">
        <f t="shared" si="242"/>
        <v>1+1319.61116603646i</v>
      </c>
      <c r="O863" s="102" t="str">
        <f t="shared" si="243"/>
        <v>0.543976816604577+1.9892505400514i</v>
      </c>
      <c r="P863" s="102" t="str">
        <f t="shared" si="259"/>
        <v>-2624.49324787928+719.827131796419i</v>
      </c>
      <c r="Q863" s="102" t="str">
        <f t="shared" si="244"/>
        <v>-0.098235059450082-0.143423720997596i</v>
      </c>
      <c r="R863" s="102" t="str">
        <f t="shared" si="245"/>
        <v>1400-25.1028062271725i</v>
      </c>
      <c r="S863" s="102" t="str">
        <f t="shared" si="246"/>
        <v>-1371.89754962454i</v>
      </c>
      <c r="T863" s="102" t="str">
        <f t="shared" si="255"/>
        <v>673.621359288273-699.719493456665i</v>
      </c>
      <c r="U863" s="102" t="str">
        <f t="shared" si="247"/>
        <v>-0.264266840951553+0.274505339740691i</v>
      </c>
      <c r="V863" s="102"/>
      <c r="W863" s="102"/>
      <c r="X863" s="102"/>
      <c r="Y863" s="102"/>
      <c r="Z863" s="102"/>
      <c r="AA863" s="102"/>
      <c r="AB863" s="102"/>
      <c r="AC863" s="102"/>
      <c r="AD863" s="102"/>
      <c r="AE863" s="102"/>
      <c r="AF863" s="102"/>
      <c r="AG863" s="102"/>
      <c r="AH863" s="102"/>
      <c r="AI863" s="102"/>
      <c r="AJ863" s="102"/>
      <c r="AK863" s="102"/>
      <c r="AL863" s="102"/>
    </row>
    <row r="864" spans="2:38" s="110" customFormat="1" x14ac:dyDescent="0.2">
      <c r="B864" s="102">
        <f t="shared" si="256"/>
        <v>5.1349999999999119</v>
      </c>
      <c r="C864" s="102">
        <f t="shared" si="257"/>
        <v>136458.31365886491</v>
      </c>
      <c r="D864" s="102">
        <f t="shared" si="248"/>
        <v>136.45831365886491</v>
      </c>
      <c r="E864" s="102">
        <f t="shared" si="249"/>
        <v>-15.327907260035886</v>
      </c>
      <c r="F864" s="102">
        <f t="shared" si="250"/>
        <v>-124.58163225063619</v>
      </c>
      <c r="G864" s="102">
        <f t="shared" si="251"/>
        <v>-8.4310554458497986</v>
      </c>
      <c r="H864" s="102">
        <f t="shared" si="252"/>
        <v>133.59326419454268</v>
      </c>
      <c r="I864" s="102">
        <f t="shared" si="253"/>
        <v>-23.758962705885686</v>
      </c>
      <c r="J864" s="102">
        <f t="shared" si="254"/>
        <v>9.0116319439064938</v>
      </c>
      <c r="K864" s="102" t="str">
        <f t="shared" si="240"/>
        <v>1+1.00743662392306i</v>
      </c>
      <c r="L864" s="102" t="str">
        <f t="shared" si="241"/>
        <v>1-0.081892932900315i</v>
      </c>
      <c r="M864" s="102" t="str">
        <f t="shared" si="258"/>
        <v>1.08250193984425+0.925543691022745i</v>
      </c>
      <c r="N864" s="102" t="str">
        <f t="shared" si="242"/>
        <v>1+1334.89154317443i</v>
      </c>
      <c r="O864" s="102" t="str">
        <f t="shared" si="243"/>
        <v>0.533354672113901+2.01228497569141i</v>
      </c>
      <c r="P864" s="102" t="str">
        <f t="shared" si="259"/>
        <v>-2685.64884183531+713.982926293109i</v>
      </c>
      <c r="Q864" s="102" t="str">
        <f t="shared" si="244"/>
        <v>-0.0971922409541711-0.140984847711085i</v>
      </c>
      <c r="R864" s="102" t="str">
        <f t="shared" si="245"/>
        <v>1400-24.8154567804448i</v>
      </c>
      <c r="S864" s="102" t="str">
        <f t="shared" si="246"/>
        <v>-1356.19356823361i</v>
      </c>
      <c r="T864" s="102" t="str">
        <f t="shared" si="255"/>
        <v>665.849907612191-699.375902721316i</v>
      </c>
      <c r="U864" s="102" t="str">
        <f t="shared" si="247"/>
        <v>-0.261218040678628+0.274370546452208i</v>
      </c>
      <c r="V864" s="102"/>
      <c r="W864" s="102"/>
      <c r="X864" s="102"/>
      <c r="Y864" s="102"/>
      <c r="Z864" s="102"/>
      <c r="AA864" s="102"/>
      <c r="AB864" s="102"/>
      <c r="AC864" s="102"/>
      <c r="AD864" s="102"/>
      <c r="AE864" s="102"/>
      <c r="AF864" s="102"/>
      <c r="AG864" s="102"/>
      <c r="AH864" s="102"/>
      <c r="AI864" s="102"/>
      <c r="AJ864" s="102"/>
      <c r="AK864" s="102"/>
      <c r="AL864" s="102"/>
    </row>
    <row r="865" spans="2:38" s="110" customFormat="1" x14ac:dyDescent="0.2">
      <c r="B865" s="102">
        <f t="shared" si="256"/>
        <v>5.1399999999999118</v>
      </c>
      <c r="C865" s="102">
        <f t="shared" si="257"/>
        <v>138038.42646026061</v>
      </c>
      <c r="D865" s="102">
        <f t="shared" si="248"/>
        <v>138.03842646026061</v>
      </c>
      <c r="E865" s="102">
        <f t="shared" si="249"/>
        <v>-15.458810787512238</v>
      </c>
      <c r="F865" s="102">
        <f t="shared" si="250"/>
        <v>-124.75551005828297</v>
      </c>
      <c r="G865" s="102">
        <f t="shared" si="251"/>
        <v>-8.4820570777972666</v>
      </c>
      <c r="H865" s="102">
        <f t="shared" si="252"/>
        <v>133.27512885375339</v>
      </c>
      <c r="I865" s="102">
        <f t="shared" si="253"/>
        <v>-23.940867865309507</v>
      </c>
      <c r="J865" s="102">
        <f t="shared" si="254"/>
        <v>8.5196187954704214</v>
      </c>
      <c r="K865" s="102" t="str">
        <f t="shared" si="240"/>
        <v>1+1.01910219022953i</v>
      </c>
      <c r="L865" s="102" t="str">
        <f t="shared" si="241"/>
        <v>1-0.0828412083710431i</v>
      </c>
      <c r="M865" s="102" t="str">
        <f t="shared" si="258"/>
        <v>1.08442365689219+0.936260981858487i</v>
      </c>
      <c r="N865" s="102" t="str">
        <f t="shared" si="242"/>
        <v>1+1350.34885874055i</v>
      </c>
      <c r="O865" s="102" t="str">
        <f t="shared" si="243"/>
        <v>0.522485106093602+2.03558613752531i</v>
      </c>
      <c r="P865" s="102" t="str">
        <f t="shared" si="259"/>
        <v>-2748.22893256929+707.572752859956i</v>
      </c>
      <c r="Q865" s="102" t="str">
        <f t="shared" si="244"/>
        <v>-0.0961594671741528-0.138584840066343i</v>
      </c>
      <c r="R865" s="102" t="str">
        <f t="shared" si="245"/>
        <v>1400-24.5313965956342i</v>
      </c>
      <c r="S865" s="102" t="str">
        <f t="shared" si="246"/>
        <v>-1340.66934883117i</v>
      </c>
      <c r="T865" s="102" t="str">
        <f t="shared" si="255"/>
        <v>658.080899282178-698.946110080337i</v>
      </c>
      <c r="U865" s="102" t="str">
        <f t="shared" si="247"/>
        <v>-0.258170198949162+0.274201935493055i</v>
      </c>
      <c r="V865" s="102"/>
      <c r="W865" s="102"/>
      <c r="X865" s="102"/>
      <c r="Y865" s="102"/>
      <c r="Z865" s="102"/>
      <c r="AA865" s="102"/>
      <c r="AB865" s="102"/>
      <c r="AC865" s="102"/>
      <c r="AD865" s="102"/>
      <c r="AE865" s="102"/>
      <c r="AF865" s="102"/>
      <c r="AG865" s="102"/>
      <c r="AH865" s="102"/>
      <c r="AI865" s="102"/>
      <c r="AJ865" s="102"/>
      <c r="AK865" s="102"/>
      <c r="AL865" s="102"/>
    </row>
    <row r="866" spans="2:38" s="110" customFormat="1" x14ac:dyDescent="0.2">
      <c r="B866" s="102">
        <f t="shared" si="256"/>
        <v>5.1449999999999116</v>
      </c>
      <c r="C866" s="102">
        <f t="shared" si="257"/>
        <v>139636.83610556557</v>
      </c>
      <c r="D866" s="102">
        <f t="shared" si="248"/>
        <v>139.63683610556558</v>
      </c>
      <c r="E866" s="102">
        <f t="shared" si="249"/>
        <v>-15.589693180738616</v>
      </c>
      <c r="F866" s="102">
        <f t="shared" si="250"/>
        <v>-124.93004953948719</v>
      </c>
      <c r="G866" s="102">
        <f t="shared" si="251"/>
        <v>-8.5336332722051917</v>
      </c>
      <c r="H866" s="102">
        <f t="shared" si="252"/>
        <v>132.95695608432393</v>
      </c>
      <c r="I866" s="102">
        <f t="shared" si="253"/>
        <v>-24.123326452943807</v>
      </c>
      <c r="J866" s="102">
        <f t="shared" si="254"/>
        <v>8.0269065448367485</v>
      </c>
      <c r="K866" s="102" t="str">
        <f t="shared" si="240"/>
        <v>1+1.03090283742745i</v>
      </c>
      <c r="L866" s="102" t="str">
        <f t="shared" si="241"/>
        <v>1-0.0838004643542104i</v>
      </c>
      <c r="M866" s="102" t="str">
        <f t="shared" si="258"/>
        <v>1.08639013648049+0.94710237307324i</v>
      </c>
      <c r="N866" s="102" t="str">
        <f t="shared" si="242"/>
        <v>1+1365.98516158524i</v>
      </c>
      <c r="O866" s="102" t="str">
        <f t="shared" si="243"/>
        <v>0.511362355355894+2.05915711409686i</v>
      </c>
      <c r="P866" s="102" t="str">
        <f t="shared" si="259"/>
        <v>-2812.26670087364+700.572546723527i</v>
      </c>
      <c r="Q866" s="102" t="str">
        <f t="shared" si="244"/>
        <v>-0.0951367763296499-0.136223062315909i</v>
      </c>
      <c r="R866" s="102" t="str">
        <f t="shared" si="245"/>
        <v>1400-24.2505880208709i</v>
      </c>
      <c r="S866" s="102" t="str">
        <f t="shared" si="246"/>
        <v>-1325.32283369876i</v>
      </c>
      <c r="T866" s="102" t="str">
        <f t="shared" si="255"/>
        <v>650.316391245061-698.430178460929i</v>
      </c>
      <c r="U866" s="102" t="str">
        <f t="shared" si="247"/>
        <v>-0.255124122719216+0.273999531550056i</v>
      </c>
      <c r="V866" s="102"/>
      <c r="W866" s="102"/>
      <c r="X866" s="102"/>
      <c r="Y866" s="102"/>
      <c r="Z866" s="102"/>
      <c r="AA866" s="102"/>
      <c r="AB866" s="102"/>
      <c r="AC866" s="102"/>
      <c r="AD866" s="102"/>
      <c r="AE866" s="102"/>
      <c r="AF866" s="102"/>
      <c r="AG866" s="102"/>
      <c r="AH866" s="102"/>
      <c r="AI866" s="102"/>
      <c r="AJ866" s="102"/>
      <c r="AK866" s="102"/>
      <c r="AL866" s="102"/>
    </row>
    <row r="867" spans="2:38" s="110" customFormat="1" x14ac:dyDescent="0.2">
      <c r="B867" s="102">
        <f t="shared" si="256"/>
        <v>5.1499999999999115</v>
      </c>
      <c r="C867" s="102">
        <f t="shared" si="257"/>
        <v>141253.7544622469</v>
      </c>
      <c r="D867" s="102">
        <f t="shared" si="248"/>
        <v>141.25375446224689</v>
      </c>
      <c r="E867" s="102">
        <f t="shared" si="249"/>
        <v>-15.720552318385542</v>
      </c>
      <c r="F867" s="102">
        <f t="shared" si="250"/>
        <v>-125.10529471453258</v>
      </c>
      <c r="G867" s="102">
        <f t="shared" si="251"/>
        <v>-8.5857836357915591</v>
      </c>
      <c r="H867" s="102">
        <f t="shared" si="252"/>
        <v>132.6387910142806</v>
      </c>
      <c r="I867" s="102">
        <f t="shared" si="253"/>
        <v>-24.306335954177101</v>
      </c>
      <c r="J867" s="102">
        <f t="shared" si="254"/>
        <v>7.5334962997480233</v>
      </c>
      <c r="K867" s="102" t="str">
        <f t="shared" si="240"/>
        <v>1+1.04284012967984i</v>
      </c>
      <c r="L867" s="102" t="str">
        <f t="shared" si="241"/>
        <v>1-0.0847708279981582i</v>
      </c>
      <c r="M867" s="102" t="str">
        <f t="shared" si="258"/>
        <v>1.08840242126267+0.958069301681682i</v>
      </c>
      <c r="N867" s="102" t="str">
        <f t="shared" si="242"/>
        <v>1+1381.80252428352i</v>
      </c>
      <c r="O867" s="102" t="str">
        <f t="shared" si="243"/>
        <v>0.499980522471113+2.08300102971349i</v>
      </c>
      <c r="P867" s="102" t="str">
        <f t="shared" si="259"/>
        <v>-2877.7961004208+692.957349072891i</v>
      </c>
      <c r="Q867" s="102" t="str">
        <f t="shared" si="244"/>
        <v>-0.094124199096641-0.133898884797192i</v>
      </c>
      <c r="R867" s="102" t="str">
        <f t="shared" si="245"/>
        <v>1400-23.9729938352824i</v>
      </c>
      <c r="S867" s="102" t="str">
        <f t="shared" si="246"/>
        <v>-1310.15198867241i</v>
      </c>
      <c r="T867" s="102" t="str">
        <f t="shared" si="255"/>
        <v>642.558435681555-697.828230269676i</v>
      </c>
      <c r="U867" s="102" t="str">
        <f t="shared" si="247"/>
        <v>-0.252080617075071+0.273763382644257i</v>
      </c>
      <c r="V867" s="102"/>
      <c r="W867" s="102"/>
      <c r="X867" s="102"/>
      <c r="Y867" s="102"/>
      <c r="Z867" s="102"/>
      <c r="AA867" s="102"/>
      <c r="AB867" s="102"/>
      <c r="AC867" s="102"/>
      <c r="AD867" s="102"/>
      <c r="AE867" s="102"/>
      <c r="AF867" s="102"/>
      <c r="AG867" s="102"/>
      <c r="AH867" s="102"/>
      <c r="AI867" s="102"/>
      <c r="AJ867" s="102"/>
      <c r="AK867" s="102"/>
      <c r="AL867" s="102"/>
    </row>
    <row r="868" spans="2:38" s="110" customFormat="1" x14ac:dyDescent="0.2">
      <c r="B868" s="102">
        <f t="shared" si="256"/>
        <v>5.1549999999999114</v>
      </c>
      <c r="C868" s="102">
        <f t="shared" si="257"/>
        <v>142889.39585108141</v>
      </c>
      <c r="D868" s="102">
        <f t="shared" si="248"/>
        <v>142.88939585108142</v>
      </c>
      <c r="E868" s="102">
        <f t="shared" si="249"/>
        <v>-15.851386251274072</v>
      </c>
      <c r="F868" s="102">
        <f t="shared" si="250"/>
        <v>-125.28129022656191</v>
      </c>
      <c r="G868" s="102">
        <f t="shared" si="251"/>
        <v>-8.6385076231546414</v>
      </c>
      <c r="H868" s="102">
        <f t="shared" si="252"/>
        <v>132.3206786623156</v>
      </c>
      <c r="I868" s="102">
        <f t="shared" si="253"/>
        <v>-24.489893874428713</v>
      </c>
      <c r="J868" s="102">
        <f t="shared" si="254"/>
        <v>7.0393884357536933</v>
      </c>
      <c r="K868" s="102" t="str">
        <f t="shared" si="240"/>
        <v>1+1.05491564926186i</v>
      </c>
      <c r="L868" s="102" t="str">
        <f t="shared" si="241"/>
        <v>1-0.0857524279235366i</v>
      </c>
      <c r="M868" s="102" t="str">
        <f t="shared" si="258"/>
        <v>1.09046157817874+0.969163221338323i</v>
      </c>
      <c r="N868" s="102" t="str">
        <f t="shared" si="242"/>
        <v>1+1397.80304340967i</v>
      </c>
      <c r="O868" s="102" t="str">
        <f t="shared" si="243"/>
        <v>0.488333572640806+2.10712104486038i</v>
      </c>
      <c r="P868" s="102" t="str">
        <f t="shared" si="259"/>
        <v>-2944.85187576576+684.701275081296i</v>
      </c>
      <c r="Q868" s="102" t="str">
        <f t="shared" si="244"/>
        <v>-0.0931217587443983-0.131611684113513i</v>
      </c>
      <c r="R868" s="102" t="str">
        <f t="shared" si="245"/>
        <v>1400-23.6985772440602i</v>
      </c>
      <c r="S868" s="102" t="str">
        <f t="shared" si="246"/>
        <v>-1295.15480287306i</v>
      </c>
      <c r="T868" s="102" t="str">
        <f t="shared" si="255"/>
        <v>634.809077840268-697.14044713115i</v>
      </c>
      <c r="U868" s="102" t="str">
        <f t="shared" si="247"/>
        <v>-0.249040484383489+0.273493560028374i</v>
      </c>
      <c r="V868" s="102"/>
      <c r="W868" s="102"/>
      <c r="X868" s="102"/>
      <c r="Y868" s="102"/>
      <c r="Z868" s="102"/>
      <c r="AA868" s="102"/>
      <c r="AB868" s="102"/>
      <c r="AC868" s="102"/>
      <c r="AD868" s="102"/>
      <c r="AE868" s="102"/>
      <c r="AF868" s="102"/>
      <c r="AG868" s="102"/>
      <c r="AH868" s="102"/>
      <c r="AI868" s="102"/>
      <c r="AJ868" s="102"/>
      <c r="AK868" s="102"/>
      <c r="AL868" s="102"/>
    </row>
    <row r="869" spans="2:38" s="110" customFormat="1" x14ac:dyDescent="0.2">
      <c r="B869" s="102">
        <f t="shared" si="256"/>
        <v>5.1599999999999113</v>
      </c>
      <c r="C869" s="102">
        <f t="shared" si="257"/>
        <v>144543.9770745633</v>
      </c>
      <c r="D869" s="102">
        <f t="shared" si="248"/>
        <v>144.54397707456329</v>
      </c>
      <c r="E869" s="102">
        <f t="shared" si="249"/>
        <v>-15.982193205153976</v>
      </c>
      <c r="F869" s="102">
        <f t="shared" si="250"/>
        <v>-125.45808130109219</v>
      </c>
      <c r="G869" s="102">
        <f t="shared" si="251"/>
        <v>-8.6918045373743809</v>
      </c>
      <c r="H869" s="102">
        <f t="shared" si="252"/>
        <v>132.00266390933399</v>
      </c>
      <c r="I869" s="102">
        <f t="shared" si="253"/>
        <v>-24.673997742528357</v>
      </c>
      <c r="J869" s="102">
        <f t="shared" si="254"/>
        <v>6.5445826082417966</v>
      </c>
      <c r="K869" s="102" t="str">
        <f t="shared" ref="K869:K932" si="260">COMPLEX(1,2*PI()*C869*esr*Cout*10^-6)</f>
        <v>1+1.06713099677053i</v>
      </c>
      <c r="L869" s="102" t="str">
        <f t="shared" ref="L869:L932" si="261">COMPLEX(1,-2*PI()*C869*(1-Dmax)^2*Lout*10^-6/Req)</f>
        <v>1-0.0867453942403523i</v>
      </c>
      <c r="M869" s="102" t="str">
        <f t="shared" si="258"/>
        <v>1.09256869902096+0.980385602530178i</v>
      </c>
      <c r="N869" s="102" t="str">
        <f t="shared" ref="N869:N932" si="262">COMPLEX(1,2*PI()*C869*(Rd+Rs+esr)*Req*Cout*10^-6/(Req+Rd+Rs))</f>
        <v>1+1413.98883981518i</v>
      </c>
      <c r="O869" s="102" t="str">
        <f t="shared" ref="O869:O932" si="263">IMSUM(COMPLEX(1,2*PI()*C869/(Qd*ws)),IMPRODUCT(COMPLEX(0,2*PI()*C869/ws),COMPLEX(0,2*PI()*C869/ws)))</f>
        <v>0.47641533049801+2.13152035661941i</v>
      </c>
      <c r="P869" s="102" t="str">
        <f t="shared" si="259"/>
        <v>-3013.46958076822+675.777480797666i</v>
      </c>
      <c r="Q869" s="102" t="str">
        <f t="shared" ref="Q869:Q932" si="264">IMPRODUCT(Ap,IMDIV(M869,P869))</f>
        <v>-0.0921294712793272-0.129360843307599i</v>
      </c>
      <c r="R869" s="102" t="str">
        <f t="shared" ref="R869:R932" si="265">IMSUM(Rz*10^3,IMDIV(1,COMPLEX(0,(2*PI()*C869*Cz*10^-9))))</f>
        <v>1400-23.4273018735822i</v>
      </c>
      <c r="S869" s="102" t="str">
        <f t="shared" ref="S869:S932" si="266">IMDIV(1,COMPLEX(0,(2*PI()*C869*Cp*10^-12)))</f>
        <v>-1280.32928843996i</v>
      </c>
      <c r="T869" s="102" t="str">
        <f t="shared" si="255"/>
        <v>627.070353887257-696.367069532275i</v>
      </c>
      <c r="U869" s="102" t="str">
        <f t="shared" ref="U869:U932" si="267">IMPRODUCT(-Rs*g/(Rs+Rd),T869)</f>
        <v>-0.246004523448077+0.273190158047276i</v>
      </c>
      <c r="V869" s="102"/>
      <c r="W869" s="102"/>
      <c r="X869" s="102"/>
      <c r="Y869" s="102"/>
      <c r="Z869" s="102"/>
      <c r="AA869" s="102"/>
      <c r="AB869" s="102"/>
      <c r="AC869" s="102"/>
      <c r="AD869" s="102"/>
      <c r="AE869" s="102"/>
      <c r="AF869" s="102"/>
      <c r="AG869" s="102"/>
      <c r="AH869" s="102"/>
      <c r="AI869" s="102"/>
      <c r="AJ869" s="102"/>
      <c r="AK869" s="102"/>
      <c r="AL869" s="102"/>
    </row>
    <row r="870" spans="2:38" s="110" customFormat="1" x14ac:dyDescent="0.2">
      <c r="B870" s="102">
        <f t="shared" si="256"/>
        <v>5.1649999999999112</v>
      </c>
      <c r="C870" s="102">
        <f t="shared" si="257"/>
        <v>146217.71744564202</v>
      </c>
      <c r="D870" s="102">
        <f t="shared" ref="D870:D933" si="268">C870/1000</f>
        <v>146.21771744564202</v>
      </c>
      <c r="E870" s="102">
        <f t="shared" ref="E870:E933" si="269">20*LOG(IMABS(Q870))</f>
        <v>-16.112971583238057</v>
      </c>
      <c r="F870" s="102">
        <f t="shared" ref="F870:F933" si="270">IF(180/PI()*IMARGUMENT(Q870)&gt;0,180/PI()*IMARGUMENT(Q870)-360,180/PI()*IMARGUMENT(Q870))</f>
        <v>-125.63571370490213</v>
      </c>
      <c r="G870" s="102">
        <f t="shared" ref="G870:G933" si="271">20*LOG(IMABS(U870))</f>
        <v>-8.7456735307720841</v>
      </c>
      <c r="H870" s="102">
        <f t="shared" ref="H870:H933" si="272">180/PI()*IMARGUMENT(U870)</f>
        <v>131.68479147019565</v>
      </c>
      <c r="I870" s="102">
        <f t="shared" ref="I870:I933" si="273">E870+G870</f>
        <v>-24.858645114010141</v>
      </c>
      <c r="J870" s="102">
        <f t="shared" ref="J870:J933" si="274">F870+H870</f>
        <v>6.0490777652935179</v>
      </c>
      <c r="K870" s="102" t="str">
        <f t="shared" si="260"/>
        <v>1+1.07948779133696i</v>
      </c>
      <c r="L870" s="102" t="str">
        <f t="shared" si="261"/>
        <v>1-0.0877498585652153i</v>
      </c>
      <c r="M870" s="102" t="str">
        <f t="shared" si="258"/>
        <v>1.09472490101269+0.991737932771745i</v>
      </c>
      <c r="N870" s="102" t="str">
        <f t="shared" si="262"/>
        <v>1+1430.36205890982i</v>
      </c>
      <c r="O870" s="102" t="str">
        <f t="shared" si="263"/>
        <v>0.464219476832979+2.15620219909292i</v>
      </c>
      <c r="P870" s="102" t="str">
        <f t="shared" si="259"/>
        <v>-3083.6855974436+666.158128867952i</v>
      </c>
      <c r="Q870" s="102" t="str">
        <f t="shared" si="264"/>
        <v>-0.0911473455952503-0.127145752027413i</v>
      </c>
      <c r="R870" s="102" t="str">
        <f t="shared" si="265"/>
        <v>1400-23.159131766592i</v>
      </c>
      <c r="S870" s="102" t="str">
        <f t="shared" si="266"/>
        <v>-1265.67348026724i</v>
      </c>
      <c r="T870" s="102" t="str">
        <f t="shared" ref="T870:T933" si="275">IMDIV(IMPRODUCT(R870,S870),IMSUM(R870,S870))</f>
        <v>619.34428877599-695.50839637339i</v>
      </c>
      <c r="U870" s="102" t="str">
        <f t="shared" si="267"/>
        <v>-0.242973528673657+0.272853293961868i</v>
      </c>
      <c r="V870" s="102"/>
      <c r="W870" s="102"/>
      <c r="X870" s="102"/>
      <c r="Y870" s="102"/>
      <c r="Z870" s="102"/>
      <c r="AA870" s="102"/>
      <c r="AB870" s="102"/>
      <c r="AC870" s="102"/>
      <c r="AD870" s="102"/>
      <c r="AE870" s="102"/>
      <c r="AF870" s="102"/>
      <c r="AG870" s="102"/>
      <c r="AH870" s="102"/>
      <c r="AI870" s="102"/>
      <c r="AJ870" s="102"/>
      <c r="AK870" s="102"/>
      <c r="AL870" s="102"/>
    </row>
    <row r="871" spans="2:38" s="110" customFormat="1" x14ac:dyDescent="0.2">
      <c r="B871" s="102">
        <f t="shared" ref="B871:B934" si="276">B870+0.005</f>
        <v>5.1699999999999111</v>
      </c>
      <c r="C871" s="102">
        <f t="shared" ref="C871:C934" si="277">10^B871</f>
        <v>147910.83881679058</v>
      </c>
      <c r="D871" s="102">
        <f t="shared" si="268"/>
        <v>147.91083881679057</v>
      </c>
      <c r="E871" s="102">
        <f t="shared" si="269"/>
        <v>-16.243719968492805</v>
      </c>
      <c r="F871" s="102">
        <f t="shared" si="270"/>
        <v>-125.81423370437142</v>
      </c>
      <c r="G871" s="102">
        <f t="shared" si="271"/>
        <v>-8.8001136058273097</v>
      </c>
      <c r="H871" s="102">
        <f t="shared" si="272"/>
        <v>131.36710586569359</v>
      </c>
      <c r="I871" s="102">
        <f t="shared" si="273"/>
        <v>-25.043833574320114</v>
      </c>
      <c r="J871" s="102">
        <f t="shared" si="274"/>
        <v>5.5528721613221705</v>
      </c>
      <c r="K871" s="102" t="str">
        <f t="shared" si="260"/>
        <v>1+1.09198767084086i</v>
      </c>
      <c r="L871" s="102" t="str">
        <f t="shared" si="261"/>
        <v>1-0.0887659540387838i</v>
      </c>
      <c r="M871" s="102" t="str">
        <f t="shared" ref="M871:M934" si="278">IMPRODUCT(K871,L871)</f>
        <v>1.09693132740078+1.00322171680208i</v>
      </c>
      <c r="N871" s="102" t="str">
        <f t="shared" si="262"/>
        <v>1+1446.92487094606i</v>
      </c>
      <c r="O871" s="102" t="str">
        <f t="shared" si="263"/>
        <v>0.45173954524267+2.18116984383241i</v>
      </c>
      <c r="P871" s="102" t="str">
        <f t="shared" ref="P871:P934" si="279">IMPRODUCT(N871,O871)</f>
        <v>-3155.53715525341+655.814353045315i</v>
      </c>
      <c r="Q871" s="102" t="str">
        <f t="shared" si="264"/>
        <v>-0.0901753836296779-0.124965806684127i</v>
      </c>
      <c r="R871" s="102" t="str">
        <f t="shared" si="265"/>
        <v>1400-22.8940313774324i</v>
      </c>
      <c r="S871" s="102" t="str">
        <f t="shared" si="266"/>
        <v>-1251.1854357434i</v>
      </c>
      <c r="T871" s="102" t="str">
        <f t="shared" si="275"/>
        <v>611.632894142318-694.564784427389i</v>
      </c>
      <c r="U871" s="102" t="str">
        <f t="shared" si="267"/>
        <v>-0.239948289240447+0.272483107736898i</v>
      </c>
      <c r="V871" s="102"/>
      <c r="W871" s="102"/>
      <c r="X871" s="102"/>
      <c r="Y871" s="102"/>
      <c r="Z871" s="102"/>
      <c r="AA871" s="102"/>
      <c r="AB871" s="102"/>
      <c r="AC871" s="102"/>
      <c r="AD871" s="102"/>
      <c r="AE871" s="102"/>
      <c r="AF871" s="102"/>
      <c r="AG871" s="102"/>
      <c r="AH871" s="102"/>
      <c r="AI871" s="102"/>
      <c r="AJ871" s="102"/>
      <c r="AK871" s="102"/>
      <c r="AL871" s="102"/>
    </row>
    <row r="872" spans="2:38" s="110" customFormat="1" x14ac:dyDescent="0.2">
      <c r="B872" s="102">
        <f t="shared" si="276"/>
        <v>5.174999999999911</v>
      </c>
      <c r="C872" s="102">
        <f t="shared" si="277"/>
        <v>149623.56560941282</v>
      </c>
      <c r="D872" s="102">
        <f t="shared" si="268"/>
        <v>149.62356560941282</v>
      </c>
      <c r="E872" s="102">
        <f t="shared" si="269"/>
        <v>-16.37443712568124</v>
      </c>
      <c r="F872" s="102">
        <f t="shared" si="270"/>
        <v>-125.99368802332933</v>
      </c>
      <c r="G872" s="102">
        <f t="shared" si="271"/>
        <v>-8.8551236162486084</v>
      </c>
      <c r="H872" s="102">
        <f t="shared" si="272"/>
        <v>131.04965139481385</v>
      </c>
      <c r="I872" s="102">
        <f t="shared" si="273"/>
        <v>-25.229560741929848</v>
      </c>
      <c r="J872" s="102">
        <f t="shared" si="274"/>
        <v>5.0559633714845233</v>
      </c>
      <c r="K872" s="102" t="str">
        <f t="shared" si="260"/>
        <v>1+1.10463229212774i</v>
      </c>
      <c r="L872" s="102" t="str">
        <f t="shared" si="261"/>
        <v>1-0.0897938153434121i</v>
      </c>
      <c r="M872" s="102" t="str">
        <f t="shared" si="278"/>
        <v>1.09918914806169+1.01483847678433i</v>
      </c>
      <c r="N872" s="102" t="str">
        <f t="shared" si="262"/>
        <v>1+1463.67947130669i</v>
      </c>
      <c r="O872" s="102" t="str">
        <f t="shared" si="263"/>
        <v>0.438968918702166+2.20642660027214i</v>
      </c>
      <c r="P872" s="102" t="str">
        <f t="shared" si="279"/>
        <v>-3229.06235084464+644.716221446328i</v>
      </c>
      <c r="Q872" s="102" t="str">
        <f t="shared" si="264"/>
        <v>-0.089213580525612-0.122820410602185i</v>
      </c>
      <c r="R872" s="102" t="str">
        <f t="shared" si="265"/>
        <v>1400-22.6319655673338i</v>
      </c>
      <c r="S872" s="102" t="str">
        <f t="shared" si="266"/>
        <v>-1236.86323449382i</v>
      </c>
      <c r="T872" s="102" t="str">
        <f t="shared" si="275"/>
        <v>603.938166229179-693.536647708547i</v>
      </c>
      <c r="U872" s="102" t="str">
        <f t="shared" si="267"/>
        <v>-0.236929588289908+0.272079761793352i</v>
      </c>
      <c r="V872" s="102"/>
      <c r="W872" s="102"/>
      <c r="X872" s="102"/>
      <c r="Y872" s="102"/>
      <c r="Z872" s="102"/>
      <c r="AA872" s="102"/>
      <c r="AB872" s="102"/>
      <c r="AC872" s="102"/>
      <c r="AD872" s="102"/>
      <c r="AE872" s="102"/>
      <c r="AF872" s="102"/>
      <c r="AG872" s="102"/>
      <c r="AH872" s="102"/>
      <c r="AI872" s="102"/>
      <c r="AJ872" s="102"/>
      <c r="AK872" s="102"/>
      <c r="AL872" s="102"/>
    </row>
    <row r="873" spans="2:38" s="110" customFormat="1" x14ac:dyDescent="0.2">
      <c r="B873" s="102">
        <f t="shared" si="276"/>
        <v>5.1799999999999109</v>
      </c>
      <c r="C873" s="102">
        <f t="shared" si="277"/>
        <v>151356.12484358993</v>
      </c>
      <c r="D873" s="102">
        <f t="shared" si="268"/>
        <v>151.35612484358992</v>
      </c>
      <c r="E873" s="102">
        <f t="shared" si="269"/>
        <v>-16.505122003158302</v>
      </c>
      <c r="F873" s="102">
        <f t="shared" si="270"/>
        <v>-126.17412380049244</v>
      </c>
      <c r="G873" s="102">
        <f t="shared" si="271"/>
        <v>-8.9107022681973049</v>
      </c>
      <c r="H873" s="102">
        <f t="shared" si="272"/>
        <v>130.73247210732248</v>
      </c>
      <c r="I873" s="102">
        <f t="shared" si="273"/>
        <v>-25.415824271355607</v>
      </c>
      <c r="J873" s="102">
        <f t="shared" si="274"/>
        <v>4.558348306830041</v>
      </c>
      <c r="K873" s="102" t="str">
        <f t="shared" si="260"/>
        <v>1+1.11742333122844i</v>
      </c>
      <c r="L873" s="102" t="str">
        <f t="shared" si="261"/>
        <v>1-0.0908335787210029i</v>
      </c>
      <c r="M873" s="102" t="str">
        <f t="shared" si="278"/>
        <v>1.10149956012182+1.02658975250744i</v>
      </c>
      <c r="N873" s="102" t="str">
        <f t="shared" si="262"/>
        <v>1+1480.62808079584i</v>
      </c>
      <c r="O873" s="102" t="str">
        <f t="shared" si="263"/>
        <v>0.425900826056232+2.23197581616781i</v>
      </c>
      <c r="P873" s="102" t="str">
        <f t="shared" si="279"/>
        <v>-3304.30016824922+632.83269850917i</v>
      </c>
      <c r="Q873" s="102" t="str">
        <f t="shared" si="264"/>
        <v>-0.0882619247984454-0.120708974161324i</v>
      </c>
      <c r="R873" s="102" t="str">
        <f t="shared" si="265"/>
        <v>1400-22.3728995997571i</v>
      </c>
      <c r="S873" s="102" t="str">
        <f t="shared" si="266"/>
        <v>-1222.70497812626i</v>
      </c>
      <c r="T873" s="102" t="str">
        <f t="shared" si="275"/>
        <v>596.262083845467-692.424456752822i</v>
      </c>
      <c r="U873" s="102" t="str">
        <f t="shared" si="267"/>
        <v>-0.23391820212399+0.271643440726107i</v>
      </c>
      <c r="V873" s="102"/>
      <c r="W873" s="102"/>
      <c r="X873" s="102"/>
      <c r="Y873" s="102"/>
      <c r="Z873" s="102"/>
      <c r="AA873" s="102"/>
      <c r="AB873" s="102"/>
      <c r="AC873" s="102"/>
      <c r="AD873" s="102"/>
      <c r="AE873" s="102"/>
      <c r="AF873" s="102"/>
      <c r="AG873" s="102"/>
      <c r="AH873" s="102"/>
      <c r="AI873" s="102"/>
      <c r="AJ873" s="102"/>
      <c r="AK873" s="102"/>
      <c r="AL873" s="102"/>
    </row>
    <row r="874" spans="2:38" s="110" customFormat="1" x14ac:dyDescent="0.2">
      <c r="B874" s="102">
        <f t="shared" si="276"/>
        <v>5.1849999999999108</v>
      </c>
      <c r="C874" s="102">
        <f t="shared" si="277"/>
        <v>153108.74616817175</v>
      </c>
      <c r="D874" s="102">
        <f t="shared" si="268"/>
        <v>153.10874616817176</v>
      </c>
      <c r="E874" s="102">
        <f t="shared" si="269"/>
        <v>-16.635773734417651</v>
      </c>
      <c r="F874" s="102">
        <f t="shared" si="270"/>
        <v>-126.35558854654971</v>
      </c>
      <c r="G874" s="102">
        <f t="shared" si="271"/>
        <v>-8.9668481216604548</v>
      </c>
      <c r="H874" s="102">
        <f t="shared" si="272"/>
        <v>130.41561177671937</v>
      </c>
      <c r="I874" s="102">
        <f t="shared" si="273"/>
        <v>-25.602621856078105</v>
      </c>
      <c r="J874" s="102">
        <f t="shared" si="274"/>
        <v>4.0600232301696622</v>
      </c>
      <c r="K874" s="102" t="str">
        <f t="shared" si="260"/>
        <v>1+1.13036248358134i</v>
      </c>
      <c r="L874" s="102" t="str">
        <f t="shared" si="261"/>
        <v>1-0.0918853819910656i</v>
      </c>
      <c r="M874" s="102" t="str">
        <f t="shared" si="278"/>
        <v>1.10386378859224+1.03847710159027i</v>
      </c>
      <c r="N874" s="102" t="str">
        <f t="shared" si="262"/>
        <v>1+1497.77294593334i</v>
      </c>
      <c r="O874" s="102" t="str">
        <f t="shared" si="263"/>
        <v>0.412528338429173+2.25782087804033i</v>
      </c>
      <c r="P874" s="102" t="str">
        <f t="shared" si="279"/>
        <v>-3381.29049955384+620.131605608089i</v>
      </c>
      <c r="Q874" s="102" t="str">
        <f t="shared" si="264"/>
        <v>-0.0873203985074977-0.118630914930515i</v>
      </c>
      <c r="R874" s="102" t="str">
        <f t="shared" si="265"/>
        <v>1400-22.1167991357889i</v>
      </c>
      <c r="S874" s="102" t="str">
        <f t="shared" si="266"/>
        <v>-1208.70878997916i</v>
      </c>
      <c r="T874" s="102" t="str">
        <f t="shared" si="275"/>
        <v>588.606606363442-691.228737811847i</v>
      </c>
      <c r="U874" s="102" t="str">
        <f t="shared" si="267"/>
        <v>-0.230914899419504+0.271174350987724i</v>
      </c>
      <c r="V874" s="102"/>
      <c r="W874" s="102"/>
      <c r="X874" s="102"/>
      <c r="Y874" s="102"/>
      <c r="Z874" s="102"/>
      <c r="AA874" s="102"/>
      <c r="AB874" s="102"/>
      <c r="AC874" s="102"/>
      <c r="AD874" s="102"/>
      <c r="AE874" s="102"/>
      <c r="AF874" s="102"/>
      <c r="AG874" s="102"/>
      <c r="AH874" s="102"/>
      <c r="AI874" s="102"/>
      <c r="AJ874" s="102"/>
      <c r="AK874" s="102"/>
      <c r="AL874" s="102"/>
    </row>
    <row r="875" spans="2:38" s="110" customFormat="1" x14ac:dyDescent="0.2">
      <c r="B875" s="102">
        <f t="shared" si="276"/>
        <v>5.1899999999999107</v>
      </c>
      <c r="C875" s="102">
        <f t="shared" si="277"/>
        <v>154881.66189121653</v>
      </c>
      <c r="D875" s="102">
        <f t="shared" si="268"/>
        <v>154.88166189121654</v>
      </c>
      <c r="E875" s="102">
        <f t="shared" si="269"/>
        <v>-16.766391639388821</v>
      </c>
      <c r="F875" s="102">
        <f t="shared" si="270"/>
        <v>-126.53813010096373</v>
      </c>
      <c r="G875" s="102">
        <f t="shared" si="271"/>
        <v>-9.0235595919706864</v>
      </c>
      <c r="H875" s="102">
        <f t="shared" si="272"/>
        <v>130.09911387360324</v>
      </c>
      <c r="I875" s="102">
        <f t="shared" si="273"/>
        <v>-25.78995123135951</v>
      </c>
      <c r="J875" s="102">
        <f t="shared" si="274"/>
        <v>3.560983772639517</v>
      </c>
      <c r="K875" s="102" t="str">
        <f t="shared" si="260"/>
        <v>1+1.14345146425708i</v>
      </c>
      <c r="L875" s="102" t="str">
        <f t="shared" si="261"/>
        <v>1-0.0929493645689845i</v>
      </c>
      <c r="M875" s="102" t="str">
        <f t="shared" si="278"/>
        <v>1.10628308701817+1.0505020996881i</v>
      </c>
      <c r="N875" s="102" t="str">
        <f t="shared" si="262"/>
        <v>1+1515.11633925249i</v>
      </c>
      <c r="O875" s="102" t="str">
        <f t="shared" si="263"/>
        <v>0.398844365551041+2.28396521162464i</v>
      </c>
      <c r="P875" s="102" t="str">
        <f t="shared" si="279"/>
        <v>-3460.07416605121+606.5795802768i</v>
      </c>
      <c r="Q875" s="102" t="str">
        <f t="shared" si="264"/>
        <v>-0.086388977431767-0.116585657793789i</v>
      </c>
      <c r="R875" s="102" t="str">
        <f t="shared" si="265"/>
        <v>1400-21.86363022959i</v>
      </c>
      <c r="S875" s="102" t="str">
        <f t="shared" si="266"/>
        <v>-1194.87281487294i</v>
      </c>
      <c r="T875" s="102" t="str">
        <f t="shared" si="275"/>
        <v>580.973671758948-689.950071962838i</v>
      </c>
      <c r="U875" s="102" t="str">
        <f t="shared" si="267"/>
        <v>-0.227920440459279+0.270672720539267i</v>
      </c>
      <c r="V875" s="102"/>
      <c r="W875" s="102"/>
      <c r="X875" s="102"/>
      <c r="Y875" s="102"/>
      <c r="Z875" s="102"/>
      <c r="AA875" s="102"/>
      <c r="AB875" s="102"/>
      <c r="AC875" s="102"/>
      <c r="AD875" s="102"/>
      <c r="AE875" s="102"/>
      <c r="AF875" s="102"/>
      <c r="AG875" s="102"/>
      <c r="AH875" s="102"/>
      <c r="AI875" s="102"/>
      <c r="AJ875" s="102"/>
      <c r="AK875" s="102"/>
      <c r="AL875" s="102"/>
    </row>
    <row r="876" spans="2:38" s="110" customFormat="1" x14ac:dyDescent="0.2">
      <c r="B876" s="102">
        <f t="shared" si="276"/>
        <v>5.1949999999999106</v>
      </c>
      <c r="C876" s="102">
        <f t="shared" si="277"/>
        <v>156675.10701078293</v>
      </c>
      <c r="D876" s="102">
        <f t="shared" si="268"/>
        <v>156.67510701078294</v>
      </c>
      <c r="E876" s="102">
        <f t="shared" si="269"/>
        <v>-16.896975225487314</v>
      </c>
      <c r="F876" s="102">
        <f t="shared" si="270"/>
        <v>-126.72179658856409</v>
      </c>
      <c r="G876" s="102">
        <f t="shared" si="271"/>
        <v>-9.0808349514690683</v>
      </c>
      <c r="H876" s="102">
        <f t="shared" si="272"/>
        <v>129.78302153948889</v>
      </c>
      <c r="I876" s="102">
        <f t="shared" si="273"/>
        <v>-25.977810176956382</v>
      </c>
      <c r="J876" s="102">
        <f t="shared" si="274"/>
        <v>3.061224950924796</v>
      </c>
      <c r="K876" s="102" t="str">
        <f t="shared" si="260"/>
        <v>1+1.15669200818586i</v>
      </c>
      <c r="L876" s="102" t="str">
        <f t="shared" si="261"/>
        <v>1-0.0940256674844977i</v>
      </c>
      <c r="M876" s="102" t="str">
        <f t="shared" si="278"/>
        <v>1.10875873814366+1.06266634070136i</v>
      </c>
      <c r="N876" s="102" t="str">
        <f t="shared" si="262"/>
        <v>1+1532.66055960129i</v>
      </c>
      <c r="O876" s="102" t="str">
        <f t="shared" si="263"/>
        <v>0.384841651998291+2.31041228232385i</v>
      </c>
      <c r="P876" s="102" t="str">
        <f t="shared" si="279"/>
        <v>-3540.69293988417+592.142033991909i</v>
      </c>
      <c r="Q876" s="102" t="str">
        <f t="shared" si="264"/>
        <v>-0.0854676312494689-0.114572635067884i</v>
      </c>
      <c r="R876" s="102" t="str">
        <f t="shared" si="265"/>
        <v>1400-21.6133593238962i</v>
      </c>
      <c r="S876" s="102" t="str">
        <f t="shared" si="266"/>
        <v>-1181.1952188641i</v>
      </c>
      <c r="T876" s="102" t="str">
        <f t="shared" si="275"/>
        <v>573.365194698475-688.589094137129i</v>
      </c>
      <c r="U876" s="102" t="str">
        <f t="shared" si="267"/>
        <v>-0.224935576381709+0.270138798469181i</v>
      </c>
      <c r="V876" s="102"/>
      <c r="W876" s="102"/>
      <c r="X876" s="102"/>
      <c r="Y876" s="102"/>
      <c r="Z876" s="102"/>
      <c r="AA876" s="102"/>
      <c r="AB876" s="102"/>
      <c r="AC876" s="102"/>
      <c r="AD876" s="102"/>
      <c r="AE876" s="102"/>
      <c r="AF876" s="102"/>
      <c r="AG876" s="102"/>
      <c r="AH876" s="102"/>
      <c r="AI876" s="102"/>
      <c r="AJ876" s="102"/>
      <c r="AK876" s="102"/>
      <c r="AL876" s="102"/>
    </row>
    <row r="877" spans="2:38" s="110" customFormat="1" x14ac:dyDescent="0.2">
      <c r="B877" s="102">
        <f t="shared" si="276"/>
        <v>5.1999999999999105</v>
      </c>
      <c r="C877" s="102">
        <f t="shared" si="277"/>
        <v>158489.31924607899</v>
      </c>
      <c r="D877" s="102">
        <f t="shared" si="268"/>
        <v>158.48931924607899</v>
      </c>
      <c r="E877" s="102">
        <f t="shared" si="269"/>
        <v>-17.02752418841456</v>
      </c>
      <c r="F877" s="102">
        <f t="shared" si="270"/>
        <v>-126.90663637598001</v>
      </c>
      <c r="G877" s="102">
        <f t="shared" si="271"/>
        <v>-9.1386723313077205</v>
      </c>
      <c r="H877" s="102">
        <f t="shared" si="272"/>
        <v>129.46737756110946</v>
      </c>
      <c r="I877" s="102">
        <f t="shared" si="273"/>
        <v>-26.166196519722281</v>
      </c>
      <c r="J877" s="102">
        <f t="shared" si="274"/>
        <v>2.5607411851294444</v>
      </c>
      <c r="K877" s="102" t="str">
        <f t="shared" si="260"/>
        <v>1+1.17008587038743i</v>
      </c>
      <c r="L877" s="102" t="str">
        <f t="shared" si="261"/>
        <v>1-0.0951144334003909i</v>
      </c>
      <c r="M877" s="102" t="str">
        <f t="shared" si="278"/>
        <v>1.1112920545917+1.07497143698704i</v>
      </c>
      <c r="N877" s="102" t="str">
        <f t="shared" si="262"/>
        <v>1+1550.40793244714i</v>
      </c>
      <c r="O877" s="102" t="str">
        <f t="shared" si="263"/>
        <v>0.370512773346845+2.33716559566853i</v>
      </c>
      <c r="P877" s="102" t="str">
        <f t="shared" si="279"/>
        <v>-3623.18956619369+576.783108465606i</v>
      </c>
      <c r="Q877" s="102" t="str">
        <f t="shared" si="264"/>
        <v>-0.0845563237209469-0.112591286611792i</v>
      </c>
      <c r="R877" s="102" t="str">
        <f t="shared" si="265"/>
        <v>1400-21.36595324557i</v>
      </c>
      <c r="S877" s="102" t="str">
        <f t="shared" si="266"/>
        <v>-1167.67418900208i</v>
      </c>
      <c r="T877" s="102" t="str">
        <f t="shared" si="275"/>
        <v>565.783064676941-687.146492070092i</v>
      </c>
      <c r="U877" s="102" t="str">
        <f t="shared" si="267"/>
        <v>-0.221961048450184+0.269572854581343i</v>
      </c>
      <c r="V877" s="102"/>
      <c r="W877" s="102"/>
      <c r="X877" s="102"/>
      <c r="Y877" s="102"/>
      <c r="Z877" s="102"/>
      <c r="AA877" s="102"/>
      <c r="AB877" s="102"/>
      <c r="AC877" s="102"/>
      <c r="AD877" s="102"/>
      <c r="AE877" s="102"/>
      <c r="AF877" s="102"/>
      <c r="AG877" s="102"/>
      <c r="AH877" s="102"/>
      <c r="AI877" s="102"/>
      <c r="AJ877" s="102"/>
      <c r="AK877" s="102"/>
      <c r="AL877" s="102"/>
    </row>
    <row r="878" spans="2:38" s="110" customFormat="1" x14ac:dyDescent="0.2">
      <c r="B878" s="102">
        <f t="shared" si="276"/>
        <v>5.2049999999999104</v>
      </c>
      <c r="C878" s="102">
        <f t="shared" si="277"/>
        <v>160324.53906897112</v>
      </c>
      <c r="D878" s="102">
        <f t="shared" si="268"/>
        <v>160.32453906897112</v>
      </c>
      <c r="E878" s="102">
        <f t="shared" si="269"/>
        <v>-17.158038412712418</v>
      </c>
      <c r="F878" s="102">
        <f t="shared" si="270"/>
        <v>-127.09269802799325</v>
      </c>
      <c r="G878" s="102">
        <f t="shared" si="271"/>
        <v>-9.1970697233881396</v>
      </c>
      <c r="H878" s="102">
        <f t="shared" si="272"/>
        <v>129.15222434525316</v>
      </c>
      <c r="I878" s="102">
        <f t="shared" si="273"/>
        <v>-26.355108136100558</v>
      </c>
      <c r="J878" s="102">
        <f t="shared" si="274"/>
        <v>2.059526317259909</v>
      </c>
      <c r="K878" s="102" t="str">
        <f t="shared" si="260"/>
        <v>1+1.18363482620374i</v>
      </c>
      <c r="L878" s="102" t="str">
        <f t="shared" si="261"/>
        <v>1-0.0962158066314067i</v>
      </c>
      <c r="M878" s="102" t="str">
        <f t="shared" si="278"/>
        <v>1.11388437956022+1.08741901957233i</v>
      </c>
      <c r="N878" s="102" t="str">
        <f t="shared" si="262"/>
        <v>1+1568.36081018509i</v>
      </c>
      <c r="O878" s="102" t="str">
        <f t="shared" si="263"/>
        <v>0.355850132235582+2.36422869778137i</v>
      </c>
      <c r="P878" s="102" t="str">
        <f t="shared" si="279"/>
        <v>-3707.60778578299+560.46563039525i</v>
      </c>
      <c r="Q878" s="102" t="str">
        <f t="shared" si="264"/>
        <v>-0.0836550128745503-0.110641059928152i</v>
      </c>
      <c r="R878" s="102" t="str">
        <f t="shared" si="265"/>
        <v>1400-21.1213792012038i</v>
      </c>
      <c r="S878" s="102" t="str">
        <f t="shared" si="266"/>
        <v>-1154.30793308904i</v>
      </c>
      <c r="T878" s="102" t="str">
        <f t="shared" si="275"/>
        <v>558.229144209971-685.623005175403i</v>
      </c>
      <c r="U878" s="102" t="str">
        <f t="shared" si="267"/>
        <v>-0.218997587343911+0.268975178953427i</v>
      </c>
      <c r="V878" s="102"/>
      <c r="W878" s="102"/>
      <c r="X878" s="102"/>
      <c r="Y878" s="102"/>
      <c r="Z878" s="102"/>
      <c r="AA878" s="102"/>
      <c r="AB878" s="102"/>
      <c r="AC878" s="102"/>
      <c r="AD878" s="102"/>
      <c r="AE878" s="102"/>
      <c r="AF878" s="102"/>
      <c r="AG878" s="102"/>
      <c r="AH878" s="102"/>
      <c r="AI878" s="102"/>
      <c r="AJ878" s="102"/>
      <c r="AK878" s="102"/>
      <c r="AL878" s="102"/>
    </row>
    <row r="879" spans="2:38" s="110" customFormat="1" x14ac:dyDescent="0.2">
      <c r="B879" s="102">
        <f t="shared" si="276"/>
        <v>5.2099999999999103</v>
      </c>
      <c r="C879" s="102">
        <f t="shared" si="277"/>
        <v>162181.00973585958</v>
      </c>
      <c r="D879" s="102">
        <f t="shared" si="268"/>
        <v>162.18100973585959</v>
      </c>
      <c r="E879" s="102">
        <f t="shared" si="269"/>
        <v>-17.288517972072949</v>
      </c>
      <c r="F879" s="102">
        <f t="shared" si="270"/>
        <v>-127.28003026386689</v>
      </c>
      <c r="G879" s="102">
        <f t="shared" si="271"/>
        <v>-9.2560249824316365</v>
      </c>
      <c r="H879" s="102">
        <f t="shared" si="272"/>
        <v>128.83760389415764</v>
      </c>
      <c r="I879" s="102">
        <f t="shared" si="273"/>
        <v>-26.544542954504585</v>
      </c>
      <c r="J879" s="102">
        <f t="shared" si="274"/>
        <v>1.5575736302907472</v>
      </c>
      <c r="K879" s="102" t="str">
        <f t="shared" si="260"/>
        <v>1+1.19734067153419i</v>
      </c>
      <c r="L879" s="102" t="str">
        <f t="shared" si="261"/>
        <v>1-0.0973299331633743i</v>
      </c>
      <c r="M879" s="102" t="str">
        <f t="shared" si="278"/>
        <v>1.11653708753421+1.10001073837082i</v>
      </c>
      <c r="N879" s="102" t="str">
        <f t="shared" si="262"/>
        <v>1+1586.52157244965i</v>
      </c>
      <c r="O879" s="102" t="str">
        <f t="shared" si="263"/>
        <v>0.340845954338096+2.39160517584727i</v>
      </c>
      <c r="P879" s="102" t="str">
        <f t="shared" si="279"/>
        <v>-3793.99235830959+543.151064615425i</v>
      </c>
      <c r="Q879" s="102" t="str">
        <f t="shared" si="264"/>
        <v>-0.0827636511950779-0.108721410256552i</v>
      </c>
      <c r="R879" s="102" t="str">
        <f t="shared" si="265"/>
        <v>1400-20.8796047727727i</v>
      </c>
      <c r="S879" s="102" t="str">
        <f t="shared" si="266"/>
        <v>-1141.09467944223i</v>
      </c>
      <c r="T879" s="102" t="str">
        <f t="shared" si="275"/>
        <v>550.705267084036-684.01942334694i</v>
      </c>
      <c r="U879" s="102" t="str">
        <f t="shared" si="267"/>
        <v>-0.216045912471429+0.268346081466876i</v>
      </c>
      <c r="V879" s="102"/>
      <c r="W879" s="102"/>
      <c r="X879" s="102"/>
      <c r="Y879" s="102"/>
      <c r="Z879" s="102"/>
      <c r="AA879" s="102"/>
      <c r="AB879" s="102"/>
      <c r="AC879" s="102"/>
      <c r="AD879" s="102"/>
      <c r="AE879" s="102"/>
      <c r="AF879" s="102"/>
      <c r="AG879" s="102"/>
      <c r="AH879" s="102"/>
      <c r="AI879" s="102"/>
      <c r="AJ879" s="102"/>
      <c r="AK879" s="102"/>
      <c r="AL879" s="102"/>
    </row>
    <row r="880" spans="2:38" s="110" customFormat="1" x14ac:dyDescent="0.2">
      <c r="B880" s="102">
        <f t="shared" si="276"/>
        <v>5.2149999999999102</v>
      </c>
      <c r="C880" s="102">
        <f t="shared" si="277"/>
        <v>164058.97731992012</v>
      </c>
      <c r="D880" s="102">
        <f t="shared" si="268"/>
        <v>164.0589773199201</v>
      </c>
      <c r="E880" s="102">
        <f t="shared" si="269"/>
        <v>-17.418963129402762</v>
      </c>
      <c r="F880" s="102">
        <f t="shared" si="270"/>
        <v>-127.46868191370879</v>
      </c>
      <c r="G880" s="102">
        <f t="shared" si="271"/>
        <v>-9.3155358281760599</v>
      </c>
      <c r="H880" s="102">
        <f t="shared" si="272"/>
        <v>128.52355778150522</v>
      </c>
      <c r="I880" s="102">
        <f t="shared" si="273"/>
        <v>-26.734498957578822</v>
      </c>
      <c r="J880" s="102">
        <f t="shared" si="274"/>
        <v>1.0548758677964258</v>
      </c>
      <c r="K880" s="102" t="str">
        <f t="shared" si="260"/>
        <v>1+1.21120522307373i</v>
      </c>
      <c r="L880" s="102" t="str">
        <f t="shared" si="261"/>
        <v>1-0.0984569606725585i</v>
      </c>
      <c r="M880" s="102" t="str">
        <f t="shared" si="278"/>
        <v>1.11925158501457+1.11274826240117i</v>
      </c>
      <c r="N880" s="102" t="str">
        <f t="shared" si="262"/>
        <v>1+1604.89262643017i</v>
      </c>
      <c r="O880" s="102" t="str">
        <f t="shared" si="263"/>
        <v>0.325492284240666+2.41929865858873i</v>
      </c>
      <c r="P880" s="102" t="str">
        <f t="shared" si="279"/>
        <v>-3882.38908601721+524.799465596347i</v>
      </c>
      <c r="Q880" s="102" t="str">
        <f t="shared" si="264"/>
        <v>-0.0818821858144274-0.106831800658831i</v>
      </c>
      <c r="R880" s="102" t="str">
        <f t="shared" si="265"/>
        <v>1400-20.6405979133382i</v>
      </c>
      <c r="S880" s="102" t="str">
        <f t="shared" si="266"/>
        <v>-1128.03267665918i</v>
      </c>
      <c r="T880" s="102" t="str">
        <f t="shared" si="275"/>
        <v>543.213236667918-682.336585691697i</v>
      </c>
      <c r="U880" s="102" t="str">
        <f t="shared" si="267"/>
        <v>-0.213106731308183+0.267685891309819i</v>
      </c>
      <c r="V880" s="102"/>
      <c r="W880" s="102"/>
      <c r="X880" s="102"/>
      <c r="Y880" s="102"/>
      <c r="Z880" s="102"/>
      <c r="AA880" s="102"/>
      <c r="AB880" s="102"/>
      <c r="AC880" s="102"/>
      <c r="AD880" s="102"/>
      <c r="AE880" s="102"/>
      <c r="AF880" s="102"/>
      <c r="AG880" s="102"/>
      <c r="AH880" s="102"/>
      <c r="AI880" s="102"/>
      <c r="AJ880" s="102"/>
      <c r="AK880" s="102"/>
      <c r="AL880" s="102"/>
    </row>
    <row r="881" spans="2:38" s="110" customFormat="1" x14ac:dyDescent="0.2">
      <c r="B881" s="102">
        <f t="shared" si="276"/>
        <v>5.21999999999991</v>
      </c>
      <c r="C881" s="102">
        <f t="shared" si="277"/>
        <v>165958.69074372185</v>
      </c>
      <c r="D881" s="102">
        <f t="shared" si="268"/>
        <v>165.95869074372186</v>
      </c>
      <c r="E881" s="102">
        <f t="shared" si="269"/>
        <v>-17.549374336648864</v>
      </c>
      <c r="F881" s="102">
        <f t="shared" si="270"/>
        <v>-127.65870187493289</v>
      </c>
      <c r="G881" s="102">
        <f t="shared" si="271"/>
        <v>-9.3755998476958666</v>
      </c>
      <c r="H881" s="102">
        <f t="shared" si="272"/>
        <v>128.21012712905039</v>
      </c>
      <c r="I881" s="102">
        <f t="shared" si="273"/>
        <v>-26.92497418434473</v>
      </c>
      <c r="J881" s="102">
        <f t="shared" si="274"/>
        <v>0.55142525411750398</v>
      </c>
      <c r="K881" s="102" t="str">
        <f t="shared" si="260"/>
        <v>1+1.22523031855366i</v>
      </c>
      <c r="L881" s="102" t="str">
        <f t="shared" si="261"/>
        <v>1-0.0995970385452351i</v>
      </c>
      <c r="M881" s="102" t="str">
        <f t="shared" si="278"/>
        <v>1.12202931126378+1.12563328000842i</v>
      </c>
      <c r="N881" s="102" t="str">
        <f t="shared" si="262"/>
        <v>1+1623.47640718997i</v>
      </c>
      <c r="O881" s="102" t="str">
        <f t="shared" si="263"/>
        <v>0.309780981224175+2.44731281674689i</v>
      </c>
      <c r="P881" s="102" t="str">
        <f t="shared" si="279"/>
        <v>-3972.84483802098+505.369427230354i</v>
      </c>
      <c r="Q881" s="102" t="str">
        <f t="shared" si="264"/>
        <v>-0.0810105587040439-0.10497170209639i</v>
      </c>
      <c r="R881" s="102" t="str">
        <f t="shared" si="265"/>
        <v>1400-20.4043269428i</v>
      </c>
      <c r="S881" s="102" t="str">
        <f t="shared" si="266"/>
        <v>-1115.12019338558i</v>
      </c>
      <c r="T881" s="102" t="str">
        <f t="shared" si="275"/>
        <v>535.754824288448-680.575379197182i</v>
      </c>
      <c r="U881" s="102" t="str">
        <f t="shared" si="267"/>
        <v>-0.210180738759314+0.266994956454278i</v>
      </c>
      <c r="V881" s="102"/>
      <c r="W881" s="102"/>
      <c r="X881" s="102"/>
      <c r="Y881" s="102"/>
      <c r="Z881" s="102"/>
      <c r="AA881" s="102"/>
      <c r="AB881" s="102"/>
      <c r="AC881" s="102"/>
      <c r="AD881" s="102"/>
      <c r="AE881" s="102"/>
      <c r="AF881" s="102"/>
      <c r="AG881" s="102"/>
      <c r="AH881" s="102"/>
      <c r="AI881" s="102"/>
      <c r="AJ881" s="102"/>
      <c r="AK881" s="102"/>
      <c r="AL881" s="102"/>
    </row>
    <row r="882" spans="2:38" s="110" customFormat="1" x14ac:dyDescent="0.2">
      <c r="B882" s="102">
        <f t="shared" si="276"/>
        <v>5.2249999999999099</v>
      </c>
      <c r="C882" s="102">
        <f t="shared" si="277"/>
        <v>167880.40181222142</v>
      </c>
      <c r="D882" s="102">
        <f t="shared" si="268"/>
        <v>167.88040181222141</v>
      </c>
      <c r="E882" s="102">
        <f t="shared" si="269"/>
        <v>-17.679752234384644</v>
      </c>
      <c r="F882" s="102">
        <f t="shared" si="270"/>
        <v>-127.85013906887774</v>
      </c>
      <c r="G882" s="102">
        <f t="shared" si="271"/>
        <v>-9.4362144978395524</v>
      </c>
      <c r="H882" s="102">
        <f t="shared" si="272"/>
        <v>127.89735258390816</v>
      </c>
      <c r="I882" s="102">
        <f t="shared" si="273"/>
        <v>-27.115966732224194</v>
      </c>
      <c r="J882" s="102">
        <f t="shared" si="274"/>
        <v>4.7213515030421149E-2</v>
      </c>
      <c r="K882" s="102" t="str">
        <f t="shared" si="260"/>
        <v>1+1.2394178169852i</v>
      </c>
      <c r="L882" s="102" t="str">
        <f t="shared" si="261"/>
        <v>1-0.100750317897491i</v>
      </c>
      <c r="M882" s="102" t="str">
        <f t="shared" si="278"/>
        <v>1.12487173906907+1.13866749908771i</v>
      </c>
      <c r="N882" s="102" t="str">
        <f t="shared" si="262"/>
        <v>1+1642.27537798905i</v>
      </c>
      <c r="O882" s="102" t="str">
        <f t="shared" si="263"/>
        <v>0.2937037149478+2.47565136356808i</v>
      </c>
      <c r="P882" s="102" t="str">
        <f t="shared" si="279"/>
        <v>-4065.40757515793+484.818030846255i</v>
      </c>
      <c r="Q882" s="102" t="str">
        <f t="shared" si="264"/>
        <v>-0.0801487068688519-0.103140593499647i</v>
      </c>
      <c r="R882" s="102" t="str">
        <f t="shared" si="265"/>
        <v>1400-20.1707605436969i</v>
      </c>
      <c r="S882" s="102" t="str">
        <f t="shared" si="266"/>
        <v>-1102.35551808576i</v>
      </c>
      <c r="T882" s="102" t="str">
        <f t="shared" si="275"/>
        <v>528.331767673402-678.73673733708i</v>
      </c>
      <c r="U882" s="102" t="str">
        <f t="shared" si="267"/>
        <v>-0.207268616548796+0.266273643109162i</v>
      </c>
      <c r="V882" s="102"/>
      <c r="W882" s="102"/>
      <c r="X882" s="102"/>
      <c r="Y882" s="102"/>
      <c r="Z882" s="102"/>
      <c r="AA882" s="102"/>
      <c r="AB882" s="102"/>
      <c r="AC882" s="102"/>
      <c r="AD882" s="102"/>
      <c r="AE882" s="102"/>
      <c r="AF882" s="102"/>
      <c r="AG882" s="102"/>
      <c r="AH882" s="102"/>
      <c r="AI882" s="102"/>
      <c r="AJ882" s="102"/>
      <c r="AK882" s="102"/>
      <c r="AL882" s="102"/>
    </row>
    <row r="883" spans="2:38" s="110" customFormat="1" x14ac:dyDescent="0.2">
      <c r="B883" s="102">
        <f t="shared" si="276"/>
        <v>5.2299999999999098</v>
      </c>
      <c r="C883" s="102">
        <f t="shared" si="277"/>
        <v>169824.36524613941</v>
      </c>
      <c r="D883" s="102">
        <f t="shared" si="268"/>
        <v>169.82436524613942</v>
      </c>
      <c r="E883" s="102">
        <f t="shared" si="269"/>
        <v>-17.810097651161836</v>
      </c>
      <c r="F883" s="102">
        <f t="shared" si="270"/>
        <v>-128.0430423976361</v>
      </c>
      <c r="G883" s="102">
        <f t="shared" si="271"/>
        <v>-9.4973771077798048</v>
      </c>
      <c r="H883" s="102">
        <f t="shared" si="272"/>
        <v>127.58527429653425</v>
      </c>
      <c r="I883" s="102">
        <f t="shared" si="273"/>
        <v>-27.307474758941641</v>
      </c>
      <c r="J883" s="102">
        <f t="shared" si="274"/>
        <v>-0.4577681011018484</v>
      </c>
      <c r="K883" s="102" t="str">
        <f t="shared" si="260"/>
        <v>1+1.25376959890588i</v>
      </c>
      <c r="L883" s="102" t="str">
        <f t="shared" si="261"/>
        <v>1-0.101916951595255i</v>
      </c>
      <c r="M883" s="102" t="str">
        <f t="shared" si="278"/>
        <v>1.12778037552329+1.15185264731062i</v>
      </c>
      <c r="N883" s="102" t="str">
        <f t="shared" si="262"/>
        <v>1+1661.29203061063i</v>
      </c>
      <c r="O883" s="102" t="str">
        <f t="shared" si="263"/>
        <v>0.277251961032154+2.50431805529597i</v>
      </c>
      <c r="P883" s="102" t="str">
        <f t="shared" si="279"/>
        <v>-4160.12637541647+463.100791389182i</v>
      </c>
      <c r="Q883" s="102" t="str">
        <f t="shared" si="264"/>
        <v>-0.0792965625422969-0.101337961829705i</v>
      </c>
      <c r="R883" s="102" t="str">
        <f t="shared" si="265"/>
        <v>1400-19.9398677570557i</v>
      </c>
      <c r="S883" s="102" t="str">
        <f t="shared" si="266"/>
        <v>-1089.73695881583i</v>
      </c>
      <c r="T883" s="102" t="str">
        <f t="shared" si="275"/>
        <v>520.945769464163-676.821638618997i</v>
      </c>
      <c r="U883" s="102" t="str">
        <f t="shared" si="267"/>
        <v>-0.20437103263594+0.265522335150529i</v>
      </c>
      <c r="V883" s="102"/>
      <c r="W883" s="102"/>
      <c r="X883" s="102"/>
      <c r="Y883" s="102"/>
      <c r="Z883" s="102"/>
      <c r="AA883" s="102"/>
      <c r="AB883" s="102"/>
      <c r="AC883" s="102"/>
      <c r="AD883" s="102"/>
      <c r="AE883" s="102"/>
      <c r="AF883" s="102"/>
      <c r="AG883" s="102"/>
      <c r="AH883" s="102"/>
      <c r="AI883" s="102"/>
      <c r="AJ883" s="102"/>
      <c r="AK883" s="102"/>
      <c r="AL883" s="102"/>
    </row>
    <row r="884" spans="2:38" s="110" customFormat="1" x14ac:dyDescent="0.2">
      <c r="B884" s="102">
        <f t="shared" si="276"/>
        <v>5.2349999999999097</v>
      </c>
      <c r="C884" s="102">
        <f t="shared" si="277"/>
        <v>171790.83871572337</v>
      </c>
      <c r="D884" s="102">
        <f t="shared" si="268"/>
        <v>171.79083871572337</v>
      </c>
      <c r="E884" s="102">
        <f t="shared" si="269"/>
        <v>-17.940411602630238</v>
      </c>
      <c r="F884" s="102">
        <f t="shared" si="270"/>
        <v>-128.23746070114791</v>
      </c>
      <c r="G884" s="102">
        <f t="shared" si="271"/>
        <v>-9.5590848816708416</v>
      </c>
      <c r="H884" s="102">
        <f t="shared" si="272"/>
        <v>127.27393189942521</v>
      </c>
      <c r="I884" s="102">
        <f t="shared" si="273"/>
        <v>-27.49949648430108</v>
      </c>
      <c r="J884" s="102">
        <f t="shared" si="274"/>
        <v>-0.96352880172270261</v>
      </c>
      <c r="K884" s="102" t="str">
        <f t="shared" si="260"/>
        <v>1+1.26828756662886i</v>
      </c>
      <c r="L884" s="102" t="str">
        <f t="shared" si="261"/>
        <v>1-0.103097094274561i</v>
      </c>
      <c r="M884" s="102" t="str">
        <f t="shared" si="278"/>
        <v>1.13075676282399+1.1651904723543i</v>
      </c>
      <c r="N884" s="102" t="str">
        <f t="shared" si="262"/>
        <v>1+1680.52888569142i</v>
      </c>
      <c r="O884" s="102" t="str">
        <f t="shared" si="263"/>
        <v>0.260416996539546+2.53331669166951i</v>
      </c>
      <c r="P884" s="102" t="str">
        <f t="shared" si="279"/>
        <v>-4257.0514599583+440.171601701379i</v>
      </c>
      <c r="Q884" s="102" t="str">
        <f t="shared" si="264"/>
        <v>-0.0784540533821782-0.0995633021323665i</v>
      </c>
      <c r="R884" s="102" t="str">
        <f t="shared" si="265"/>
        <v>1400-19.7116179782875i</v>
      </c>
      <c r="S884" s="102" t="str">
        <f t="shared" si="266"/>
        <v>-1077.26284299943i</v>
      </c>
      <c r="T884" s="102" t="str">
        <f t="shared" si="275"/>
        <v>513.598495800521-674.831105078183i</v>
      </c>
      <c r="U884" s="102" t="str">
        <f t="shared" si="267"/>
        <v>-0.201488640660204+0.264741433530671i</v>
      </c>
      <c r="V884" s="102"/>
      <c r="W884" s="102"/>
      <c r="X884" s="102"/>
      <c r="Y884" s="102"/>
      <c r="Z884" s="102"/>
      <c r="AA884" s="102"/>
      <c r="AB884" s="102"/>
      <c r="AC884" s="102"/>
      <c r="AD884" s="102"/>
      <c r="AE884" s="102"/>
      <c r="AF884" s="102"/>
      <c r="AG884" s="102"/>
      <c r="AH884" s="102"/>
      <c r="AI884" s="102"/>
      <c r="AJ884" s="102"/>
      <c r="AK884" s="102"/>
      <c r="AL884" s="102"/>
    </row>
    <row r="885" spans="2:38" s="110" customFormat="1" x14ac:dyDescent="0.2">
      <c r="B885" s="102">
        <f t="shared" si="276"/>
        <v>5.2399999999999096</v>
      </c>
      <c r="C885" s="102">
        <f t="shared" si="277"/>
        <v>173780.08287490168</v>
      </c>
      <c r="D885" s="102">
        <f t="shared" si="268"/>
        <v>173.78008287490167</v>
      </c>
      <c r="E885" s="102">
        <f t="shared" si="269"/>
        <v>-18.070695290429573</v>
      </c>
      <c r="F885" s="102">
        <f t="shared" si="270"/>
        <v>-128.43344271461379</v>
      </c>
      <c r="G885" s="102">
        <f t="shared" si="271"/>
        <v>-9.6213349014079554</v>
      </c>
      <c r="H885" s="102">
        <f t="shared" si="272"/>
        <v>126.9633644865619</v>
      </c>
      <c r="I885" s="102">
        <f t="shared" si="273"/>
        <v>-27.692030191837528</v>
      </c>
      <c r="J885" s="102">
        <f t="shared" si="274"/>
        <v>-1.4700782280518894</v>
      </c>
      <c r="K885" s="102" t="str">
        <f t="shared" si="260"/>
        <v>1+1.28297364449504i</v>
      </c>
      <c r="L885" s="102" t="str">
        <f t="shared" si="261"/>
        <v>1-0.104290902362041i</v>
      </c>
      <c r="M885" s="102" t="str">
        <f t="shared" si="278"/>
        <v>1.1338024790911+1.178682742133i</v>
      </c>
      <c r="N885" s="102" t="str">
        <f t="shared" si="262"/>
        <v>1+1699.98849305572i</v>
      </c>
      <c r="O885" s="102" t="str">
        <f t="shared" si="263"/>
        <v>0.243189895348964+2.56265111642653i</v>
      </c>
      <c r="P885" s="102" t="str">
        <f t="shared" si="279"/>
        <v>-4356.23421974615+415.98267483709i</v>
      </c>
      <c r="Q885" s="102" t="str">
        <f t="shared" si="264"/>
        <v>-0.0776211026669597-0.0978161175846035i</v>
      </c>
      <c r="R885" s="102" t="str">
        <f t="shared" si="265"/>
        <v>1400-19.4859809531315i</v>
      </c>
      <c r="S885" s="102" t="str">
        <f t="shared" si="266"/>
        <v>-1064.93151720602i</v>
      </c>
      <c r="T885" s="102" t="str">
        <f t="shared" si="275"/>
        <v>506.291574979716-672.766200721336i</v>
      </c>
      <c r="U885" s="102" t="str">
        <f t="shared" si="267"/>
        <v>-0.198622079415119+0.2639313556676i</v>
      </c>
      <c r="V885" s="102"/>
      <c r="W885" s="102"/>
      <c r="X885" s="102"/>
      <c r="Y885" s="102"/>
      <c r="Z885" s="102"/>
      <c r="AA885" s="102"/>
      <c r="AB885" s="102"/>
      <c r="AC885" s="102"/>
      <c r="AD885" s="102"/>
      <c r="AE885" s="102"/>
      <c r="AF885" s="102"/>
      <c r="AG885" s="102"/>
      <c r="AH885" s="102"/>
      <c r="AI885" s="102"/>
      <c r="AJ885" s="102"/>
      <c r="AK885" s="102"/>
      <c r="AL885" s="102"/>
    </row>
    <row r="886" spans="2:38" s="110" customFormat="1" x14ac:dyDescent="0.2">
      <c r="B886" s="102">
        <f t="shared" si="276"/>
        <v>5.2449999999999095</v>
      </c>
      <c r="C886" s="102">
        <f t="shared" si="277"/>
        <v>175792.36139583297</v>
      </c>
      <c r="D886" s="102">
        <f t="shared" si="268"/>
        <v>175.79236139583296</v>
      </c>
      <c r="E886" s="102">
        <f t="shared" si="269"/>
        <v>-18.20095010085776</v>
      </c>
      <c r="F886" s="102">
        <f t="shared" si="270"/>
        <v>-128.63103702627848</v>
      </c>
      <c r="G886" s="102">
        <f t="shared" si="271"/>
        <v>-9.6841241294833154</v>
      </c>
      <c r="H886" s="102">
        <f t="shared" si="272"/>
        <v>126.65361059362186</v>
      </c>
      <c r="I886" s="102">
        <f t="shared" si="273"/>
        <v>-27.885074230341075</v>
      </c>
      <c r="J886" s="102">
        <f t="shared" si="274"/>
        <v>-1.977426432656614</v>
      </c>
      <c r="K886" s="102" t="str">
        <f t="shared" si="260"/>
        <v>1+1.29782977912812i</v>
      </c>
      <c r="L886" s="102" t="str">
        <f t="shared" si="261"/>
        <v>1-0.105498534095666i</v>
      </c>
      <c r="M886" s="102" t="str">
        <f t="shared" si="278"/>
        <v>1.13691913920372+1.19233124503245i</v>
      </c>
      <c r="N886" s="102" t="str">
        <f t="shared" si="262"/>
        <v>1+1719.67343205341i</v>
      </c>
      <c r="O886" s="102" t="str">
        <f t="shared" si="263"/>
        <v>0.225561523423331+2.59232521781327i</v>
      </c>
      <c r="P886" s="102" t="str">
        <f t="shared" si="279"/>
        <v>-4457.72724279213+390.484484342408i</v>
      </c>
      <c r="Q886" s="102" t="str">
        <f t="shared" si="264"/>
        <v>-0.0767976294922516-0.096095919533614i</v>
      </c>
      <c r="R886" s="102" t="str">
        <f t="shared" si="265"/>
        <v>1400-19.2629267736443i</v>
      </c>
      <c r="S886" s="102" t="str">
        <f t="shared" si="266"/>
        <v>-1052.74134693172i</v>
      </c>
      <c r="T886" s="102" t="str">
        <f t="shared" si="275"/>
        <v>499.02659619158-670.62802992457i</v>
      </c>
      <c r="U886" s="102" t="str">
        <f t="shared" si="267"/>
        <v>-0.195771972352081+0.263092534816561i</v>
      </c>
      <c r="V886" s="102"/>
      <c r="W886" s="102"/>
      <c r="X886" s="102"/>
      <c r="Y886" s="102"/>
      <c r="Z886" s="102"/>
      <c r="AA886" s="102"/>
      <c r="AB886" s="102"/>
      <c r="AC886" s="102"/>
      <c r="AD886" s="102"/>
      <c r="AE886" s="102"/>
      <c r="AF886" s="102"/>
      <c r="AG886" s="102"/>
      <c r="AH886" s="102"/>
      <c r="AI886" s="102"/>
      <c r="AJ886" s="102"/>
      <c r="AK886" s="102"/>
      <c r="AL886" s="102"/>
    </row>
    <row r="887" spans="2:38" s="110" customFormat="1" x14ac:dyDescent="0.2">
      <c r="B887" s="102">
        <f t="shared" si="276"/>
        <v>5.2499999999999094</v>
      </c>
      <c r="C887" s="102">
        <f t="shared" si="277"/>
        <v>177827.94100385526</v>
      </c>
      <c r="D887" s="102">
        <f t="shared" si="268"/>
        <v>177.82794100385527</v>
      </c>
      <c r="E887" s="102">
        <f t="shared" si="269"/>
        <v>-18.331177603318995</v>
      </c>
      <c r="F887" s="102">
        <f t="shared" si="270"/>
        <v>-128.83029203562685</v>
      </c>
      <c r="G887" s="102">
        <f t="shared" si="271"/>
        <v>-9.7474494119323367</v>
      </c>
      <c r="H887" s="102">
        <f t="shared" si="272"/>
        <v>126.34470817898108</v>
      </c>
      <c r="I887" s="102">
        <f t="shared" si="273"/>
        <v>-28.078627015251332</v>
      </c>
      <c r="J887" s="102">
        <f t="shared" si="274"/>
        <v>-2.4855838566457749</v>
      </c>
      <c r="K887" s="102" t="str">
        <f t="shared" si="260"/>
        <v>1+1.31285793969267i</v>
      </c>
      <c r="L887" s="102" t="str">
        <f t="shared" si="261"/>
        <v>1-0.106720149545713i</v>
      </c>
      <c r="M887" s="102" t="str">
        <f t="shared" si="278"/>
        <v>1.14010839565628+1.20613779014696i</v>
      </c>
      <c r="N887" s="102" t="str">
        <f t="shared" si="262"/>
        <v>1+1739.58631190184i</v>
      </c>
      <c r="O887" s="102" t="str">
        <f t="shared" si="263"/>
        <v>0.207522533966514+2.62234292909972i</v>
      </c>
      <c r="P887" s="102" t="str">
        <f t="shared" si="279"/>
        <v>-4561.58434204048+363.625702428432i</v>
      </c>
      <c r="Q887" s="102" t="str">
        <f t="shared" si="264"/>
        <v>-0.0759835489671738-0.0944022275286242i</v>
      </c>
      <c r="R887" s="102" t="str">
        <f t="shared" si="265"/>
        <v>1400-19.0424258742361i</v>
      </c>
      <c r="S887" s="102" t="str">
        <f t="shared" si="266"/>
        <v>-1040.69071638267i</v>
      </c>
      <c r="T887" s="102" t="str">
        <f t="shared" si="275"/>
        <v>491.805108331436-668.417735789762i</v>
      </c>
      <c r="U887" s="102" t="str">
        <f t="shared" si="267"/>
        <v>-0.19293892711464+0.262225419425214i</v>
      </c>
      <c r="V887" s="102"/>
      <c r="W887" s="102"/>
      <c r="X887" s="102"/>
      <c r="Y887" s="102"/>
      <c r="Z887" s="102"/>
      <c r="AA887" s="102"/>
      <c r="AB887" s="102"/>
      <c r="AC887" s="102"/>
      <c r="AD887" s="102"/>
      <c r="AE887" s="102"/>
      <c r="AF887" s="102"/>
      <c r="AG887" s="102"/>
      <c r="AH887" s="102"/>
      <c r="AI887" s="102"/>
      <c r="AJ887" s="102"/>
      <c r="AK887" s="102"/>
      <c r="AL887" s="102"/>
    </row>
    <row r="888" spans="2:38" s="110" customFormat="1" x14ac:dyDescent="0.2">
      <c r="B888" s="102">
        <f t="shared" si="276"/>
        <v>5.2549999999999093</v>
      </c>
      <c r="C888" s="102">
        <f t="shared" si="277"/>
        <v>179887.09151284132</v>
      </c>
      <c r="D888" s="102">
        <f t="shared" si="268"/>
        <v>179.88709151284132</v>
      </c>
      <c r="E888" s="102">
        <f t="shared" si="269"/>
        <v>-18.461379548557119</v>
      </c>
      <c r="F888" s="102">
        <f t="shared" si="270"/>
        <v>-129.03125591205051</v>
      </c>
      <c r="G888" s="102">
        <f t="shared" si="271"/>
        <v>-9.8113074813650965</v>
      </c>
      <c r="H888" s="102">
        <f t="shared" si="272"/>
        <v>126.03669460552265</v>
      </c>
      <c r="I888" s="102">
        <f t="shared" si="273"/>
        <v>-28.272687029922217</v>
      </c>
      <c r="J888" s="102">
        <f t="shared" si="274"/>
        <v>-2.9945613065278565</v>
      </c>
      <c r="K888" s="102" t="str">
        <f t="shared" si="260"/>
        <v>1+1.32806011815509i</v>
      </c>
      <c r="L888" s="102" t="str">
        <f t="shared" si="261"/>
        <v>1-0.107955910635987i</v>
      </c>
      <c r="M888" s="102" t="str">
        <f t="shared" si="278"/>
        <v>1.14337193943477+1.2201042075191i</v>
      </c>
      <c r="N888" s="102" t="str">
        <f t="shared" si="262"/>
        <v>1+1759.72977203165i</v>
      </c>
      <c r="O888" s="102" t="str">
        <f t="shared" si="263"/>
        <v>0.189063362467525+2.65270822910099i</v>
      </c>
      <c r="P888" s="102" t="str">
        <f t="shared" si="279"/>
        <v>-4667.8605838999+335.353135963616i</v>
      </c>
      <c r="Q888" s="102" t="str">
        <f t="shared" si="264"/>
        <v>-0.0751787724103377-0.0927345693455603i</v>
      </c>
      <c r="R888" s="102" t="str">
        <f t="shared" si="265"/>
        <v>1400-18.8244490277515i</v>
      </c>
      <c r="S888" s="102" t="str">
        <f t="shared" si="266"/>
        <v>-1028.77802826084i</v>
      </c>
      <c r="T888" s="102" t="str">
        <f t="shared" si="275"/>
        <v>484.628618892045-666.136498463519i</v>
      </c>
      <c r="U888" s="102" t="str">
        <f t="shared" si="267"/>
        <v>-0.190123535103802+0.261330472474149i</v>
      </c>
      <c r="V888" s="102"/>
      <c r="W888" s="102"/>
      <c r="X888" s="102"/>
      <c r="Y888" s="102"/>
      <c r="Z888" s="102"/>
      <c r="AA888" s="102"/>
      <c r="AB888" s="102"/>
      <c r="AC888" s="102"/>
      <c r="AD888" s="102"/>
      <c r="AE888" s="102"/>
      <c r="AF888" s="102"/>
      <c r="AG888" s="102"/>
      <c r="AH888" s="102"/>
      <c r="AI888" s="102"/>
      <c r="AJ888" s="102"/>
      <c r="AK888" s="102"/>
      <c r="AL888" s="102"/>
    </row>
    <row r="889" spans="2:38" s="110" customFormat="1" x14ac:dyDescent="0.2">
      <c r="B889" s="102">
        <f t="shared" si="276"/>
        <v>5.2599999999999092</v>
      </c>
      <c r="C889" s="102">
        <f t="shared" si="277"/>
        <v>181970.08586096042</v>
      </c>
      <c r="D889" s="102">
        <f t="shared" si="268"/>
        <v>181.97008586096041</v>
      </c>
      <c r="E889" s="102">
        <f t="shared" si="269"/>
        <v>-18.591557866678187</v>
      </c>
      <c r="F889" s="102">
        <f t="shared" si="270"/>
        <v>-129.23397655401379</v>
      </c>
      <c r="G889" s="102">
        <f t="shared" si="271"/>
        <v>-9.8756949600769435</v>
      </c>
      <c r="H889" s="102">
        <f t="shared" si="272"/>
        <v>125.72960662327425</v>
      </c>
      <c r="I889" s="102">
        <f t="shared" si="273"/>
        <v>-28.467252826755129</v>
      </c>
      <c r="J889" s="102">
        <f t="shared" si="274"/>
        <v>-3.5043699307395428</v>
      </c>
      <c r="K889" s="102" t="str">
        <f t="shared" si="260"/>
        <v>1+1.34343832954766i</v>
      </c>
      <c r="L889" s="102" t="str">
        <f t="shared" si="261"/>
        <v>1-0.109205981165282i</v>
      </c>
      <c r="M889" s="102" t="str">
        <f t="shared" si="278"/>
        <v>1.1467115009133+1.23423234838238i</v>
      </c>
      <c r="N889" s="102" t="str">
        <f t="shared" si="262"/>
        <v>1+1780.10648243667i</v>
      </c>
      <c r="O889" s="102" t="str">
        <f t="shared" si="263"/>
        <v>0.170174221629301+2.68342514270473i</v>
      </c>
      <c r="P889" s="102" t="str">
        <f t="shared" si="279"/>
        <v>-4776.61231744061+305.611660208638i</v>
      </c>
      <c r="Q889" s="102" t="str">
        <f t="shared" si="264"/>
        <v>-0.0743832075451692-0.0910924810047756i</v>
      </c>
      <c r="R889" s="102" t="str">
        <f t="shared" si="265"/>
        <v>1400-18.6089673415955i</v>
      </c>
      <c r="S889" s="102" t="str">
        <f t="shared" si="266"/>
        <v>-1017.00170355231i</v>
      </c>
      <c r="T889" s="102" t="str">
        <f t="shared" si="275"/>
        <v>477.498592935759-663.785533422951i</v>
      </c>
      <c r="U889" s="102" t="str">
        <f t="shared" si="267"/>
        <v>-0.187326371074797+0.260408170804388i</v>
      </c>
      <c r="V889" s="102"/>
      <c r="W889" s="102"/>
      <c r="X889" s="102"/>
      <c r="Y889" s="102"/>
      <c r="Z889" s="102"/>
      <c r="AA889" s="102"/>
      <c r="AB889" s="102"/>
      <c r="AC889" s="102"/>
      <c r="AD889" s="102"/>
      <c r="AE889" s="102"/>
      <c r="AF889" s="102"/>
      <c r="AG889" s="102"/>
      <c r="AH889" s="102"/>
      <c r="AI889" s="102"/>
      <c r="AJ889" s="102"/>
      <c r="AK889" s="102"/>
      <c r="AL889" s="102"/>
    </row>
    <row r="890" spans="2:38" s="110" customFormat="1" x14ac:dyDescent="0.2">
      <c r="B890" s="102">
        <f t="shared" si="276"/>
        <v>5.2649999999999091</v>
      </c>
      <c r="C890" s="102">
        <f t="shared" si="277"/>
        <v>184077.20014685721</v>
      </c>
      <c r="D890" s="102">
        <f t="shared" si="268"/>
        <v>184.07720014685722</v>
      </c>
      <c r="E890" s="102">
        <f t="shared" si="269"/>
        <v>-18.721714664967539</v>
      </c>
      <c r="F890" s="102">
        <f t="shared" si="270"/>
        <v>-129.4385015487766</v>
      </c>
      <c r="G890" s="102">
        <f t="shared" si="271"/>
        <v>-9.9406083632310924</v>
      </c>
      <c r="H890" s="102">
        <f t="shared" si="272"/>
        <v>125.42348035288494</v>
      </c>
      <c r="I890" s="102">
        <f t="shared" si="273"/>
        <v>-28.662323028198632</v>
      </c>
      <c r="J890" s="102">
        <f t="shared" si="274"/>
        <v>-4.0150211958916628</v>
      </c>
      <c r="K890" s="102" t="str">
        <f t="shared" si="260"/>
        <v>1+1.35899461223565i</v>
      </c>
      <c r="L890" s="102" t="str">
        <f t="shared" si="261"/>
        <v>1-0.110470526829093i</v>
      </c>
      <c r="M890" s="102" t="str">
        <f t="shared" si="278"/>
        <v>1.15012885077157+1.24852408540656i</v>
      </c>
      <c r="N890" s="102" t="str">
        <f t="shared" si="262"/>
        <v>1+1800.71914402779i</v>
      </c>
      <c r="O890" s="102" t="str">
        <f t="shared" si="263"/>
        <v>0.150845096179342+2.71449774140454i</v>
      </c>
      <c r="P890" s="102" t="str">
        <f t="shared" si="279"/>
        <v>-4887.89720427117+274.344150214259i</v>
      </c>
      <c r="Q890" s="102" t="str">
        <f t="shared" si="264"/>
        <v>-0.073596758694348-0.0894755067819715i</v>
      </c>
      <c r="R890" s="102" t="str">
        <f t="shared" si="265"/>
        <v>1400-18.3959522539041i</v>
      </c>
      <c r="S890" s="102" t="str">
        <f t="shared" si="266"/>
        <v>-1005.36018131802i</v>
      </c>
      <c r="T890" s="102" t="str">
        <f t="shared" si="275"/>
        <v>470.416452147755-661.366089732731i</v>
      </c>
      <c r="U890" s="102" t="str">
        <f t="shared" si="267"/>
        <v>-0.184547992765657+0.259459004433609i</v>
      </c>
      <c r="V890" s="102"/>
      <c r="W890" s="102"/>
      <c r="X890" s="102"/>
      <c r="Y890" s="102"/>
      <c r="Z890" s="102"/>
      <c r="AA890" s="102"/>
      <c r="AB890" s="102"/>
      <c r="AC890" s="102"/>
      <c r="AD890" s="102"/>
      <c r="AE890" s="102"/>
      <c r="AF890" s="102"/>
      <c r="AG890" s="102"/>
      <c r="AH890" s="102"/>
      <c r="AI890" s="102"/>
      <c r="AJ890" s="102"/>
      <c r="AK890" s="102"/>
      <c r="AL890" s="102"/>
    </row>
    <row r="891" spans="2:38" s="110" customFormat="1" x14ac:dyDescent="0.2">
      <c r="B891" s="102">
        <f t="shared" si="276"/>
        <v>5.269999999999909</v>
      </c>
      <c r="C891" s="102">
        <f t="shared" si="277"/>
        <v>186208.71366624793</v>
      </c>
      <c r="D891" s="102">
        <f t="shared" si="268"/>
        <v>186.20871366624795</v>
      </c>
      <c r="E891" s="102">
        <f t="shared" si="269"/>
        <v>-18.851852225506537</v>
      </c>
      <c r="F891" s="102">
        <f t="shared" si="270"/>
        <v>-129.64487813270136</v>
      </c>
      <c r="G891" s="102">
        <f t="shared" si="271"/>
        <v>-10.006044102110108</v>
      </c>
      <c r="H891" s="102">
        <f t="shared" si="272"/>
        <v>125.11835126995614</v>
      </c>
      <c r="I891" s="102">
        <f t="shared" si="273"/>
        <v>-28.857896327616643</v>
      </c>
      <c r="J891" s="102">
        <f t="shared" si="274"/>
        <v>-4.5265268627452286</v>
      </c>
      <c r="K891" s="102" t="str">
        <f t="shared" si="260"/>
        <v>1+1.37473102818748i</v>
      </c>
      <c r="L891" s="102" t="str">
        <f t="shared" si="261"/>
        <v>1-0.111749715241577i</v>
      </c>
      <c r="M891" s="102" t="str">
        <f t="shared" si="278"/>
        <v>1.15362580093371+1.2629813129459i</v>
      </c>
      <c r="N891" s="102" t="str">
        <f t="shared" si="262"/>
        <v>1+1821.57048899099i</v>
      </c>
      <c r="O891" s="102" t="str">
        <f t="shared" si="263"/>
        <v>0.131065737559481+2.74593014383973i</v>
      </c>
      <c r="P891" s="102" t="str">
        <f t="shared" si="279"/>
        <v>-5001.77424911168+241.491409800028i</v>
      </c>
      <c r="Q891" s="102" t="str">
        <f t="shared" si="264"/>
        <v>-0.0728193269731118-0.087883199212496i</v>
      </c>
      <c r="R891" s="102" t="str">
        <f t="shared" si="265"/>
        <v>1400-18.1853755297583i</v>
      </c>
      <c r="S891" s="102" t="str">
        <f t="shared" si="266"/>
        <v>-993.851918486786i</v>
      </c>
      <c r="T891" s="102" t="str">
        <f t="shared" si="275"/>
        <v>463.383573970805-658.879448277409i</v>
      </c>
      <c r="U891" s="102" t="str">
        <f t="shared" si="267"/>
        <v>-0.181788940557777+0.258483475862675i</v>
      </c>
      <c r="V891" s="102"/>
      <c r="W891" s="102"/>
      <c r="X891" s="102"/>
      <c r="Y891" s="102"/>
      <c r="Z891" s="102"/>
      <c r="AA891" s="102"/>
      <c r="AB891" s="102"/>
      <c r="AC891" s="102"/>
      <c r="AD891" s="102"/>
      <c r="AE891" s="102"/>
      <c r="AF891" s="102"/>
      <c r="AG891" s="102"/>
      <c r="AH891" s="102"/>
      <c r="AI891" s="102"/>
      <c r="AJ891" s="102"/>
      <c r="AK891" s="102"/>
      <c r="AL891" s="102"/>
    </row>
    <row r="892" spans="2:38" s="110" customFormat="1" x14ac:dyDescent="0.2">
      <c r="B892" s="102">
        <f t="shared" si="276"/>
        <v>5.2749999999999089</v>
      </c>
      <c r="C892" s="102">
        <f t="shared" si="277"/>
        <v>188364.90894894078</v>
      </c>
      <c r="D892" s="102">
        <f t="shared" si="268"/>
        <v>188.36490894894078</v>
      </c>
      <c r="E892" s="102">
        <f t="shared" si="269"/>
        <v>-18.981973002593481</v>
      </c>
      <c r="F892" s="102">
        <f t="shared" si="270"/>
        <v>-129.85315315218961</v>
      </c>
      <c r="G892" s="102">
        <f t="shared" si="271"/>
        <v>-10.071998487426242</v>
      </c>
      <c r="H892" s="102">
        <f t="shared" si="272"/>
        <v>124.81425419023859</v>
      </c>
      <c r="I892" s="102">
        <f t="shared" si="273"/>
        <v>-29.053971490019723</v>
      </c>
      <c r="J892" s="102">
        <f t="shared" si="274"/>
        <v>-5.0388989619510198</v>
      </c>
      <c r="K892" s="102" t="str">
        <f t="shared" si="260"/>
        <v>1+1.39064966324804i</v>
      </c>
      <c r="L892" s="102" t="str">
        <f t="shared" si="261"/>
        <v>1-0.113043715957774i</v>
      </c>
      <c r="M892" s="102" t="str">
        <f t="shared" si="278"/>
        <v>1.15720420552899+1.27760594729027i</v>
      </c>
      <c r="N892" s="102" t="str">
        <f t="shared" si="262"/>
        <v>1+1842.66328114944i</v>
      </c>
      <c r="O892" s="102" t="str">
        <f t="shared" si="263"/>
        <v>0.110825658491972+2.7777265163412i</v>
      </c>
      <c r="P892" s="102" t="str">
        <f t="shared" si="279"/>
        <v>-5118.30383107859+206.992098028706i</v>
      </c>
      <c r="Q892" s="102" t="str">
        <f t="shared" si="264"/>
        <v>-0.0720508104812243-0.0863151190891888i</v>
      </c>
      <c r="R892" s="102" t="str">
        <f t="shared" si="265"/>
        <v>1400-17.9772092574411i</v>
      </c>
      <c r="S892" s="102" t="str">
        <f t="shared" si="266"/>
        <v>-982.475389650846i</v>
      </c>
      <c r="T892" s="102" t="str">
        <f t="shared" si="275"/>
        <v>456.401290822163-656.326919973606i</v>
      </c>
      <c r="U892" s="102" t="str">
        <f t="shared" si="267"/>
        <v>-0.179049737168694+0.25748209937426i</v>
      </c>
      <c r="V892" s="102"/>
      <c r="W892" s="102"/>
      <c r="X892" s="102"/>
      <c r="Y892" s="102"/>
      <c r="Z892" s="102"/>
      <c r="AA892" s="102"/>
      <c r="AB892" s="102"/>
      <c r="AC892" s="102"/>
      <c r="AD892" s="102"/>
      <c r="AE892" s="102"/>
      <c r="AF892" s="102"/>
      <c r="AG892" s="102"/>
      <c r="AH892" s="102"/>
      <c r="AI892" s="102"/>
      <c r="AJ892" s="102"/>
      <c r="AK892" s="102"/>
      <c r="AL892" s="102"/>
    </row>
    <row r="893" spans="2:38" s="110" customFormat="1" x14ac:dyDescent="0.2">
      <c r="B893" s="102">
        <f t="shared" si="276"/>
        <v>5.2799999999999088</v>
      </c>
      <c r="C893" s="102">
        <f t="shared" si="277"/>
        <v>190546.07179628499</v>
      </c>
      <c r="D893" s="102">
        <f t="shared" si="268"/>
        <v>190.54607179628499</v>
      </c>
      <c r="E893" s="102">
        <f t="shared" si="269"/>
        <v>-19.112079619975479</v>
      </c>
      <c r="F893" s="102">
        <f t="shared" si="270"/>
        <v>-130.06337302528044</v>
      </c>
      <c r="G893" s="102">
        <f t="shared" si="271"/>
        <v>-10.138467732687864</v>
      </c>
      <c r="H893" s="102">
        <f t="shared" si="272"/>
        <v>124.51122325570246</v>
      </c>
      <c r="I893" s="102">
        <f t="shared" si="273"/>
        <v>-29.250547352663343</v>
      </c>
      <c r="J893" s="102">
        <f t="shared" si="274"/>
        <v>-5.55214976957798</v>
      </c>
      <c r="K893" s="102" t="str">
        <f t="shared" si="260"/>
        <v>1+1.40675262741517i</v>
      </c>
      <c r="L893" s="102" t="str">
        <f t="shared" si="261"/>
        <v>1-0.114352700496076i</v>
      </c>
      <c r="M893" s="102" t="str">
        <f t="shared" si="278"/>
        <v>1.16086596187487+1.29239992691909i</v>
      </c>
      <c r="N893" s="102" t="str">
        <f t="shared" si="262"/>
        <v>1+1864.0003163299i</v>
      </c>
      <c r="O893" s="102" t="str">
        <f t="shared" si="263"/>
        <v>0.0901141274189809+2.80989107348368i</v>
      </c>
      <c r="P893" s="102" t="str">
        <f t="shared" si="279"/>
        <v>-5237.54773569872+170.782653088257i</v>
      </c>
      <c r="Q893" s="102" t="str">
        <f t="shared" si="264"/>
        <v>-0.0712911044933865-0.0847708354539386i</v>
      </c>
      <c r="R893" s="102" t="str">
        <f t="shared" si="265"/>
        <v>1400-17.7714258447387i</v>
      </c>
      <c r="S893" s="102" t="str">
        <f t="shared" si="266"/>
        <v>-971.229086863625i</v>
      </c>
      <c r="T893" s="102" t="str">
        <f t="shared" si="275"/>
        <v>449.470889392467-653.709843966026i</v>
      </c>
      <c r="U893" s="102" t="str">
        <f t="shared" si="267"/>
        <v>-0.176330887377044+0.256455400325133i</v>
      </c>
      <c r="V893" s="102"/>
      <c r="W893" s="102"/>
      <c r="X893" s="102"/>
      <c r="Y893" s="102"/>
      <c r="Z893" s="102"/>
      <c r="AA893" s="102"/>
      <c r="AB893" s="102"/>
      <c r="AC893" s="102"/>
      <c r="AD893" s="102"/>
      <c r="AE893" s="102"/>
      <c r="AF893" s="102"/>
      <c r="AG893" s="102"/>
      <c r="AH893" s="102"/>
      <c r="AI893" s="102"/>
      <c r="AJ893" s="102"/>
      <c r="AK893" s="102"/>
      <c r="AL893" s="102"/>
    </row>
    <row r="894" spans="2:38" s="110" customFormat="1" x14ac:dyDescent="0.2">
      <c r="B894" s="102">
        <f t="shared" si="276"/>
        <v>5.2849999999999087</v>
      </c>
      <c r="C894" s="102">
        <f t="shared" si="277"/>
        <v>192752.4913190534</v>
      </c>
      <c r="D894" s="102">
        <f t="shared" si="268"/>
        <v>192.75249131905341</v>
      </c>
      <c r="E894" s="102">
        <f t="shared" si="269"/>
        <v>-19.242174867894704</v>
      </c>
      <c r="F894" s="102">
        <f t="shared" si="270"/>
        <v>-130.2755837039451</v>
      </c>
      <c r="G894" s="102">
        <f t="shared" si="271"/>
        <v>-10.205447957614595</v>
      </c>
      <c r="H894" s="102">
        <f t="shared" si="272"/>
        <v>124.20929192149053</v>
      </c>
      <c r="I894" s="102">
        <f t="shared" si="273"/>
        <v>-29.447622825509299</v>
      </c>
      <c r="J894" s="102">
        <f t="shared" si="274"/>
        <v>-6.0662917824545701</v>
      </c>
      <c r="K894" s="102" t="str">
        <f t="shared" si="260"/>
        <v>1+1.42304205511931i</v>
      </c>
      <c r="L894" s="102" t="str">
        <f t="shared" si="261"/>
        <v>1-0.115676842360966i</v>
      </c>
      <c r="M894" s="102" t="str">
        <f t="shared" si="278"/>
        <v>1.16461301148306+1.30736521275834i</v>
      </c>
      <c r="N894" s="102" t="str">
        <f t="shared" si="262"/>
        <v>1+1885.58442273328i</v>
      </c>
      <c r="O894" s="102" t="str">
        <f t="shared" si="263"/>
        <v>0.068920162812585+2.84242807864438i</v>
      </c>
      <c r="P894" s="102" t="str">
        <f t="shared" si="279"/>
        <v>-5359.56918766872+132.797213490296i</v>
      </c>
      <c r="Q894" s="102" t="str">
        <f t="shared" si="264"/>
        <v>-0.0705401016479164-0.08324992558315i</v>
      </c>
      <c r="R894" s="102" t="str">
        <f t="shared" si="265"/>
        <v>1400-17.5679980152828i</v>
      </c>
      <c r="S894" s="102" t="str">
        <f t="shared" si="266"/>
        <v>-960.111519439871i</v>
      </c>
      <c r="T894" s="102" t="str">
        <f t="shared" si="275"/>
        <v>442.593610026663-651.029585811584i</v>
      </c>
      <c r="U894" s="102" t="str">
        <f t="shared" si="267"/>
        <v>-0.17363287777969+0.255403914433775i</v>
      </c>
      <c r="V894" s="102"/>
      <c r="W894" s="102"/>
      <c r="X894" s="102"/>
      <c r="Y894" s="102"/>
      <c r="Z894" s="102"/>
      <c r="AA894" s="102"/>
      <c r="AB894" s="102"/>
      <c r="AC894" s="102"/>
      <c r="AD894" s="102"/>
      <c r="AE894" s="102"/>
      <c r="AF894" s="102"/>
      <c r="AG894" s="102"/>
      <c r="AH894" s="102"/>
      <c r="AI894" s="102"/>
      <c r="AJ894" s="102"/>
      <c r="AK894" s="102"/>
      <c r="AL894" s="102"/>
    </row>
    <row r="895" spans="2:38" s="110" customFormat="1" x14ac:dyDescent="0.2">
      <c r="B895" s="102">
        <f t="shared" si="276"/>
        <v>5.2899999999999086</v>
      </c>
      <c r="C895" s="102">
        <f t="shared" si="277"/>
        <v>194984.45997576386</v>
      </c>
      <c r="D895" s="102">
        <f t="shared" si="268"/>
        <v>194.98445997576385</v>
      </c>
      <c r="E895" s="102">
        <f t="shared" si="269"/>
        <v>-19.372261699956297</v>
      </c>
      <c r="F895" s="102">
        <f t="shared" si="270"/>
        <v>-130.48983063710614</v>
      </c>
      <c r="G895" s="102">
        <f t="shared" si="271"/>
        <v>-10.272935191594815</v>
      </c>
      <c r="H895" s="102">
        <f t="shared" si="272"/>
        <v>123.90849294375431</v>
      </c>
      <c r="I895" s="102">
        <f t="shared" si="273"/>
        <v>-29.645196891551112</v>
      </c>
      <c r="J895" s="102">
        <f t="shared" si="274"/>
        <v>-6.5813376933518271</v>
      </c>
      <c r="K895" s="102" t="str">
        <f t="shared" si="260"/>
        <v>1+1.43952010550648i</v>
      </c>
      <c r="L895" s="102" t="str">
        <f t="shared" si="261"/>
        <v>1-0.117016317066014i</v>
      </c>
      <c r="M895" s="102" t="str">
        <f t="shared" si="278"/>
        <v>1.16844734108885+1.32250378844047i</v>
      </c>
      <c r="N895" s="102" t="str">
        <f t="shared" si="262"/>
        <v>1+1907.4184613095i</v>
      </c>
      <c r="O895" s="102" t="str">
        <f t="shared" si="263"/>
        <v>0.0472325273522129+2.87534184456809i</v>
      </c>
      <c r="P895" s="102" t="str">
        <f t="shared" si="279"/>
        <v>-5484.43288437753+92.9675364904849i</v>
      </c>
      <c r="Q895" s="102" t="str">
        <f t="shared" si="264"/>
        <v>-0.0697976921335011-0.0817519749672859i</v>
      </c>
      <c r="R895" s="102" t="str">
        <f t="shared" si="265"/>
        <v>1400-17.3668988049348i</v>
      </c>
      <c r="S895" s="102" t="str">
        <f t="shared" si="266"/>
        <v>-949.121213758059i</v>
      </c>
      <c r="T895" s="102" t="str">
        <f t="shared" si="275"/>
        <v>435.770646186522-648.287535655794i</v>
      </c>
      <c r="U895" s="102" t="str">
        <f t="shared" si="267"/>
        <v>-0.170956176580866+0.254328187064965i</v>
      </c>
      <c r="V895" s="102"/>
      <c r="W895" s="102"/>
      <c r="X895" s="102"/>
      <c r="Y895" s="102"/>
      <c r="Z895" s="102"/>
      <c r="AA895" s="102"/>
      <c r="AB895" s="102"/>
      <c r="AC895" s="102"/>
      <c r="AD895" s="102"/>
      <c r="AE895" s="102"/>
      <c r="AF895" s="102"/>
      <c r="AG895" s="102"/>
      <c r="AH895" s="102"/>
      <c r="AI895" s="102"/>
      <c r="AJ895" s="102"/>
      <c r="AK895" s="102"/>
      <c r="AL895" s="102"/>
    </row>
    <row r="896" spans="2:38" s="110" customFormat="1" x14ac:dyDescent="0.2">
      <c r="B896" s="102">
        <f t="shared" si="276"/>
        <v>5.2949999999999084</v>
      </c>
      <c r="C896" s="102">
        <f t="shared" si="277"/>
        <v>197242.27361144387</v>
      </c>
      <c r="D896" s="102">
        <f t="shared" si="268"/>
        <v>197.24227361144386</v>
      </c>
      <c r="E896" s="102">
        <f t="shared" si="269"/>
        <v>-19.502343229823094</v>
      </c>
      <c r="F896" s="102">
        <f t="shared" si="270"/>
        <v>-130.7061587344169</v>
      </c>
      <c r="G896" s="102">
        <f t="shared" si="271"/>
        <v>-10.340925377179722</v>
      </c>
      <c r="H896" s="102">
        <f t="shared" si="272"/>
        <v>123.60885836838109</v>
      </c>
      <c r="I896" s="102">
        <f t="shared" si="273"/>
        <v>-29.843268607002816</v>
      </c>
      <c r="J896" s="102">
        <f t="shared" si="274"/>
        <v>-7.0973003660358103</v>
      </c>
      <c r="K896" s="102" t="str">
        <f t="shared" si="260"/>
        <v>1+1.45618896272439i</v>
      </c>
      <c r="L896" s="102" t="str">
        <f t="shared" si="261"/>
        <v>1-0.118371302157142i</v>
      </c>
      <c r="M896" s="102" t="str">
        <f t="shared" si="278"/>
        <v>1.17237098370454+1.33781766056725i</v>
      </c>
      <c r="N896" s="102" t="str">
        <f t="shared" si="262"/>
        <v>1+1929.50532613672i</v>
      </c>
      <c r="O896" s="102" t="str">
        <f t="shared" si="263"/>
        <v>0.025039721966478+2.90863673393883i</v>
      </c>
      <c r="P896" s="102" t="str">
        <f t="shared" si="279"/>
        <v>-5612.20503020992+51.2229136332408i</v>
      </c>
      <c r="Q896" s="102" t="str">
        <f t="shared" si="264"/>
        <v>-0.0690637638738665-0.0802765772846631i</v>
      </c>
      <c r="R896" s="102" t="str">
        <f t="shared" si="265"/>
        <v>1400-17.1681015582122i</v>
      </c>
      <c r="S896" s="102" t="str">
        <f t="shared" si="266"/>
        <v>-938.256713065087i</v>
      </c>
      <c r="T896" s="102" t="str">
        <f t="shared" si="275"/>
        <v>429.003143994241-645.485106405436i</v>
      </c>
      <c r="U896" s="102" t="str">
        <f t="shared" si="267"/>
        <v>-0.168301233413125+0.253228772512901i</v>
      </c>
      <c r="V896" s="102"/>
      <c r="W896" s="102"/>
      <c r="X896" s="102"/>
      <c r="Y896" s="102"/>
      <c r="Z896" s="102"/>
      <c r="AA896" s="102"/>
      <c r="AB896" s="102"/>
      <c r="AC896" s="102"/>
      <c r="AD896" s="102"/>
      <c r="AE896" s="102"/>
      <c r="AF896" s="102"/>
      <c r="AG896" s="102"/>
      <c r="AH896" s="102"/>
      <c r="AI896" s="102"/>
      <c r="AJ896" s="102"/>
      <c r="AK896" s="102"/>
      <c r="AL896" s="102"/>
    </row>
    <row r="897" spans="2:38" s="110" customFormat="1" x14ac:dyDescent="0.2">
      <c r="B897" s="102">
        <f t="shared" si="276"/>
        <v>5.2999999999999083</v>
      </c>
      <c r="C897" s="102">
        <f t="shared" si="277"/>
        <v>199526.23149684595</v>
      </c>
      <c r="D897" s="102">
        <f t="shared" si="268"/>
        <v>199.52623149684595</v>
      </c>
      <c r="E897" s="102">
        <f t="shared" si="269"/>
        <v>-19.632422727741577</v>
      </c>
      <c r="F897" s="102">
        <f t="shared" si="270"/>
        <v>-130.92461233081875</v>
      </c>
      <c r="G897" s="102">
        <f t="shared" si="271"/>
        <v>-10.409414373608932</v>
      </c>
      <c r="H897" s="102">
        <f t="shared" si="272"/>
        <v>123.31041952060944</v>
      </c>
      <c r="I897" s="102">
        <f t="shared" si="273"/>
        <v>-30.041837101350509</v>
      </c>
      <c r="J897" s="102">
        <f t="shared" si="274"/>
        <v>-7.6141928102093033</v>
      </c>
      <c r="K897" s="102" t="str">
        <f t="shared" si="260"/>
        <v>1+1.47305083621203i</v>
      </c>
      <c r="L897" s="102" t="str">
        <f t="shared" si="261"/>
        <v>1-0.119741977236155i</v>
      </c>
      <c r="M897" s="102" t="str">
        <f t="shared" si="278"/>
        <v>1.1763860196974+1.35330885897588i</v>
      </c>
      <c r="N897" s="102" t="str">
        <f t="shared" si="262"/>
        <v>1+1951.84794480495i</v>
      </c>
      <c r="O897" s="102" t="str">
        <f t="shared" si="263"/>
        <v>0.00232997973620097+2.94231715995814i</v>
      </c>
      <c r="P897" s="102" t="str">
        <f t="shared" si="279"/>
        <v>-5742.9533716489+7.49008331949918i</v>
      </c>
      <c r="Q897" s="102" t="str">
        <f t="shared" si="264"/>
        <v>-0.0683382027102068-0.0788233343697051i</v>
      </c>
      <c r="R897" s="102" t="str">
        <f t="shared" si="265"/>
        <v>1400-16.9715799247553i</v>
      </c>
      <c r="S897" s="102" t="str">
        <f t="shared" si="266"/>
        <v>-927.516577283137i</v>
      </c>
      <c r="T897" s="102" t="str">
        <f t="shared" si="275"/>
        <v>422.292201856219-642.62373190139i</v>
      </c>
      <c r="U897" s="102" t="str">
        <f t="shared" si="267"/>
        <v>-0.165668479189747+0.252106233284391i</v>
      </c>
      <c r="V897" s="102"/>
      <c r="W897" s="102"/>
      <c r="X897" s="102"/>
      <c r="Y897" s="102"/>
      <c r="Z897" s="102"/>
      <c r="AA897" s="102"/>
      <c r="AB897" s="102"/>
      <c r="AC897" s="102"/>
      <c r="AD897" s="102"/>
      <c r="AE897" s="102"/>
      <c r="AF897" s="102"/>
      <c r="AG897" s="102"/>
      <c r="AH897" s="102"/>
      <c r="AI897" s="102"/>
      <c r="AJ897" s="102"/>
      <c r="AK897" s="102"/>
      <c r="AL897" s="102"/>
    </row>
    <row r="898" spans="2:38" s="110" customFormat="1" x14ac:dyDescent="0.2">
      <c r="B898" s="102">
        <f t="shared" si="276"/>
        <v>5.3049999999999082</v>
      </c>
      <c r="C898" s="102">
        <f t="shared" si="277"/>
        <v>201836.6363681136</v>
      </c>
      <c r="D898" s="102">
        <f t="shared" si="268"/>
        <v>201.8366363681136</v>
      </c>
      <c r="E898" s="102">
        <f t="shared" si="269"/>
        <v>-19.762503616906997</v>
      </c>
      <c r="F898" s="102">
        <f t="shared" si="270"/>
        <v>-131.14523515191127</v>
      </c>
      <c r="G898" s="102">
        <f t="shared" si="271"/>
        <v>-10.478397960359882</v>
      </c>
      <c r="H898" s="102">
        <f t="shared" si="272"/>
        <v>123.01320699553446</v>
      </c>
      <c r="I898" s="102">
        <f t="shared" si="273"/>
        <v>-30.240901577266879</v>
      </c>
      <c r="J898" s="102">
        <f t="shared" si="274"/>
        <v>-8.1320281563768049</v>
      </c>
      <c r="K898" s="102" t="str">
        <f t="shared" si="260"/>
        <v>1+1.49010796099245i</v>
      </c>
      <c r="L898" s="102" t="str">
        <f t="shared" si="261"/>
        <v>1-0.121128523984551i</v>
      </c>
      <c r="M898" s="102" t="str">
        <f t="shared" si="278"/>
        <v>1.18049457789264+1.3689794370079i</v>
      </c>
      <c r="N898" s="102" t="str">
        <f t="shared" si="262"/>
        <v>1+1974.44927880409i</v>
      </c>
      <c r="O898" s="102" t="str">
        <f t="shared" si="263"/>
        <v>-0.02090874034454+2.97638758692999i</v>
      </c>
      <c r="P898" s="102" t="str">
        <f t="shared" si="279"/>
        <v>-5876.74723319571-38.306859707049i</v>
      </c>
      <c r="Q898" s="102" t="str">
        <f t="shared" si="264"/>
        <v>-0.0676208925812263-0.0773918561758011i</v>
      </c>
      <c r="R898" s="102" t="str">
        <f t="shared" si="265"/>
        <v>1400-16.7773078558344i</v>
      </c>
      <c r="S898" s="102" t="str">
        <f t="shared" si="266"/>
        <v>-916.899382818853i</v>
      </c>
      <c r="T898" s="102" t="str">
        <f t="shared" si="275"/>
        <v>415.638870166153-639.704865095636i</v>
      </c>
      <c r="U898" s="102" t="str">
        <f t="shared" si="267"/>
        <v>-0.16305832598826+0.250961139383672i</v>
      </c>
      <c r="V898" s="102"/>
      <c r="W898" s="102"/>
      <c r="X898" s="102"/>
      <c r="Y898" s="102"/>
      <c r="Z898" s="102"/>
      <c r="AA898" s="102"/>
      <c r="AB898" s="102"/>
      <c r="AC898" s="102"/>
      <c r="AD898" s="102"/>
      <c r="AE898" s="102"/>
      <c r="AF898" s="102"/>
      <c r="AG898" s="102"/>
      <c r="AH898" s="102"/>
      <c r="AI898" s="102"/>
      <c r="AJ898" s="102"/>
      <c r="AK898" s="102"/>
      <c r="AL898" s="102"/>
    </row>
    <row r="899" spans="2:38" s="110" customFormat="1" x14ac:dyDescent="0.2">
      <c r="B899" s="102">
        <f t="shared" si="276"/>
        <v>5.3099999999999081</v>
      </c>
      <c r="C899" s="102">
        <f t="shared" si="277"/>
        <v>204173.79446690992</v>
      </c>
      <c r="D899" s="102">
        <f t="shared" si="268"/>
        <v>204.17379446690992</v>
      </c>
      <c r="E899" s="102">
        <f t="shared" si="269"/>
        <v>-19.892589469671002</v>
      </c>
      <c r="F899" s="102">
        <f t="shared" si="270"/>
        <v>-131.36807028015104</v>
      </c>
      <c r="G899" s="102">
        <f t="shared" si="271"/>
        <v>-10.547871840716827</v>
      </c>
      <c r="H899" s="102">
        <f t="shared" si="272"/>
        <v>122.71725064949737</v>
      </c>
      <c r="I899" s="102">
        <f t="shared" si="273"/>
        <v>-30.440461310387828</v>
      </c>
      <c r="J899" s="102">
        <f t="shared" si="274"/>
        <v>-8.6508196306536718</v>
      </c>
      <c r="K899" s="102" t="str">
        <f t="shared" si="260"/>
        <v>1+1.50736259796907i</v>
      </c>
      <c r="L899" s="102" t="str">
        <f t="shared" si="261"/>
        <v>1-0.122531126187599i</v>
      </c>
      <c r="M899" s="102" t="str">
        <f t="shared" si="278"/>
        <v>1.18469883670222+1.38483147178147i</v>
      </c>
      <c r="N899" s="102" t="str">
        <f t="shared" si="262"/>
        <v>1+1997.31232391649i</v>
      </c>
      <c r="O899" s="102" t="str">
        <f t="shared" si="263"/>
        <v>-0.0446887597527399+3.01085253085257i</v>
      </c>
      <c r="P899" s="102" t="str">
        <f t="shared" si="279"/>
        <v>-6013.65755412674-86.2465580638381i</v>
      </c>
      <c r="Q899" s="102" t="str">
        <f t="shared" si="264"/>
        <v>-0.066911715700669-0.0759817607329813i</v>
      </c>
      <c r="R899" s="102" t="str">
        <f t="shared" si="265"/>
        <v>1400-16.5852596008973i</v>
      </c>
      <c r="S899" s="102" t="str">
        <f t="shared" si="266"/>
        <v>-906.403722374618i</v>
      </c>
      <c r="T899" s="102" t="str">
        <f t="shared" si="275"/>
        <v>409.044151086132-636.72997623603i</v>
      </c>
      <c r="U899" s="102" t="str">
        <f t="shared" si="267"/>
        <v>-0.160471166964559+0.249794067600288i</v>
      </c>
      <c r="V899" s="102"/>
      <c r="W899" s="102"/>
      <c r="X899" s="102"/>
      <c r="Y899" s="102"/>
      <c r="Z899" s="102"/>
      <c r="AA899" s="102"/>
      <c r="AB899" s="102"/>
      <c r="AC899" s="102"/>
      <c r="AD899" s="102"/>
      <c r="AE899" s="102"/>
      <c r="AF899" s="102"/>
      <c r="AG899" s="102"/>
      <c r="AH899" s="102"/>
      <c r="AI899" s="102"/>
      <c r="AJ899" s="102"/>
      <c r="AK899" s="102"/>
      <c r="AL899" s="102"/>
    </row>
    <row r="900" spans="2:38" s="110" customFormat="1" x14ac:dyDescent="0.2">
      <c r="B900" s="102">
        <f t="shared" si="276"/>
        <v>5.314999999999908</v>
      </c>
      <c r="C900" s="102">
        <f t="shared" si="277"/>
        <v>206538.01558100944</v>
      </c>
      <c r="D900" s="102">
        <f t="shared" si="268"/>
        <v>206.53801558100943</v>
      </c>
      <c r="E900" s="102">
        <f t="shared" si="269"/>
        <v>-20.022684003599437</v>
      </c>
      <c r="F900" s="102">
        <f t="shared" si="270"/>
        <v>-131.59316012190112</v>
      </c>
      <c r="G900" s="102">
        <f t="shared" si="271"/>
        <v>-10.617831645353391</v>
      </c>
      <c r="H900" s="102">
        <f t="shared" si="272"/>
        <v>122.42257959235648</v>
      </c>
      <c r="I900" s="102">
        <f t="shared" si="273"/>
        <v>-30.640515648952828</v>
      </c>
      <c r="J900" s="102">
        <f t="shared" si="274"/>
        <v>-9.1705805295446368</v>
      </c>
      <c r="K900" s="102" t="str">
        <f t="shared" si="260"/>
        <v>1+1.52481703422534i</v>
      </c>
      <c r="L900" s="102" t="str">
        <f t="shared" si="261"/>
        <v>1-0.123949969758702i</v>
      </c>
      <c r="M900" s="102" t="str">
        <f t="shared" si="278"/>
        <v>1.18900102527978+1.40086706446664i</v>
      </c>
      <c r="N900" s="102" t="str">
        <f t="shared" si="262"/>
        <v>1+2020.44011061402i</v>
      </c>
      <c r="O900" s="102" t="str">
        <f t="shared" si="263"/>
        <v>-0.0690226869694599+3.04571656001688i</v>
      </c>
      <c r="P900" s="102" t="str">
        <f t="shared" si="279"/>
        <v>-6153.75692610643-136.410488735436i</v>
      </c>
      <c r="Q900" s="102" t="str">
        <f t="shared" si="264"/>
        <v>-0.0662105527322001-0.0745926741005689i</v>
      </c>
      <c r="R900" s="102" t="str">
        <f t="shared" si="265"/>
        <v>1400-16.3954097041557i</v>
      </c>
      <c r="S900" s="102" t="str">
        <f t="shared" si="266"/>
        <v>-896.028204761997i</v>
      </c>
      <c r="T900" s="102" t="str">
        <f t="shared" si="275"/>
        <v>402.508998404366-633.700551062527i</v>
      </c>
      <c r="U900" s="102" t="str">
        <f t="shared" si="267"/>
        <v>-0.157907376297097+0.248605600801452i</v>
      </c>
      <c r="V900" s="102"/>
      <c r="W900" s="102"/>
      <c r="X900" s="102"/>
      <c r="Y900" s="102"/>
      <c r="Z900" s="102"/>
      <c r="AA900" s="102"/>
      <c r="AB900" s="102"/>
      <c r="AC900" s="102"/>
      <c r="AD900" s="102"/>
      <c r="AE900" s="102"/>
      <c r="AF900" s="102"/>
      <c r="AG900" s="102"/>
      <c r="AH900" s="102"/>
      <c r="AI900" s="102"/>
      <c r="AJ900" s="102"/>
      <c r="AK900" s="102"/>
      <c r="AL900" s="102"/>
    </row>
    <row r="901" spans="2:38" s="110" customFormat="1" x14ac:dyDescent="0.2">
      <c r="B901" s="102">
        <f t="shared" si="276"/>
        <v>5.3199999999999079</v>
      </c>
      <c r="C901" s="102">
        <f t="shared" si="277"/>
        <v>208929.61308535992</v>
      </c>
      <c r="D901" s="102">
        <f t="shared" si="268"/>
        <v>208.9296130853599</v>
      </c>
      <c r="E901" s="102">
        <f t="shared" si="269"/>
        <v>-20.152791077384048</v>
      </c>
      <c r="F901" s="102">
        <f t="shared" si="270"/>
        <v>-131.82054637535853</v>
      </c>
      <c r="G901" s="102">
        <f t="shared" si="271"/>
        <v>-10.688272935921805</v>
      </c>
      <c r="H901" s="102">
        <f t="shared" si="272"/>
        <v>122.12922218063315</v>
      </c>
      <c r="I901" s="102">
        <f t="shared" si="273"/>
        <v>-30.841064013305854</v>
      </c>
      <c r="J901" s="102">
        <f t="shared" si="274"/>
        <v>-9.6913241947253823</v>
      </c>
      <c r="K901" s="102" t="str">
        <f t="shared" si="260"/>
        <v>1+1.54247358332786i</v>
      </c>
      <c r="L901" s="102" t="str">
        <f t="shared" si="261"/>
        <v>1-0.125385242764039i</v>
      </c>
      <c r="M901" s="102" t="str">
        <f t="shared" si="278"/>
        <v>1.19340342470268+1.41708834056382i</v>
      </c>
      <c r="N901" s="102" t="str">
        <f t="shared" si="262"/>
        <v>1+2043.83570445973i</v>
      </c>
      <c r="O901" s="102" t="str">
        <f t="shared" si="263"/>
        <v>-0.09392342416498+3.08098429561221i</v>
      </c>
      <c r="P901" s="102" t="str">
        <f t="shared" si="279"/>
        <v>-6297.11963167611-188.88306349789i</v>
      </c>
      <c r="Q901" s="102" t="str">
        <f t="shared" si="264"/>
        <v>-0.0655172829615533-0.0732242303149944i</v>
      </c>
      <c r="R901" s="102" t="str">
        <f t="shared" si="265"/>
        <v>1400-16.2077330012115i</v>
      </c>
      <c r="S901" s="102" t="str">
        <f t="shared" si="266"/>
        <v>-885.771454717373i</v>
      </c>
      <c r="T901" s="102" t="str">
        <f t="shared" si="275"/>
        <v>396.034317468084-630.61808901841i</v>
      </c>
      <c r="U901" s="102" t="str">
        <f t="shared" si="267"/>
        <v>-0.155367309160556+0.247396327230299i</v>
      </c>
      <c r="V901" s="102"/>
      <c r="W901" s="102"/>
      <c r="X901" s="102"/>
      <c r="Y901" s="102"/>
      <c r="Z901" s="102"/>
      <c r="AA901" s="102"/>
      <c r="AB901" s="102"/>
      <c r="AC901" s="102"/>
      <c r="AD901" s="102"/>
      <c r="AE901" s="102"/>
      <c r="AF901" s="102"/>
      <c r="AG901" s="102"/>
      <c r="AH901" s="102"/>
      <c r="AI901" s="102"/>
      <c r="AJ901" s="102"/>
      <c r="AK901" s="102"/>
      <c r="AL901" s="102"/>
    </row>
    <row r="902" spans="2:38" s="110" customFormat="1" x14ac:dyDescent="0.2">
      <c r="B902" s="102">
        <f t="shared" si="276"/>
        <v>5.3249999999999078</v>
      </c>
      <c r="C902" s="102">
        <f t="shared" si="277"/>
        <v>211348.90398362014</v>
      </c>
      <c r="D902" s="102">
        <f t="shared" si="268"/>
        <v>211.34890398362015</v>
      </c>
      <c r="E902" s="102">
        <f t="shared" si="269"/>
        <v>-20.282914686615996</v>
      </c>
      <c r="F902" s="102">
        <f t="shared" si="270"/>
        <v>-132.05026999936425</v>
      </c>
      <c r="G902" s="102">
        <f t="shared" si="271"/>
        <v>-10.759191208645174</v>
      </c>
      <c r="H902" s="102">
        <f t="shared" si="272"/>
        <v>121.83720601152424</v>
      </c>
      <c r="I902" s="102">
        <f t="shared" si="273"/>
        <v>-31.042105895261169</v>
      </c>
      <c r="J902" s="102">
        <f t="shared" si="274"/>
        <v>-10.213063987840002</v>
      </c>
      <c r="K902" s="102" t="str">
        <f t="shared" si="260"/>
        <v>1+1.56033458563311i</v>
      </c>
      <c r="L902" s="102" t="str">
        <f t="shared" si="261"/>
        <v>1-0.126837135447491i</v>
      </c>
      <c r="M902" s="102" t="str">
        <f t="shared" si="278"/>
        <v>1.19790836918135+1.43349745018562i</v>
      </c>
      <c r="N902" s="102" t="str">
        <f t="shared" si="262"/>
        <v>1+2067.50220651427i</v>
      </c>
      <c r="O902" s="102" t="str">
        <f t="shared" si="263"/>
        <v>-0.11940417403981+3.11666041233872i</v>
      </c>
      <c r="P902" s="102" t="str">
        <f t="shared" si="279"/>
        <v>-6443.82168364002-243.751732881982i</v>
      </c>
      <c r="Q902" s="102" t="str">
        <f t="shared" si="264"/>
        <v>-0.0648317844658056-0.0718760713329421i</v>
      </c>
      <c r="R902" s="102" t="str">
        <f t="shared" si="265"/>
        <v>1400-16.022204615721i</v>
      </c>
      <c r="S902" s="102" t="str">
        <f t="shared" si="266"/>
        <v>-875.632112719636i</v>
      </c>
      <c r="T902" s="102" t="str">
        <f t="shared" si="275"/>
        <v>389.620965189748-627.484101479773i</v>
      </c>
      <c r="U902" s="102" t="str">
        <f t="shared" si="267"/>
        <v>-0.152851301728285+0.246166839811295i</v>
      </c>
      <c r="V902" s="102"/>
      <c r="W902" s="102"/>
      <c r="X902" s="102"/>
      <c r="Y902" s="102"/>
      <c r="Z902" s="102"/>
      <c r="AA902" s="102"/>
      <c r="AB902" s="102"/>
      <c r="AC902" s="102"/>
      <c r="AD902" s="102"/>
      <c r="AE902" s="102"/>
      <c r="AF902" s="102"/>
      <c r="AG902" s="102"/>
      <c r="AH902" s="102"/>
      <c r="AI902" s="102"/>
      <c r="AJ902" s="102"/>
      <c r="AK902" s="102"/>
      <c r="AL902" s="102"/>
    </row>
    <row r="903" spans="2:38" s="110" customFormat="1" x14ac:dyDescent="0.2">
      <c r="B903" s="102">
        <f t="shared" si="276"/>
        <v>5.3299999999999077</v>
      </c>
      <c r="C903" s="102">
        <f t="shared" si="277"/>
        <v>213796.20895017814</v>
      </c>
      <c r="D903" s="102">
        <f t="shared" si="268"/>
        <v>213.79620895017814</v>
      </c>
      <c r="E903" s="102">
        <f t="shared" si="269"/>
        <v>-20.413058959424543</v>
      </c>
      <c r="F903" s="102">
        <f t="shared" si="270"/>
        <v>-132.28237118312146</v>
      </c>
      <c r="G903" s="102">
        <f t="shared" si="271"/>
        <v>-10.830581897906145</v>
      </c>
      <c r="H903" s="102">
        <f t="shared" si="272"/>
        <v>121.54655791777131</v>
      </c>
      <c r="I903" s="102">
        <f t="shared" si="273"/>
        <v>-31.243640857330689</v>
      </c>
      <c r="J903" s="102">
        <f t="shared" si="274"/>
        <v>-10.735813265350146</v>
      </c>
      <c r="K903" s="102" t="str">
        <f t="shared" si="260"/>
        <v>1+1.57840240859759i</v>
      </c>
      <c r="L903" s="102" t="str">
        <f t="shared" si="261"/>
        <v>1-0.128305840255862i</v>
      </c>
      <c r="M903" s="102" t="str">
        <f t="shared" si="278"/>
        <v>1.20251824729699+1.45009656834173i</v>
      </c>
      <c r="N903" s="102" t="str">
        <f t="shared" si="262"/>
        <v>1+2091.44275374685i</v>
      </c>
      <c r="O903" s="102" t="str">
        <f t="shared" si="263"/>
        <v>-0.14547844682474+3.15274963902703i</v>
      </c>
      <c r="P903" s="102" t="str">
        <f t="shared" si="279"/>
        <v>-6593.9408653679-301.107093798922i</v>
      </c>
      <c r="Q903" s="102" t="str">
        <f t="shared" si="264"/>
        <v>-0.0641539342797169-0.07054784697001i</v>
      </c>
      <c r="R903" s="102" t="str">
        <f t="shared" si="265"/>
        <v>1400-15.8387999560977i</v>
      </c>
      <c r="S903" s="102" t="str">
        <f t="shared" si="266"/>
        <v>-865.608834809994i</v>
      </c>
      <c r="T903" s="102" t="str">
        <f t="shared" si="275"/>
        <v>383.269750124764-624.300110006518i</v>
      </c>
      <c r="U903" s="102" t="str">
        <f t="shared" si="267"/>
        <v>-0.150359671202792+0.244917735464095i</v>
      </c>
      <c r="V903" s="102"/>
      <c r="W903" s="102"/>
      <c r="X903" s="102"/>
      <c r="Y903" s="102"/>
      <c r="Z903" s="102"/>
      <c r="AA903" s="102"/>
      <c r="AB903" s="102"/>
      <c r="AC903" s="102"/>
      <c r="AD903" s="102"/>
      <c r="AE903" s="102"/>
      <c r="AF903" s="102"/>
      <c r="AG903" s="102"/>
      <c r="AH903" s="102"/>
      <c r="AI903" s="102"/>
      <c r="AJ903" s="102"/>
      <c r="AK903" s="102"/>
      <c r="AL903" s="102"/>
    </row>
    <row r="904" spans="2:38" s="110" customFormat="1" x14ac:dyDescent="0.2">
      <c r="B904" s="102">
        <f t="shared" si="276"/>
        <v>5.3349999999999076</v>
      </c>
      <c r="C904" s="102">
        <f t="shared" si="277"/>
        <v>216271.85237265643</v>
      </c>
      <c r="D904" s="102">
        <f t="shared" si="268"/>
        <v>216.27185237265644</v>
      </c>
      <c r="E904" s="102">
        <f t="shared" si="269"/>
        <v>-20.543228151987897</v>
      </c>
      <c r="F904" s="102">
        <f t="shared" si="270"/>
        <v>-132.51688931683856</v>
      </c>
      <c r="G904" s="102">
        <f t="shared" si="271"/>
        <v>-10.902440379827382</v>
      </c>
      <c r="H904" s="102">
        <f t="shared" si="272"/>
        <v>121.25730396337366</v>
      </c>
      <c r="I904" s="102">
        <f t="shared" si="273"/>
        <v>-31.445668531815279</v>
      </c>
      <c r="J904" s="102">
        <f t="shared" si="274"/>
        <v>-11.2595853534649</v>
      </c>
      <c r="K904" s="102" t="str">
        <f t="shared" si="260"/>
        <v>1+1.59667944709166i</v>
      </c>
      <c r="L904" s="102" t="str">
        <f t="shared" si="261"/>
        <v>1-0.129791551864383i</v>
      </c>
      <c r="M904" s="102" t="str">
        <f t="shared" si="278"/>
        <v>1.20723550326799+1.46688789522728i</v>
      </c>
      <c r="N904" s="102" t="str">
        <f t="shared" si="262"/>
        <v>1+2115.66051945105i</v>
      </c>
      <c r="O904" s="102" t="str">
        <f t="shared" si="263"/>
        <v>-0.17216006744442+3.18925675926506i</v>
      </c>
      <c r="P904" s="102" t="str">
        <f t="shared" si="279"/>
        <v>-6747.55677203693-361.043000958924i</v>
      </c>
      <c r="Q904" s="102" t="str">
        <f t="shared" si="264"/>
        <v>-0.0634836085590401-0.0692392148350378i</v>
      </c>
      <c r="R904" s="102" t="str">
        <f t="shared" si="265"/>
        <v>1400-15.6574947122526i</v>
      </c>
      <c r="S904" s="102" t="str">
        <f t="shared" si="266"/>
        <v>-855.700292413807i</v>
      </c>
      <c r="T904" s="102" t="str">
        <f t="shared" si="275"/>
        <v>376.98143261867-621.067644617938i</v>
      </c>
      <c r="U904" s="102" t="str">
        <f t="shared" si="267"/>
        <v>-0.147892715873478+0.243649614427037i</v>
      </c>
      <c r="V904" s="102"/>
      <c r="W904" s="102"/>
      <c r="X904" s="102"/>
      <c r="Y904" s="102"/>
      <c r="Z904" s="102"/>
      <c r="AA904" s="102"/>
      <c r="AB904" s="102"/>
      <c r="AC904" s="102"/>
      <c r="AD904" s="102"/>
      <c r="AE904" s="102"/>
      <c r="AF904" s="102"/>
      <c r="AG904" s="102"/>
      <c r="AH904" s="102"/>
      <c r="AI904" s="102"/>
      <c r="AJ904" s="102"/>
      <c r="AK904" s="102"/>
      <c r="AL904" s="102"/>
    </row>
    <row r="905" spans="2:38" s="110" customFormat="1" x14ac:dyDescent="0.2">
      <c r="B905" s="102">
        <f t="shared" si="276"/>
        <v>5.3399999999999075</v>
      </c>
      <c r="C905" s="102">
        <f t="shared" si="277"/>
        <v>218776.16239490872</v>
      </c>
      <c r="D905" s="102">
        <f t="shared" si="268"/>
        <v>218.77616239490871</v>
      </c>
      <c r="E905" s="102">
        <f t="shared" si="269"/>
        <v>-20.673426643921555</v>
      </c>
      <c r="F905" s="102">
        <f t="shared" si="270"/>
        <v>-132.75386296329452</v>
      </c>
      <c r="G905" s="102">
        <f t="shared" si="271"/>
        <v>-10.97476197583825</v>
      </c>
      <c r="H905" s="102">
        <f t="shared" si="272"/>
        <v>120.9694694401381</v>
      </c>
      <c r="I905" s="102">
        <f t="shared" si="273"/>
        <v>-31.648188619759807</v>
      </c>
      <c r="J905" s="102">
        <f t="shared" si="274"/>
        <v>-11.784393523156425</v>
      </c>
      <c r="K905" s="102" t="str">
        <f t="shared" si="260"/>
        <v>1+1.61516812371697i</v>
      </c>
      <c r="L905" s="102" t="str">
        <f t="shared" si="261"/>
        <v>1-0.131294467202517i</v>
      </c>
      <c r="M905" s="102" t="str">
        <f t="shared" si="278"/>
        <v>1.21206263824591+1.48387365651445i</v>
      </c>
      <c r="N905" s="102" t="str">
        <f t="shared" si="262"/>
        <v>1+2140.15871366551i</v>
      </c>
      <c r="O905" s="102" t="str">
        <f t="shared" si="263"/>
        <v>-0.1994631828472+3.22618661203203i</v>
      </c>
      <c r="P905" s="102" t="str">
        <f t="shared" si="279"/>
        <v>-6904.75085283421-423.65668221386i</v>
      </c>
      <c r="Q905" s="102" t="str">
        <f t="shared" si="264"/>
        <v>-0.0628206827407065-0.067949840260288i</v>
      </c>
      <c r="R905" s="102" t="str">
        <f t="shared" si="265"/>
        <v>1400-15.478264852372i</v>
      </c>
      <c r="S905" s="102" t="str">
        <f t="shared" si="266"/>
        <v>-845.905172164516i</v>
      </c>
      <c r="T905" s="102" t="str">
        <f t="shared" si="275"/>
        <v>370.756725021646-617.78824209575i</v>
      </c>
      <c r="U905" s="102" t="str">
        <f t="shared" si="267"/>
        <v>-0.145450715200799+0.242363079591409i</v>
      </c>
      <c r="V905" s="102"/>
      <c r="W905" s="102"/>
      <c r="X905" s="102"/>
      <c r="Y905" s="102"/>
      <c r="Z905" s="102"/>
      <c r="AA905" s="102"/>
      <c r="AB905" s="102"/>
      <c r="AC905" s="102"/>
      <c r="AD905" s="102"/>
      <c r="AE905" s="102"/>
      <c r="AF905" s="102"/>
      <c r="AG905" s="102"/>
      <c r="AH905" s="102"/>
      <c r="AI905" s="102"/>
      <c r="AJ905" s="102"/>
      <c r="AK905" s="102"/>
      <c r="AL905" s="102"/>
    </row>
    <row r="906" spans="2:38" s="110" customFormat="1" x14ac:dyDescent="0.2">
      <c r="B906" s="102">
        <f t="shared" si="276"/>
        <v>5.3449999999999074</v>
      </c>
      <c r="C906" s="102">
        <f t="shared" si="277"/>
        <v>221309.47096051669</v>
      </c>
      <c r="D906" s="102">
        <f t="shared" si="268"/>
        <v>221.30947096051668</v>
      </c>
      <c r="E906" s="102">
        <f t="shared" si="269"/>
        <v>-20.803658933548444</v>
      </c>
      <c r="F906" s="102">
        <f t="shared" si="270"/>
        <v>-132.99332983035961</v>
      </c>
      <c r="G906" s="102">
        <f t="shared" si="271"/>
        <v>-11.047541956223178</v>
      </c>
      <c r="H906" s="102">
        <f t="shared" si="272"/>
        <v>120.68307886504365</v>
      </c>
      <c r="I906" s="102">
        <f t="shared" si="273"/>
        <v>-31.851200889771622</v>
      </c>
      <c r="J906" s="102">
        <f t="shared" si="274"/>
        <v>-12.310250965315959</v>
      </c>
      <c r="K906" s="102" t="str">
        <f t="shared" si="260"/>
        <v>1+1.6338708891276i</v>
      </c>
      <c r="L906" s="102" t="str">
        <f t="shared" si="261"/>
        <v>1-0.132814785480067i</v>
      </c>
      <c r="M906" s="102" t="str">
        <f t="shared" si="278"/>
        <v>1.21700221164161+1.50105610364753i</v>
      </c>
      <c r="N906" s="102" t="str">
        <f t="shared" si="262"/>
        <v>1+2164.94058359932i</v>
      </c>
      <c r="O906" s="102" t="str">
        <f t="shared" si="263"/>
        <v>-0.2274022695063+3.26354409233996i</v>
      </c>
      <c r="P906" s="102" t="str">
        <f t="shared" si="279"/>
        <v>-7065.60645414209-489.048857964439i</v>
      </c>
      <c r="Q906" s="102" t="str">
        <f t="shared" si="264"/>
        <v>-0.0621650316998515-0.0666793962276274i</v>
      </c>
      <c r="R906" s="102" t="str">
        <f t="shared" si="265"/>
        <v>1400-15.3010866197321i</v>
      </c>
      <c r="S906" s="102" t="str">
        <f t="shared" si="266"/>
        <v>-836.222175729545i</v>
      </c>
      <c r="T906" s="102" t="str">
        <f t="shared" si="275"/>
        <v>364.596291968064-614.463444317332i</v>
      </c>
      <c r="U906" s="102" t="str">
        <f t="shared" si="267"/>
        <v>-0.143033929925932+0.241058735847568i</v>
      </c>
      <c r="V906" s="102"/>
      <c r="W906" s="102"/>
      <c r="X906" s="102"/>
      <c r="Y906" s="102"/>
      <c r="Z906" s="102"/>
      <c r="AA906" s="102"/>
      <c r="AB906" s="102"/>
      <c r="AC906" s="102"/>
      <c r="AD906" s="102"/>
      <c r="AE906" s="102"/>
      <c r="AF906" s="102"/>
      <c r="AG906" s="102"/>
      <c r="AH906" s="102"/>
      <c r="AI906" s="102"/>
      <c r="AJ906" s="102"/>
      <c r="AK906" s="102"/>
      <c r="AL906" s="102"/>
    </row>
    <row r="907" spans="2:38" s="110" customFormat="1" x14ac:dyDescent="0.2">
      <c r="B907" s="102">
        <f t="shared" si="276"/>
        <v>5.3499999999999073</v>
      </c>
      <c r="C907" s="102">
        <f t="shared" si="277"/>
        <v>223872.11385678634</v>
      </c>
      <c r="D907" s="102">
        <f t="shared" si="268"/>
        <v>223.87211385678634</v>
      </c>
      <c r="E907" s="102">
        <f t="shared" si="269"/>
        <v>-20.933929633058344</v>
      </c>
      <c r="F907" s="102">
        <f t="shared" si="270"/>
        <v>-133.23532674446437</v>
      </c>
      <c r="G907" s="102">
        <f t="shared" si="271"/>
        <v>-11.120775543647142</v>
      </c>
      <c r="H907" s="102">
        <f t="shared" si="272"/>
        <v>120.39815597841165</v>
      </c>
      <c r="I907" s="102">
        <f t="shared" si="273"/>
        <v>-32.054705176705482</v>
      </c>
      <c r="J907" s="102">
        <f t="shared" si="274"/>
        <v>-12.837170766052722</v>
      </c>
      <c r="K907" s="102" t="str">
        <f t="shared" si="260"/>
        <v>1+1.65279022235483i</v>
      </c>
      <c r="L907" s="102" t="str">
        <f t="shared" si="261"/>
        <v>1-0.134352708213571i</v>
      </c>
      <c r="M907" s="102" t="str">
        <f t="shared" si="278"/>
        <v>1.22205684248228+1.51843751414126i</v>
      </c>
      <c r="N907" s="102" t="str">
        <f t="shared" si="262"/>
        <v>1+2190.0094140625i</v>
      </c>
      <c r="O907" s="102" t="str">
        <f t="shared" si="263"/>
        <v>-0.25599214109529+3.30133415188237i</v>
      </c>
      <c r="P907" s="102" t="str">
        <f t="shared" si="279"/>
        <v>-7230.20886372953-557.323864772819i</v>
      </c>
      <c r="Q907" s="102" t="str">
        <f t="shared" si="264"/>
        <v>-0.0615165299035803-0.0654275632908715i</v>
      </c>
      <c r="R907" s="102" t="str">
        <f t="shared" si="265"/>
        <v>1400-15.12593652955i</v>
      </c>
      <c r="S907" s="102" t="str">
        <f t="shared" si="266"/>
        <v>-826.650019638197i</v>
      </c>
      <c r="T907" s="102" t="str">
        <f t="shared" si="275"/>
        <v>358.500750718697-611.09479662171i</v>
      </c>
      <c r="U907" s="102" t="str">
        <f t="shared" si="267"/>
        <v>-0.140642602205027+0.239737189443901i</v>
      </c>
      <c r="V907" s="102"/>
      <c r="W907" s="102"/>
      <c r="X907" s="102"/>
      <c r="Y907" s="102"/>
      <c r="Z907" s="102"/>
      <c r="AA907" s="102"/>
      <c r="AB907" s="102"/>
      <c r="AC907" s="102"/>
      <c r="AD907" s="102"/>
      <c r="AE907" s="102"/>
      <c r="AF907" s="102"/>
      <c r="AG907" s="102"/>
      <c r="AH907" s="102"/>
      <c r="AI907" s="102"/>
      <c r="AJ907" s="102"/>
      <c r="AK907" s="102"/>
      <c r="AL907" s="102"/>
    </row>
    <row r="908" spans="2:38" s="110" customFormat="1" x14ac:dyDescent="0.2">
      <c r="B908" s="102">
        <f t="shared" si="276"/>
        <v>5.3549999999999072</v>
      </c>
      <c r="C908" s="102">
        <f t="shared" si="277"/>
        <v>226464.43075925778</v>
      </c>
      <c r="D908" s="102">
        <f t="shared" si="268"/>
        <v>226.46443075925779</v>
      </c>
      <c r="E908" s="102">
        <f t="shared" si="269"/>
        <v>-21.064243463559549</v>
      </c>
      <c r="F908" s="102">
        <f t="shared" si="270"/>
        <v>-133.47988962503493</v>
      </c>
      <c r="G908" s="102">
        <f t="shared" si="271"/>
        <v>-11.194457916653391</v>
      </c>
      <c r="H908" s="102">
        <f t="shared" si="272"/>
        <v>120.11472374286269</v>
      </c>
      <c r="I908" s="102">
        <f t="shared" si="273"/>
        <v>-32.258701380212941</v>
      </c>
      <c r="J908" s="102">
        <f t="shared" si="274"/>
        <v>-13.365165882172235</v>
      </c>
      <c r="K908" s="102" t="str">
        <f t="shared" si="260"/>
        <v>1+1.67192863113579i</v>
      </c>
      <c r="L908" s="102" t="str">
        <f t="shared" si="261"/>
        <v>1-0.135908439253024i</v>
      </c>
      <c r="M908" s="102" t="str">
        <f t="shared" si="278"/>
        <v>1.22722921080011+1.53602019188277i</v>
      </c>
      <c r="N908" s="102" t="str">
        <f t="shared" si="262"/>
        <v>1+2215.36852790139i</v>
      </c>
      <c r="O908" s="102" t="str">
        <f t="shared" si="263"/>
        <v>-0.2852479563425+3.33956179969073i</v>
      </c>
      <c r="P908" s="102" t="str">
        <f t="shared" si="279"/>
        <v>-7398.64535597291-628.589783329673i</v>
      </c>
      <c r="Q908" s="102" t="str">
        <f t="shared" si="264"/>
        <v>-0.0608750515614446-0.0641940294944543i</v>
      </c>
      <c r="R908" s="102" t="str">
        <f t="shared" si="265"/>
        <v>1400-14.9527913658711i</v>
      </c>
      <c r="S908" s="102" t="str">
        <f t="shared" si="266"/>
        <v>-817.187435111558i</v>
      </c>
      <c r="T908" s="102" t="str">
        <f t="shared" si="275"/>
        <v>352.470671563148-607.683846210693i</v>
      </c>
      <c r="U908" s="102" t="str">
        <f t="shared" si="267"/>
        <v>-0.138276955767081+0.238399047359579i</v>
      </c>
      <c r="V908" s="102"/>
      <c r="W908" s="102"/>
      <c r="X908" s="102"/>
      <c r="Y908" s="102"/>
      <c r="Z908" s="102"/>
      <c r="AA908" s="102"/>
      <c r="AB908" s="102"/>
      <c r="AC908" s="102"/>
      <c r="AD908" s="102"/>
      <c r="AE908" s="102"/>
      <c r="AF908" s="102"/>
      <c r="AG908" s="102"/>
      <c r="AH908" s="102"/>
      <c r="AI908" s="102"/>
      <c r="AJ908" s="102"/>
      <c r="AK908" s="102"/>
      <c r="AL908" s="102"/>
    </row>
    <row r="909" spans="2:38" s="110" customFormat="1" x14ac:dyDescent="0.2">
      <c r="B909" s="102">
        <f t="shared" si="276"/>
        <v>5.3599999999999071</v>
      </c>
      <c r="C909" s="102">
        <f t="shared" si="277"/>
        <v>229086.76527672855</v>
      </c>
      <c r="D909" s="102">
        <f t="shared" si="268"/>
        <v>229.08676527672856</v>
      </c>
      <c r="E909" s="102">
        <f t="shared" si="269"/>
        <v>-21.194605250029397</v>
      </c>
      <c r="F909" s="102">
        <f t="shared" si="270"/>
        <v>-133.72705345989792</v>
      </c>
      <c r="G909" s="102">
        <f t="shared" si="271"/>
        <v>-11.268584213128639</v>
      </c>
      <c r="H909" s="102">
        <f t="shared" si="272"/>
        <v>119.83280434304241</v>
      </c>
      <c r="I909" s="102">
        <f t="shared" si="273"/>
        <v>-32.463189463158038</v>
      </c>
      <c r="J909" s="102">
        <f t="shared" si="274"/>
        <v>-13.894249116855505</v>
      </c>
      <c r="K909" s="102" t="str">
        <f t="shared" si="260"/>
        <v>1+1.69128865224585i</v>
      </c>
      <c r="L909" s="102" t="str">
        <f t="shared" si="261"/>
        <v>1-0.137482184808889i</v>
      </c>
      <c r="M909" s="102" t="str">
        <f t="shared" si="278"/>
        <v>1.23252205905324+1.55380646743696i</v>
      </c>
      <c r="N909" s="102" t="str">
        <f t="shared" si="262"/>
        <v>1+2241.02128643904i</v>
      </c>
      <c r="O909" s="102" t="str">
        <f t="shared" si="263"/>
        <v>-0.31518522706844+3.37823210279835i</v>
      </c>
      <c r="P909" s="102" t="str">
        <f t="shared" si="279"/>
        <v>-7571.00523812989-702.958570928698i</v>
      </c>
      <c r="Q909" s="102" t="str">
        <f t="shared" si="264"/>
        <v>-0.0602404707725627-0.0629784902885689i</v>
      </c>
      <c r="R909" s="102" t="str">
        <f t="shared" si="265"/>
        <v>1400-14.7816281784914i</v>
      </c>
      <c r="S909" s="102" t="str">
        <f t="shared" si="266"/>
        <v>-807.833167894302i</v>
      </c>
      <c r="T909" s="102" t="str">
        <f t="shared" si="275"/>
        <v>346.506578279921-604.23214058743i</v>
      </c>
      <c r="U909" s="102" t="str">
        <f t="shared" si="267"/>
        <v>-0.13593719609443+0.237044916691991i</v>
      </c>
      <c r="V909" s="102"/>
      <c r="W909" s="102"/>
      <c r="X909" s="102"/>
      <c r="Y909" s="102"/>
      <c r="Z909" s="102"/>
      <c r="AA909" s="102"/>
      <c r="AB909" s="102"/>
      <c r="AC909" s="102"/>
      <c r="AD909" s="102"/>
      <c r="AE909" s="102"/>
      <c r="AF909" s="102"/>
      <c r="AG909" s="102"/>
      <c r="AH909" s="102"/>
      <c r="AI909" s="102"/>
      <c r="AJ909" s="102"/>
      <c r="AK909" s="102"/>
      <c r="AL909" s="102"/>
    </row>
    <row r="910" spans="2:38" s="110" customFormat="1" x14ac:dyDescent="0.2">
      <c r="B910" s="102">
        <f t="shared" si="276"/>
        <v>5.364999999999907</v>
      </c>
      <c r="C910" s="102">
        <f t="shared" si="277"/>
        <v>231739.46499679852</v>
      </c>
      <c r="D910" s="102">
        <f t="shared" si="268"/>
        <v>231.73946499679852</v>
      </c>
      <c r="E910" s="102">
        <f t="shared" si="269"/>
        <v>-21.325019916168756</v>
      </c>
      <c r="F910" s="102">
        <f t="shared" si="270"/>
        <v>-133.97685228166506</v>
      </c>
      <c r="G910" s="102">
        <f t="shared" si="271"/>
        <v>-11.343149533732992</v>
      </c>
      <c r="H910" s="102">
        <f t="shared" si="272"/>
        <v>119.55241918609723</v>
      </c>
      <c r="I910" s="102">
        <f t="shared" si="273"/>
        <v>-32.668169449901747</v>
      </c>
      <c r="J910" s="102">
        <f t="shared" si="274"/>
        <v>-14.424433095567835</v>
      </c>
      <c r="K910" s="102" t="str">
        <f t="shared" si="260"/>
        <v>1+1.71087285183481i</v>
      </c>
      <c r="L910" s="102" t="str">
        <f t="shared" si="261"/>
        <v>1-0.139074153479434i</v>
      </c>
      <c r="M910" s="102" t="str">
        <f t="shared" si="278"/>
        <v>1.23793819357987+1.57179869835538i</v>
      </c>
      <c r="N910" s="102" t="str">
        <f t="shared" si="262"/>
        <v>1+2266.97108992082i</v>
      </c>
      <c r="O910" s="102" t="str">
        <f t="shared" si="263"/>
        <v>-0.34581982641032+3.41735018691203i</v>
      </c>
      <c r="P910" s="102" t="str">
        <f t="shared" si="279"/>
        <v>-7747.37989769149-780.54619860672i</v>
      </c>
      <c r="Q910" s="102" t="str">
        <f t="shared" si="264"/>
        <v>-0.0596126616693417-0.0617806484409233i</v>
      </c>
      <c r="R910" s="102" t="str">
        <f t="shared" si="265"/>
        <v>1400-14.6124242799159i</v>
      </c>
      <c r="S910" s="102" t="str">
        <f t="shared" si="266"/>
        <v>-798.585978088426i</v>
      </c>
      <c r="T910" s="102" t="str">
        <f t="shared" si="275"/>
        <v>340.608948651491-600.741226034319i</v>
      </c>
      <c r="U910" s="102" t="str">
        <f t="shared" si="267"/>
        <v>-0.133623510624815+0.235675404059617i</v>
      </c>
      <c r="V910" s="102"/>
      <c r="W910" s="102"/>
      <c r="X910" s="102"/>
      <c r="Y910" s="102"/>
      <c r="Z910" s="102"/>
      <c r="AA910" s="102"/>
      <c r="AB910" s="102"/>
      <c r="AC910" s="102"/>
      <c r="AD910" s="102"/>
      <c r="AE910" s="102"/>
      <c r="AF910" s="102"/>
      <c r="AG910" s="102"/>
      <c r="AH910" s="102"/>
      <c r="AI910" s="102"/>
      <c r="AJ910" s="102"/>
      <c r="AK910" s="102"/>
      <c r="AL910" s="102"/>
    </row>
    <row r="911" spans="2:38" s="110" customFormat="1" x14ac:dyDescent="0.2">
      <c r="B911" s="102">
        <f t="shared" si="276"/>
        <v>5.3699999999999068</v>
      </c>
      <c r="C911" s="102">
        <f t="shared" si="277"/>
        <v>234422.88153194229</v>
      </c>
      <c r="D911" s="102">
        <f t="shared" si="268"/>
        <v>234.42288153194229</v>
      </c>
      <c r="E911" s="102">
        <f t="shared" si="269"/>
        <v>-21.455492479164413</v>
      </c>
      <c r="F911" s="102">
        <f t="shared" si="270"/>
        <v>-134.22931914510065</v>
      </c>
      <c r="G911" s="102">
        <f t="shared" si="271"/>
        <v>-11.418148945288806</v>
      </c>
      <c r="H911" s="102">
        <f t="shared" si="272"/>
        <v>119.27358890288299</v>
      </c>
      <c r="I911" s="102">
        <f t="shared" si="273"/>
        <v>-32.873641424453218</v>
      </c>
      <c r="J911" s="102">
        <f t="shared" si="274"/>
        <v>-14.955730242217655</v>
      </c>
      <c r="K911" s="102" t="str">
        <f t="shared" si="260"/>
        <v>1+1.73068382576714i</v>
      </c>
      <c r="L911" s="102" t="str">
        <f t="shared" si="261"/>
        <v>1-0.140684556278383i</v>
      </c>
      <c r="M911" s="102" t="str">
        <f t="shared" si="278"/>
        <v>1.24348048608622+1.58999926948876i</v>
      </c>
      <c r="N911" s="102" t="str">
        <f t="shared" si="262"/>
        <v>1+2293.22137796507i</v>
      </c>
      <c r="O911" s="102" t="str">
        <f t="shared" si="263"/>
        <v>-0.37716799723818+3.45692123709143i</v>
      </c>
      <c r="P911" s="102" t="str">
        <f t="shared" si="279"/>
        <v>-7927.86285083676-861.472793113773i</v>
      </c>
      <c r="Q911" s="102" t="str">
        <f t="shared" si="264"/>
        <v>-0.0589914985577642-0.060600213945265i</v>
      </c>
      <c r="R911" s="102" t="str">
        <f t="shared" si="265"/>
        <v>1400-14.4451572423511i</v>
      </c>
      <c r="S911" s="102" t="str">
        <f t="shared" si="266"/>
        <v>-789.444639988955i</v>
      </c>
      <c r="T911" s="102" t="str">
        <f t="shared" si="275"/>
        <v>334.77821503177-597.21264613228i</v>
      </c>
      <c r="U911" s="102" t="str">
        <f t="shared" si="267"/>
        <v>-0.131336068974002+0.234291115021125i</v>
      </c>
      <c r="V911" s="102"/>
      <c r="W911" s="102"/>
      <c r="X911" s="102"/>
      <c r="Y911" s="102"/>
      <c r="Z911" s="102"/>
      <c r="AA911" s="102"/>
      <c r="AB911" s="102"/>
      <c r="AC911" s="102"/>
      <c r="AD911" s="102"/>
      <c r="AE911" s="102"/>
      <c r="AF911" s="102"/>
      <c r="AG911" s="102"/>
      <c r="AH911" s="102"/>
      <c r="AI911" s="102"/>
      <c r="AJ911" s="102"/>
      <c r="AK911" s="102"/>
      <c r="AL911" s="102"/>
    </row>
    <row r="912" spans="2:38" s="110" customFormat="1" x14ac:dyDescent="0.2">
      <c r="B912" s="102">
        <f t="shared" si="276"/>
        <v>5.3749999999999067</v>
      </c>
      <c r="C912" s="102">
        <f t="shared" si="277"/>
        <v>237137.37056611502</v>
      </c>
      <c r="D912" s="102">
        <f t="shared" si="268"/>
        <v>237.13737056611501</v>
      </c>
      <c r="E912" s="102">
        <f t="shared" si="269"/>
        <v>-21.586028044365886</v>
      </c>
      <c r="F912" s="102">
        <f t="shared" si="270"/>
        <v>-134.48448610547874</v>
      </c>
      <c r="G912" s="102">
        <f t="shared" si="271"/>
        <v>-11.493577484126247</v>
      </c>
      <c r="H912" s="102">
        <f t="shared" si="272"/>
        <v>118.9963333498803</v>
      </c>
      <c r="I912" s="102">
        <f t="shared" si="273"/>
        <v>-33.079605528492131</v>
      </c>
      <c r="J912" s="102">
        <f t="shared" si="274"/>
        <v>-15.488152755598435</v>
      </c>
      <c r="K912" s="102" t="str">
        <f t="shared" si="260"/>
        <v>1+1.75072419996595i</v>
      </c>
      <c r="L912" s="102" t="str">
        <f t="shared" si="261"/>
        <v>1-0.142313606662883i</v>
      </c>
      <c r="M912" s="102" t="str">
        <f t="shared" si="278"/>
        <v>1.24915187516914+1.60841059330307i</v>
      </c>
      <c r="N912" s="102" t="str">
        <f t="shared" si="262"/>
        <v>1+2319.77563001904i</v>
      </c>
      <c r="O912" s="102" t="str">
        <f t="shared" si="263"/>
        <v>-0.40924636076715+3.4969504984364i</v>
      </c>
      <c r="P912" s="102" t="str">
        <f t="shared" si="279"/>
        <v>-8112.54979201646-945.862783883178i</v>
      </c>
      <c r="Q912" s="102" t="str">
        <f t="shared" si="264"/>
        <v>-0.0583768560541938-0.0594369039267999i</v>
      </c>
      <c r="R912" s="102" t="str">
        <f t="shared" si="265"/>
        <v>1400-14.2798048947322i</v>
      </c>
      <c r="S912" s="102" t="str">
        <f t="shared" si="266"/>
        <v>-780.407941921416i</v>
      </c>
      <c r="T912" s="102" t="str">
        <f t="shared" si="275"/>
        <v>329.014764963132-593.647940322988i</v>
      </c>
      <c r="U912" s="102" t="str">
        <f t="shared" si="267"/>
        <v>-0.129075023177844+0.232892653511326i</v>
      </c>
      <c r="V912" s="102"/>
      <c r="W912" s="102"/>
      <c r="X912" s="102"/>
      <c r="Y912" s="102"/>
      <c r="Z912" s="102"/>
      <c r="AA912" s="102"/>
      <c r="AB912" s="102"/>
      <c r="AC912" s="102"/>
      <c r="AD912" s="102"/>
      <c r="AE912" s="102"/>
      <c r="AF912" s="102"/>
      <c r="AG912" s="102"/>
      <c r="AH912" s="102"/>
      <c r="AI912" s="102"/>
      <c r="AJ912" s="102"/>
      <c r="AK912" s="102"/>
      <c r="AL912" s="102"/>
    </row>
    <row r="913" spans="2:38" s="110" customFormat="1" x14ac:dyDescent="0.2">
      <c r="B913" s="102">
        <f t="shared" si="276"/>
        <v>5.3799999999999066</v>
      </c>
      <c r="C913" s="102">
        <f t="shared" si="277"/>
        <v>239883.29190189793</v>
      </c>
      <c r="D913" s="102">
        <f t="shared" si="268"/>
        <v>239.88329190189793</v>
      </c>
      <c r="E913" s="102">
        <f t="shared" si="269"/>
        <v>-21.716631799879977</v>
      </c>
      <c r="F913" s="102">
        <f t="shared" si="270"/>
        <v>-134.74238419793286</v>
      </c>
      <c r="G913" s="102">
        <f t="shared" si="271"/>
        <v>-11.569430159380637</v>
      </c>
      <c r="H913" s="102">
        <f t="shared" si="272"/>
        <v>118.72067161180226</v>
      </c>
      <c r="I913" s="102">
        <f t="shared" si="273"/>
        <v>-33.286061959260614</v>
      </c>
      <c r="J913" s="102">
        <f t="shared" si="274"/>
        <v>-16.021712586130604</v>
      </c>
      <c r="K913" s="102" t="str">
        <f t="shared" si="260"/>
        <v>1+1.77099663076116i</v>
      </c>
      <c r="L913" s="102" t="str">
        <f t="shared" si="261"/>
        <v>1-0.143961520561797i</v>
      </c>
      <c r="M913" s="102" t="str">
        <f t="shared" si="278"/>
        <v>1.2549553678742+1.62703511019936i</v>
      </c>
      <c r="N913" s="102" t="str">
        <f t="shared" si="262"/>
        <v>1+2346.63736582007i</v>
      </c>
      <c r="O913" s="102" t="str">
        <f t="shared" si="263"/>
        <v>-0.44207192537019+3.53744327678218i</v>
      </c>
      <c r="P913" s="102" t="str">
        <f t="shared" si="279"/>
        <v>-8301.53864469142-1033.84505517693i</v>
      </c>
      <c r="Q913" s="102" t="str">
        <f t="shared" si="264"/>
        <v>-0.0577686092186753-0.0582904425446546i</v>
      </c>
      <c r="R913" s="102" t="str">
        <f t="shared" si="265"/>
        <v>1400-14.1163453197849i</v>
      </c>
      <c r="S913" s="102" t="str">
        <f t="shared" si="266"/>
        <v>-771.474686081268i</v>
      </c>
      <c r="T913" s="102" t="str">
        <f t="shared" si="275"/>
        <v>323.31894184034-590.048642515664i</v>
      </c>
      <c r="U913" s="102" t="str">
        <f t="shared" si="267"/>
        <v>-0.126840507952748+0.231480621294606i</v>
      </c>
      <c r="V913" s="102"/>
      <c r="W913" s="102"/>
      <c r="X913" s="102"/>
      <c r="Y913" s="102"/>
      <c r="Z913" s="102"/>
      <c r="AA913" s="102"/>
      <c r="AB913" s="102"/>
      <c r="AC913" s="102"/>
      <c r="AD913" s="102"/>
      <c r="AE913" s="102"/>
      <c r="AF913" s="102"/>
      <c r="AG913" s="102"/>
      <c r="AH913" s="102"/>
      <c r="AI913" s="102"/>
      <c r="AJ913" s="102"/>
      <c r="AK913" s="102"/>
      <c r="AL913" s="102"/>
    </row>
    <row r="914" spans="2:38" s="110" customFormat="1" x14ac:dyDescent="0.2">
      <c r="B914" s="102">
        <f t="shared" si="276"/>
        <v>5.3849999999999065</v>
      </c>
      <c r="C914" s="102">
        <f t="shared" si="277"/>
        <v>242661.00950818943</v>
      </c>
      <c r="D914" s="102">
        <f t="shared" si="268"/>
        <v>242.66100950818944</v>
      </c>
      <c r="E914" s="102">
        <f t="shared" si="269"/>
        <v>-21.847309011088932</v>
      </c>
      <c r="F914" s="102">
        <f t="shared" si="270"/>
        <v>-135.00304341779852</v>
      </c>
      <c r="G914" s="102">
        <f t="shared" si="271"/>
        <v>-11.645701956239796</v>
      </c>
      <c r="H914" s="102">
        <f t="shared" si="272"/>
        <v>118.44662200486709</v>
      </c>
      <c r="I914" s="102">
        <f t="shared" si="273"/>
        <v>-33.493010967328729</v>
      </c>
      <c r="J914" s="102">
        <f t="shared" si="274"/>
        <v>-16.556421412931428</v>
      </c>
      <c r="K914" s="102" t="str">
        <f t="shared" si="260"/>
        <v>1+1.79150380524149i</v>
      </c>
      <c r="L914" s="102" t="str">
        <f t="shared" si="261"/>
        <v>1-0.145628516404327i</v>
      </c>
      <c r="M914" s="102" t="str">
        <f t="shared" si="278"/>
        <v>1.26089404129002+1.64587528883716i</v>
      </c>
      <c r="N914" s="102" t="str">
        <f t="shared" si="262"/>
        <v>1+2373.81014586215i</v>
      </c>
      <c r="O914" s="102" t="str">
        <f t="shared" si="263"/>
        <v>-0.47566209559611+3.57840493940265i</v>
      </c>
      <c r="P914" s="102" t="str">
        <f t="shared" si="279"/>
        <v>-8494.92961325284-1125.5531035887i</v>
      </c>
      <c r="Q914" s="102" t="str">
        <f t="shared" si="264"/>
        <v>-0.0571666336846879-0.0571605608915064i</v>
      </c>
      <c r="R914" s="102" t="str">
        <f t="shared" si="265"/>
        <v>1400-13.9547568511193i</v>
      </c>
      <c r="S914" s="102" t="str">
        <f t="shared" si="266"/>
        <v>-762.643688375127i</v>
      </c>
      <c r="T914" s="102" t="str">
        <f t="shared" si="275"/>
        <v>317.691045618489-586.416279739687i</v>
      </c>
      <c r="U914" s="102" t="str">
        <f t="shared" si="267"/>
        <v>-0.124632640973407+0.230055617436338i</v>
      </c>
      <c r="V914" s="102"/>
      <c r="W914" s="102"/>
      <c r="X914" s="102"/>
      <c r="Y914" s="102"/>
      <c r="Z914" s="102"/>
      <c r="AA914" s="102"/>
      <c r="AB914" s="102"/>
      <c r="AC914" s="102"/>
      <c r="AD914" s="102"/>
      <c r="AE914" s="102"/>
      <c r="AF914" s="102"/>
      <c r="AG914" s="102"/>
      <c r="AH914" s="102"/>
      <c r="AI914" s="102"/>
      <c r="AJ914" s="102"/>
      <c r="AK914" s="102"/>
      <c r="AL914" s="102"/>
    </row>
    <row r="915" spans="2:38" s="110" customFormat="1" x14ac:dyDescent="0.2">
      <c r="B915" s="102">
        <f t="shared" si="276"/>
        <v>5.3899999999999064</v>
      </c>
      <c r="C915" s="102">
        <f t="shared" si="277"/>
        <v>245470.89156845029</v>
      </c>
      <c r="D915" s="102">
        <f t="shared" si="268"/>
        <v>245.4708915684503</v>
      </c>
      <c r="E915" s="102">
        <f t="shared" si="269"/>
        <v>-21.978065015096409</v>
      </c>
      <c r="F915" s="102">
        <f t="shared" si="270"/>
        <v>-135.26649270196216</v>
      </c>
      <c r="G915" s="102">
        <f t="shared" si="271"/>
        <v>-11.722387839136472</v>
      </c>
      <c r="H915" s="102">
        <f t="shared" si="272"/>
        <v>118.17420208071475</v>
      </c>
      <c r="I915" s="102">
        <f t="shared" si="273"/>
        <v>-33.700452854232879</v>
      </c>
      <c r="J915" s="102">
        <f t="shared" si="274"/>
        <v>-17.092290621247415</v>
      </c>
      <c r="K915" s="102" t="str">
        <f t="shared" si="260"/>
        <v>1+1.81224844161071i</v>
      </c>
      <c r="L915" s="102" t="str">
        <f t="shared" si="261"/>
        <v>1-0.147314815148968i</v>
      </c>
      <c r="M915" s="102" t="str">
        <f t="shared" si="278"/>
        <v>1.26697104417989+1.66493362646174i</v>
      </c>
      <c r="N915" s="102" t="str">
        <f t="shared" si="262"/>
        <v>1+2401.29757186784i</v>
      </c>
      <c r="O915" s="102" t="str">
        <f t="shared" si="263"/>
        <v>-0.51003468139784+3.61984091572186i</v>
      </c>
      <c r="P915" s="102" t="str">
        <f t="shared" si="279"/>
        <v>-8692.82523615216-1221.1252010933i</v>
      </c>
      <c r="Q915" s="102" t="str">
        <f t="shared" si="264"/>
        <v>-0.0565708057853401-0.0560469968905035i</v>
      </c>
      <c r="R915" s="102" t="str">
        <f t="shared" si="265"/>
        <v>1400-13.7950180703592i</v>
      </c>
      <c r="S915" s="102" t="str">
        <f t="shared" si="266"/>
        <v>-753.913778263813i</v>
      </c>
      <c r="T915" s="102" t="str">
        <f t="shared" si="275"/>
        <v>312.131333562253-582.752370844345i</v>
      </c>
      <c r="U915" s="102" t="str">
        <f t="shared" si="267"/>
        <v>-0.12245152316673+0.228618237792781i</v>
      </c>
      <c r="V915" s="102"/>
      <c r="W915" s="102"/>
      <c r="X915" s="102"/>
      <c r="Y915" s="102"/>
      <c r="Z915" s="102"/>
      <c r="AA915" s="102"/>
      <c r="AB915" s="102"/>
      <c r="AC915" s="102"/>
      <c r="AD915" s="102"/>
      <c r="AE915" s="102"/>
      <c r="AF915" s="102"/>
      <c r="AG915" s="102"/>
      <c r="AH915" s="102"/>
      <c r="AI915" s="102"/>
      <c r="AJ915" s="102"/>
      <c r="AK915" s="102"/>
      <c r="AL915" s="102"/>
    </row>
    <row r="916" spans="2:38" s="110" customFormat="1" x14ac:dyDescent="0.2">
      <c r="B916" s="102">
        <f t="shared" si="276"/>
        <v>5.3949999999999063</v>
      </c>
      <c r="C916" s="102">
        <f t="shared" si="277"/>
        <v>248313.31052950365</v>
      </c>
      <c r="D916" s="102">
        <f t="shared" si="268"/>
        <v>248.31331052950364</v>
      </c>
      <c r="E916" s="102">
        <f t="shared" si="269"/>
        <v>-22.108905215105622</v>
      </c>
      <c r="F916" s="102">
        <f t="shared" si="270"/>
        <v>-135.5327599112</v>
      </c>
      <c r="G916" s="102">
        <f t="shared" si="271"/>
        <v>-11.799482754884384</v>
      </c>
      <c r="H916" s="102">
        <f t="shared" si="272"/>
        <v>117.90342863094556</v>
      </c>
      <c r="I916" s="102">
        <f t="shared" si="273"/>
        <v>-33.908387969990002</v>
      </c>
      <c r="J916" s="102">
        <f t="shared" si="274"/>
        <v>-17.629331280254448</v>
      </c>
      <c r="K916" s="102" t="str">
        <f t="shared" si="260"/>
        <v>1+1.83323328954792i</v>
      </c>
      <c r="L916" s="102" t="str">
        <f t="shared" si="261"/>
        <v>1-0.149020640312791i</v>
      </c>
      <c r="M916" s="102" t="str">
        <f t="shared" si="278"/>
        <v>1.27318959865116+1.68421264923513i</v>
      </c>
      <c r="N916" s="102" t="str">
        <f t="shared" si="262"/>
        <v>1+2429.10328726569i</v>
      </c>
      <c r="O916" s="102" t="str">
        <f t="shared" si="263"/>
        <v>-0.54520790757531+3.66175669803357i</v>
      </c>
      <c r="P916" s="102" t="str">
        <f t="shared" si="279"/>
        <v>-8895.33044026808-1320.7045638364i</v>
      </c>
      <c r="Q916" s="102" t="str">
        <f t="shared" si="264"/>
        <v>-0.0559810026759627-0.0549494951896175i</v>
      </c>
      <c r="R916" s="102" t="str">
        <f t="shared" si="265"/>
        <v>1400-13.6371078043019i</v>
      </c>
      <c r="S916" s="102" t="str">
        <f t="shared" si="266"/>
        <v>-745.283798607196i</v>
      </c>
      <c r="T916" s="102" t="str">
        <f t="shared" si="275"/>
        <v>306.640021033546-579.058425246608i</v>
      </c>
      <c r="U916" s="102" t="str">
        <f t="shared" si="267"/>
        <v>-0.120297239020852+0.227169074519823i</v>
      </c>
      <c r="V916" s="102"/>
      <c r="W916" s="102"/>
      <c r="X916" s="102"/>
      <c r="Y916" s="102"/>
      <c r="Z916" s="102"/>
      <c r="AA916" s="102"/>
      <c r="AB916" s="102"/>
      <c r="AC916" s="102"/>
      <c r="AD916" s="102"/>
      <c r="AE916" s="102"/>
      <c r="AF916" s="102"/>
      <c r="AG916" s="102"/>
      <c r="AH916" s="102"/>
      <c r="AI916" s="102"/>
      <c r="AJ916" s="102"/>
      <c r="AK916" s="102"/>
      <c r="AL916" s="102"/>
    </row>
    <row r="917" spans="2:38" s="110" customFormat="1" x14ac:dyDescent="0.2">
      <c r="B917" s="102">
        <f t="shared" si="276"/>
        <v>5.3999999999999062</v>
      </c>
      <c r="C917" s="102">
        <f t="shared" si="277"/>
        <v>251188.64315090401</v>
      </c>
      <c r="D917" s="102">
        <f t="shared" si="268"/>
        <v>251.188643150904</v>
      </c>
      <c r="E917" s="102">
        <f t="shared" si="269"/>
        <v>-22.239835074735133</v>
      </c>
      <c r="F917" s="102">
        <f t="shared" si="270"/>
        <v>-135.8018718135265</v>
      </c>
      <c r="G917" s="102">
        <f t="shared" si="271"/>
        <v>-11.876981635754014</v>
      </c>
      <c r="H917" s="102">
        <f t="shared" si="272"/>
        <v>117.63431769225546</v>
      </c>
      <c r="I917" s="102">
        <f t="shared" si="273"/>
        <v>-34.116816710489147</v>
      </c>
      <c r="J917" s="102">
        <f t="shared" si="274"/>
        <v>-18.167554121271039</v>
      </c>
      <c r="K917" s="102" t="str">
        <f t="shared" si="260"/>
        <v>1+1.85446113057196i</v>
      </c>
      <c r="L917" s="102" t="str">
        <f t="shared" si="261"/>
        <v>1-0.150746218001074i</v>
      </c>
      <c r="M917" s="102" t="str">
        <f t="shared" si="278"/>
        <v>1.27955300186372+1.70371491257089i</v>
      </c>
      <c r="N917" s="102" t="str">
        <f t="shared" si="262"/>
        <v>1+2457.23097767315i</v>
      </c>
      <c r="O917" s="102" t="str">
        <f t="shared" si="263"/>
        <v>-0.58120042343861+3.70415784222933i</v>
      </c>
      <c r="P917" s="102" t="str">
        <f t="shared" si="279"/>
        <v>-9102.55259654028-1424.43952686788i</v>
      </c>
      <c r="Q917" s="102" t="str">
        <f t="shared" si="264"/>
        <v>-0.0553971024530906-0.053867807053526i</v>
      </c>
      <c r="R917" s="102" t="str">
        <f t="shared" si="265"/>
        <v>1400-13.481005122113i</v>
      </c>
      <c r="S917" s="102" t="str">
        <f t="shared" si="266"/>
        <v>-736.752605510824i</v>
      </c>
      <c r="T917" s="102" t="str">
        <f t="shared" si="275"/>
        <v>301.21728231485-575.335941727885i</v>
      </c>
      <c r="U917" s="102" t="str">
        <f t="shared" si="267"/>
        <v>-0.118169856908133+0.225708715600939i</v>
      </c>
      <c r="V917" s="102"/>
      <c r="W917" s="102"/>
      <c r="X917" s="102"/>
      <c r="Y917" s="102"/>
      <c r="Z917" s="102"/>
      <c r="AA917" s="102"/>
      <c r="AB917" s="102"/>
      <c r="AC917" s="102"/>
      <c r="AD917" s="102"/>
      <c r="AE917" s="102"/>
      <c r="AF917" s="102"/>
      <c r="AG917" s="102"/>
      <c r="AH917" s="102"/>
      <c r="AI917" s="102"/>
      <c r="AJ917" s="102"/>
      <c r="AK917" s="102"/>
      <c r="AL917" s="102"/>
    </row>
    <row r="918" spans="2:38" s="110" customFormat="1" x14ac:dyDescent="0.2">
      <c r="B918" s="102">
        <f t="shared" si="276"/>
        <v>5.4049999999999061</v>
      </c>
      <c r="C918" s="102">
        <f t="shared" si="277"/>
        <v>254097.27055487587</v>
      </c>
      <c r="D918" s="102">
        <f t="shared" si="268"/>
        <v>254.09727055487588</v>
      </c>
      <c r="E918" s="102">
        <f t="shared" si="269"/>
        <v>-22.370860112275402</v>
      </c>
      <c r="F918" s="102">
        <f t="shared" si="270"/>
        <v>-136.07385406854411</v>
      </c>
      <c r="G918" s="102">
        <f t="shared" si="271"/>
        <v>-11.954879402486789</v>
      </c>
      <c r="H918" s="102">
        <f t="shared" si="272"/>
        <v>117.36688455214353</v>
      </c>
      <c r="I918" s="102">
        <f t="shared" si="273"/>
        <v>-34.325739514762191</v>
      </c>
      <c r="J918" s="102">
        <f t="shared" si="274"/>
        <v>-18.706969516400576</v>
      </c>
      <c r="K918" s="102" t="str">
        <f t="shared" si="260"/>
        <v>1+1.87593477841018i</v>
      </c>
      <c r="L918" s="102" t="str">
        <f t="shared" si="261"/>
        <v>1-0.15249177693727i</v>
      </c>
      <c r="M918" s="102" t="str">
        <f t="shared" si="278"/>
        <v>1.28606462777819+1.72344300147291i</v>
      </c>
      <c r="N918" s="102" t="str">
        <f t="shared" si="262"/>
        <v>1+2485.68437138513i</v>
      </c>
      <c r="O918" s="102" t="str">
        <f t="shared" si="263"/>
        <v>-0.61803131269611+3.74704996853487i</v>
      </c>
      <c r="P918" s="102" t="str">
        <f t="shared" si="279"/>
        <v>-9314.60157689897-1532.48372502682i</v>
      </c>
      <c r="Q918" s="102" t="str">
        <f t="shared" si="264"/>
        <v>-0.054818984269811-0.0528016902531592i</v>
      </c>
      <c r="R918" s="102" t="str">
        <f t="shared" si="265"/>
        <v>1400-13.3266893325508i</v>
      </c>
      <c r="S918" s="102" t="str">
        <f t="shared" si="266"/>
        <v>-728.319068174287i</v>
      </c>
      <c r="T918" s="102" t="str">
        <f t="shared" si="275"/>
        <v>295.86325146538-571.586407280373i</v>
      </c>
      <c r="U918" s="102" t="str">
        <f t="shared" si="267"/>
        <v>-0.116069429421033+0.224237744394607i</v>
      </c>
      <c r="V918" s="102"/>
      <c r="W918" s="102"/>
      <c r="X918" s="102"/>
      <c r="Y918" s="102"/>
      <c r="Z918" s="102"/>
      <c r="AA918" s="102"/>
      <c r="AB918" s="102"/>
      <c r="AC918" s="102"/>
      <c r="AD918" s="102"/>
      <c r="AE918" s="102"/>
      <c r="AF918" s="102"/>
      <c r="AG918" s="102"/>
      <c r="AH918" s="102"/>
      <c r="AI918" s="102"/>
      <c r="AJ918" s="102"/>
      <c r="AK918" s="102"/>
      <c r="AL918" s="102"/>
    </row>
    <row r="919" spans="2:38" s="110" customFormat="1" x14ac:dyDescent="0.2">
      <c r="B919" s="102">
        <f t="shared" si="276"/>
        <v>5.409999999999906</v>
      </c>
      <c r="C919" s="102">
        <f t="shared" si="277"/>
        <v>257039.5782768311</v>
      </c>
      <c r="D919" s="102">
        <f t="shared" si="268"/>
        <v>257.03957827683109</v>
      </c>
      <c r="E919" s="102">
        <f t="shared" si="269"/>
        <v>-22.501985894891536</v>
      </c>
      <c r="F919" s="102">
        <f t="shared" si="270"/>
        <v>-136.34873121279173</v>
      </c>
      <c r="G919" s="102">
        <f t="shared" si="271"/>
        <v>-12.033170967243894</v>
      </c>
      <c r="H919" s="102">
        <f t="shared" si="272"/>
        <v>117.10114375517028</v>
      </c>
      <c r="I919" s="102">
        <f t="shared" si="273"/>
        <v>-34.53515686213543</v>
      </c>
      <c r="J919" s="102">
        <f t="shared" si="274"/>
        <v>-19.247587457621449</v>
      </c>
      <c r="K919" s="102" t="str">
        <f t="shared" si="260"/>
        <v>1+1.89765707937133i</v>
      </c>
      <c r="L919" s="102" t="str">
        <f t="shared" si="261"/>
        <v>1-0.154257548493326i</v>
      </c>
      <c r="M919" s="102" t="str">
        <f t="shared" si="278"/>
        <v>1.29272792894483+1.743399530878i</v>
      </c>
      <c r="N919" s="102" t="str">
        <f t="shared" si="262"/>
        <v>1+2514.46723986813i</v>
      </c>
      <c r="O919" s="102" t="str">
        <f t="shared" si="263"/>
        <v>-0.65572010357275+3.79043876225507i</v>
      </c>
      <c r="P919" s="102" t="str">
        <f t="shared" si="279"/>
        <v>-9531.58981252025-1644.99628019436i</v>
      </c>
      <c r="Q919" s="102" t="str">
        <f t="shared" si="264"/>
        <v>-0.0542465284474495-0.0517509089530223i</v>
      </c>
      <c r="R919" s="102" t="str">
        <f t="shared" si="265"/>
        <v>1400-13.1741399812247i</v>
      </c>
      <c r="S919" s="102" t="str">
        <f t="shared" si="266"/>
        <v>-719.982068741349i</v>
      </c>
      <c r="T919" s="102" t="str">
        <f t="shared" si="275"/>
        <v>290.578023207359-567.81129600363i</v>
      </c>
      <c r="U919" s="102" t="str">
        <f t="shared" si="267"/>
        <v>-0.11399599371981+0.222756739201424i</v>
      </c>
      <c r="V919" s="102"/>
      <c r="W919" s="102"/>
      <c r="X919" s="102"/>
      <c r="Y919" s="102"/>
      <c r="Z919" s="102"/>
      <c r="AA919" s="102"/>
      <c r="AB919" s="102"/>
      <c r="AC919" s="102"/>
      <c r="AD919" s="102"/>
      <c r="AE919" s="102"/>
      <c r="AF919" s="102"/>
      <c r="AG919" s="102"/>
      <c r="AH919" s="102"/>
      <c r="AI919" s="102"/>
      <c r="AJ919" s="102"/>
      <c r="AK919" s="102"/>
      <c r="AL919" s="102"/>
    </row>
    <row r="920" spans="2:38" s="110" customFormat="1" x14ac:dyDescent="0.2">
      <c r="B920" s="102">
        <f t="shared" si="276"/>
        <v>5.4149999999999059</v>
      </c>
      <c r="C920" s="102">
        <f t="shared" si="277"/>
        <v>260015.95631647125</v>
      </c>
      <c r="D920" s="102">
        <f t="shared" si="268"/>
        <v>260.01595631647126</v>
      </c>
      <c r="E920" s="102">
        <f t="shared" si="269"/>
        <v>-22.633218032776504</v>
      </c>
      <c r="F920" s="102">
        <f t="shared" si="270"/>
        <v>-136.62652664610283</v>
      </c>
      <c r="G920" s="102">
        <f t="shared" si="271"/>
        <v>-12.111851236489086</v>
      </c>
      <c r="H920" s="102">
        <f t="shared" si="272"/>
        <v>116.83710910973825</v>
      </c>
      <c r="I920" s="102">
        <f t="shared" si="273"/>
        <v>-34.745069269265592</v>
      </c>
      <c r="J920" s="102">
        <f t="shared" si="274"/>
        <v>-19.789417536364581</v>
      </c>
      <c r="K920" s="102" t="str">
        <f t="shared" si="260"/>
        <v>1+1.91963091272288i</v>
      </c>
      <c r="L920" s="102" t="str">
        <f t="shared" si="261"/>
        <v>1-0.156043766720348i</v>
      </c>
      <c r="M920" s="102" t="str">
        <f t="shared" si="278"/>
        <v>1.2995464383341+1.76358714600253i</v>
      </c>
      <c r="N920" s="102" t="str">
        <f t="shared" si="262"/>
        <v>1+2543.58339826019i</v>
      </c>
      <c r="O920" s="102" t="str">
        <f t="shared" si="263"/>
        <v>-0.69428677916436+3.83432997452755i</v>
      </c>
      <c r="P920" s="102" t="str">
        <f t="shared" si="279"/>
        <v>-9753.63235343886-1762.14199513948i</v>
      </c>
      <c r="Q920" s="102" t="str">
        <f t="shared" si="264"/>
        <v>-0.0536796165835863-0.0507152335963939i</v>
      </c>
      <c r="R920" s="102" t="str">
        <f t="shared" si="265"/>
        <v>1400-13.0233368478834i</v>
      </c>
      <c r="S920" s="102" t="str">
        <f t="shared" si="266"/>
        <v>-711.740502151765i</v>
      </c>
      <c r="T920" s="102" t="str">
        <f t="shared" si="275"/>
        <v>285.361653839625-564.012068051697i</v>
      </c>
      <c r="U920" s="102" t="str">
        <f t="shared" si="267"/>
        <v>-0.11194957189093+0.22126627285105i</v>
      </c>
      <c r="V920" s="102"/>
      <c r="W920" s="102"/>
      <c r="X920" s="102"/>
      <c r="Y920" s="102"/>
      <c r="Z920" s="102"/>
      <c r="AA920" s="102"/>
      <c r="AB920" s="102"/>
      <c r="AC920" s="102"/>
      <c r="AD920" s="102"/>
      <c r="AE920" s="102"/>
      <c r="AF920" s="102"/>
      <c r="AG920" s="102"/>
      <c r="AH920" s="102"/>
      <c r="AI920" s="102"/>
      <c r="AJ920" s="102"/>
      <c r="AK920" s="102"/>
      <c r="AL920" s="102"/>
    </row>
    <row r="921" spans="2:38" s="110" customFormat="1" x14ac:dyDescent="0.2">
      <c r="B921" s="102">
        <f t="shared" si="276"/>
        <v>5.4199999999999058</v>
      </c>
      <c r="C921" s="102">
        <f t="shared" si="277"/>
        <v>263026.79918948159</v>
      </c>
      <c r="D921" s="102">
        <f t="shared" si="268"/>
        <v>263.02679918948161</v>
      </c>
      <c r="E921" s="102">
        <f t="shared" si="269"/>
        <v>-22.764562173258291</v>
      </c>
      <c r="F921" s="102">
        <f t="shared" si="270"/>
        <v>-136.90726261896245</v>
      </c>
      <c r="G921" s="102">
        <f t="shared" si="271"/>
        <v>-12.190915113802053</v>
      </c>
      <c r="H921" s="102">
        <f t="shared" si="272"/>
        <v>116.57479369537316</v>
      </c>
      <c r="I921" s="102">
        <f t="shared" si="273"/>
        <v>-34.955477287060347</v>
      </c>
      <c r="J921" s="102">
        <f t="shared" si="274"/>
        <v>-20.332468923589289</v>
      </c>
      <c r="K921" s="102" t="str">
        <f t="shared" si="260"/>
        <v>1+1.94185919107265i</v>
      </c>
      <c r="L921" s="102" t="str">
        <f t="shared" si="261"/>
        <v>1-0.157850668379629i</v>
      </c>
      <c r="M921" s="102" t="str">
        <f t="shared" si="278"/>
        <v>1.30652377120994+1.78400852269302i</v>
      </c>
      <c r="N921" s="102" t="str">
        <f t="shared" si="262"/>
        <v>1+2573.03670587658i</v>
      </c>
      <c r="O921" s="102" t="str">
        <f t="shared" si="263"/>
        <v>-0.73375178803282+3.87872942308495i</v>
      </c>
      <c r="P921" s="102" t="str">
        <f t="shared" si="279"/>
        <v>-9980.8469295491-1884.09155418793i</v>
      </c>
      <c r="Q921" s="102" t="str">
        <f t="shared" si="264"/>
        <v>-0.0531181316563801-0.0496944407885253i</v>
      </c>
      <c r="R921" s="102" t="str">
        <f t="shared" si="265"/>
        <v>1400-12.8742599437349i</v>
      </c>
      <c r="S921" s="102" t="str">
        <f t="shared" si="266"/>
        <v>-703.593275994814i</v>
      </c>
      <c r="T921" s="102" t="str">
        <f t="shared" si="275"/>
        <v>280.214162175909-560.190168631058i</v>
      </c>
      <c r="U921" s="102" t="str">
        <f t="shared" si="267"/>
        <v>-0.109930171315164+0.219766912309107i</v>
      </c>
      <c r="V921" s="102"/>
      <c r="W921" s="102"/>
      <c r="X921" s="102"/>
      <c r="Y921" s="102"/>
      <c r="Z921" s="102"/>
      <c r="AA921" s="102"/>
      <c r="AB921" s="102"/>
      <c r="AC921" s="102"/>
      <c r="AD921" s="102"/>
      <c r="AE921" s="102"/>
      <c r="AF921" s="102"/>
      <c r="AG921" s="102"/>
      <c r="AH921" s="102"/>
      <c r="AI921" s="102"/>
      <c r="AJ921" s="102"/>
      <c r="AK921" s="102"/>
      <c r="AL921" s="102"/>
    </row>
    <row r="922" spans="2:38" s="110" customFormat="1" x14ac:dyDescent="0.2">
      <c r="B922" s="102">
        <f t="shared" si="276"/>
        <v>5.4249999999999057</v>
      </c>
      <c r="C922" s="102">
        <f t="shared" si="277"/>
        <v>266072.50597982371</v>
      </c>
      <c r="D922" s="102">
        <f t="shared" si="268"/>
        <v>266.07250597982369</v>
      </c>
      <c r="E922" s="102">
        <f t="shared" si="269"/>
        <v>-22.896023994866205</v>
      </c>
      <c r="F922" s="102">
        <f t="shared" si="270"/>
        <v>-137.19096022086828</v>
      </c>
      <c r="G922" s="102">
        <f t="shared" si="271"/>
        <v>-12.270357502622245</v>
      </c>
      <c r="H922" s="102">
        <f t="shared" si="272"/>
        <v>116.3142098704797</v>
      </c>
      <c r="I922" s="102">
        <f t="shared" si="273"/>
        <v>-35.166381497488452</v>
      </c>
      <c r="J922" s="102">
        <f t="shared" si="274"/>
        <v>-20.876750350388576</v>
      </c>
      <c r="K922" s="102" t="str">
        <f t="shared" si="260"/>
        <v>1+1.96434486075484i</v>
      </c>
      <c r="L922" s="102" t="str">
        <f t="shared" si="261"/>
        <v>1-0.159678492974025i</v>
      </c>
      <c r="M922" s="102" t="str">
        <f t="shared" si="278"/>
        <v>1.3136636270466+1.80466636778082i</v>
      </c>
      <c r="N922" s="102" t="str">
        <f t="shared" si="262"/>
        <v>1+2602.83106672132i</v>
      </c>
      <c r="O922" s="102" t="str">
        <f t="shared" si="263"/>
        <v>-0.77413605504821+3.92364299302608i</v>
      </c>
      <c r="P922" s="102" t="str">
        <f t="shared" si="279"/>
        <v>-10213.3540130268-2011.02173095554i</v>
      </c>
      <c r="Q922" s="102" t="str">
        <f t="shared" si="264"/>
        <v>-0.0525619581251823-0.0486883131779355i</v>
      </c>
      <c r="R922" s="102" t="str">
        <f t="shared" si="265"/>
        <v>1400-12.726889508797i</v>
      </c>
      <c r="S922" s="102" t="str">
        <f t="shared" si="266"/>
        <v>-695.539310364486i</v>
      </c>
      <c r="T922" s="102" t="str">
        <f t="shared" si="275"/>
        <v>275.135530505089-556.347027049515i</v>
      </c>
      <c r="U922" s="102" t="str">
        <f t="shared" si="267"/>
        <v>-0.107937785044304+0.21825921830404i</v>
      </c>
      <c r="V922" s="102"/>
      <c r="W922" s="102"/>
      <c r="X922" s="102"/>
      <c r="Y922" s="102"/>
      <c r="Z922" s="102"/>
      <c r="AA922" s="102"/>
      <c r="AB922" s="102"/>
      <c r="AC922" s="102"/>
      <c r="AD922" s="102"/>
      <c r="AE922" s="102"/>
      <c r="AF922" s="102"/>
      <c r="AG922" s="102"/>
      <c r="AH922" s="102"/>
      <c r="AI922" s="102"/>
      <c r="AJ922" s="102"/>
      <c r="AK922" s="102"/>
      <c r="AL922" s="102"/>
    </row>
    <row r="923" spans="2:38" s="110" customFormat="1" x14ac:dyDescent="0.2">
      <c r="B923" s="102">
        <f t="shared" si="276"/>
        <v>5.4299999999999056</v>
      </c>
      <c r="C923" s="102">
        <f t="shared" si="277"/>
        <v>269153.48039263312</v>
      </c>
      <c r="D923" s="102">
        <f t="shared" si="268"/>
        <v>269.15348039263313</v>
      </c>
      <c r="E923" s="102">
        <f t="shared" si="269"/>
        <v>-23.027609201359635</v>
      </c>
      <c r="F923" s="102">
        <f t="shared" si="270"/>
        <v>-137.47763936969139</v>
      </c>
      <c r="G923" s="102">
        <f t="shared" si="271"/>
        <v>-12.350173308920038</v>
      </c>
      <c r="H923" s="102">
        <f t="shared" si="272"/>
        <v>116.05536928054619</v>
      </c>
      <c r="I923" s="102">
        <f t="shared" si="273"/>
        <v>-35.377782510279673</v>
      </c>
      <c r="J923" s="102">
        <f t="shared" si="274"/>
        <v>-21.422270089145201</v>
      </c>
      <c r="K923" s="102" t="str">
        <f t="shared" si="260"/>
        <v>1+1.98709090222061i</v>
      </c>
      <c r="L923" s="102" t="str">
        <f t="shared" si="261"/>
        <v>1-0.161527482779707i</v>
      </c>
      <c r="M923" s="102" t="str">
        <f t="shared" si="278"/>
        <v>1.32096979149015+1.8255634194409i</v>
      </c>
      <c r="N923" s="102" t="str">
        <f t="shared" si="262"/>
        <v>1+2632.97043000466i</v>
      </c>
      <c r="O923" s="102" t="str">
        <f t="shared" si="263"/>
        <v>-0.81546099248344+3.96907663759599i</v>
      </c>
      <c r="P923" s="102" t="str">
        <f t="shared" si="279"/>
        <v>-10451.276882205-2143.11560339355i</v>
      </c>
      <c r="Q923" s="102" t="str">
        <f t="shared" si="264"/>
        <v>-0.0520109820274276-0.0476966393359147i</v>
      </c>
      <c r="R923" s="102" t="str">
        <f t="shared" si="265"/>
        <v>1400-12.5812060092782i</v>
      </c>
      <c r="S923" s="102" t="str">
        <f t="shared" si="266"/>
        <v>-687.577537716367i</v>
      </c>
      <c r="T923" s="102" t="str">
        <f t="shared" si="275"/>
        <v>270.125705570873-552.484055816006i</v>
      </c>
      <c r="U923" s="102" t="str">
        <f t="shared" si="267"/>
        <v>-0.105972392185496+0.216743744973971i</v>
      </c>
      <c r="V923" s="102"/>
      <c r="W923" s="102"/>
      <c r="X923" s="102"/>
      <c r="Y923" s="102"/>
      <c r="Z923" s="102"/>
      <c r="AA923" s="102"/>
      <c r="AB923" s="102"/>
      <c r="AC923" s="102"/>
      <c r="AD923" s="102"/>
      <c r="AE923" s="102"/>
      <c r="AF923" s="102"/>
      <c r="AG923" s="102"/>
      <c r="AH923" s="102"/>
      <c r="AI923" s="102"/>
      <c r="AJ923" s="102"/>
      <c r="AK923" s="102"/>
      <c r="AL923" s="102"/>
    </row>
    <row r="924" spans="2:38" s="110" customFormat="1" x14ac:dyDescent="0.2">
      <c r="B924" s="102">
        <f t="shared" si="276"/>
        <v>5.4349999999999055</v>
      </c>
      <c r="C924" s="102">
        <f t="shared" si="277"/>
        <v>272270.13080773212</v>
      </c>
      <c r="D924" s="102">
        <f t="shared" si="268"/>
        <v>272.27013080773213</v>
      </c>
      <c r="E924" s="102">
        <f t="shared" si="269"/>
        <v>-23.159323515724704</v>
      </c>
      <c r="F924" s="102">
        <f t="shared" si="270"/>
        <v>-137.76731880204014</v>
      </c>
      <c r="G924" s="102">
        <f t="shared" si="271"/>
        <v>-12.430357443795266</v>
      </c>
      <c r="H924" s="102">
        <f t="shared" si="272"/>
        <v>115.7982828667751</v>
      </c>
      <c r="I924" s="102">
        <f t="shared" si="273"/>
        <v>-35.589680959519967</v>
      </c>
      <c r="J924" s="102">
        <f t="shared" si="274"/>
        <v>-21.96903593526504</v>
      </c>
      <c r="K924" s="102" t="str">
        <f t="shared" si="260"/>
        <v>1+2.01010033043313i</v>
      </c>
      <c r="L924" s="102" t="str">
        <f t="shared" si="261"/>
        <v>1-0.163397882878271i</v>
      </c>
      <c r="M924" s="102" t="str">
        <f t="shared" si="278"/>
        <v>1.32844613836569+1.84670244755486i</v>
      </c>
      <c r="N924" s="102" t="str">
        <f t="shared" si="262"/>
        <v>1+2663.45879066656i</v>
      </c>
      <c r="O924" s="102" t="str">
        <f t="shared" si="263"/>
        <v>-0.85774851136738+4.01503637897507i</v>
      </c>
      <c r="P924" s="102" t="str">
        <f t="shared" si="279"/>
        <v>-10694.7416869386-2280.56277640363i</v>
      </c>
      <c r="Q924" s="102" t="str">
        <f t="shared" si="264"/>
        <v>-0.0514650910717812-0.0467192136343282i</v>
      </c>
      <c r="R924" s="102" t="str">
        <f t="shared" si="265"/>
        <v>1400-12.4371901349885i</v>
      </c>
      <c r="S924" s="102" t="str">
        <f t="shared" si="266"/>
        <v>-679.706902726111i</v>
      </c>
      <c r="T924" s="102" t="str">
        <f t="shared" si="275"/>
        <v>265.184599568304-548.602649791155i</v>
      </c>
      <c r="U924" s="102" t="str">
        <f t="shared" si="267"/>
        <v>-0.104033958292181+0.215221039533453i</v>
      </c>
      <c r="V924" s="102"/>
      <c r="W924" s="102"/>
      <c r="X924" s="102"/>
      <c r="Y924" s="102"/>
      <c r="Z924" s="102"/>
      <c r="AA924" s="102"/>
      <c r="AB924" s="102"/>
      <c r="AC924" s="102"/>
      <c r="AD924" s="102"/>
      <c r="AE924" s="102"/>
      <c r="AF924" s="102"/>
      <c r="AG924" s="102"/>
      <c r="AH924" s="102"/>
      <c r="AI924" s="102"/>
      <c r="AJ924" s="102"/>
      <c r="AK924" s="102"/>
      <c r="AL924" s="102"/>
    </row>
    <row r="925" spans="2:38" s="110" customFormat="1" x14ac:dyDescent="0.2">
      <c r="B925" s="102">
        <f t="shared" si="276"/>
        <v>5.4399999999999054</v>
      </c>
      <c r="C925" s="102">
        <f t="shared" si="277"/>
        <v>275422.87033375684</v>
      </c>
      <c r="D925" s="102">
        <f t="shared" si="268"/>
        <v>275.42287033375686</v>
      </c>
      <c r="E925" s="102">
        <f t="shared" si="269"/>
        <v>-23.291172674141034</v>
      </c>
      <c r="F925" s="102">
        <f t="shared" si="270"/>
        <v>-138.06001606462135</v>
      </c>
      <c r="G925" s="102">
        <f t="shared" si="271"/>
        <v>-12.510904826000825</v>
      </c>
      <c r="H925" s="102">
        <f t="shared" si="272"/>
        <v>115.54296087511364</v>
      </c>
      <c r="I925" s="102">
        <f t="shared" si="273"/>
        <v>-35.802077500141863</v>
      </c>
      <c r="J925" s="102">
        <f t="shared" si="274"/>
        <v>-22.517055189507715</v>
      </c>
      <c r="K925" s="102" t="str">
        <f t="shared" si="260"/>
        <v>1+2.03337619526719i</v>
      </c>
      <c r="L925" s="102" t="str">
        <f t="shared" si="261"/>
        <v>1-0.165289941189224i</v>
      </c>
      <c r="M925" s="102" t="str">
        <f t="shared" si="278"/>
        <v>1.33609663173128+1.86808625407797i</v>
      </c>
      <c r="N925" s="102" t="str">
        <f t="shared" si="262"/>
        <v>1+2694.30018990621i</v>
      </c>
      <c r="O925" s="102" t="str">
        <f t="shared" si="263"/>
        <v>-0.90102103310223+4.06152830907724i</v>
      </c>
      <c r="P925" s="102" t="str">
        <f t="shared" si="279"/>
        <v>-10943.8775154894-2423.55961228775i</v>
      </c>
      <c r="Q925" s="102" t="str">
        <f t="shared" si="264"/>
        <v>-0.0509241747275345-0.0457558361218362i</v>
      </c>
      <c r="R925" s="102" t="str">
        <f t="shared" si="265"/>
        <v>1400-12.2948227967796i</v>
      </c>
      <c r="S925" s="102" t="str">
        <f t="shared" si="266"/>
        <v>-671.926362149582i</v>
      </c>
      <c r="T925" s="102" t="str">
        <f t="shared" si="275"/>
        <v>260.312091154678-544.704185388354i</v>
      </c>
      <c r="U925" s="102" t="str">
        <f t="shared" si="267"/>
        <v>-0.102122435760681+0.213691641960046i</v>
      </c>
      <c r="V925" s="102"/>
      <c r="W925" s="102"/>
      <c r="X925" s="102"/>
      <c r="Y925" s="102"/>
      <c r="Z925" s="102"/>
      <c r="AA925" s="102"/>
      <c r="AB925" s="102"/>
      <c r="AC925" s="102"/>
      <c r="AD925" s="102"/>
      <c r="AE925" s="102"/>
      <c r="AF925" s="102"/>
      <c r="AG925" s="102"/>
      <c r="AH925" s="102"/>
      <c r="AI925" s="102"/>
      <c r="AJ925" s="102"/>
      <c r="AK925" s="102"/>
      <c r="AL925" s="102"/>
    </row>
    <row r="926" spans="2:38" s="110" customFormat="1" x14ac:dyDescent="0.2">
      <c r="B926" s="102">
        <f t="shared" si="276"/>
        <v>5.4449999999999052</v>
      </c>
      <c r="C926" s="102">
        <f t="shared" si="277"/>
        <v>278612.1168629165</v>
      </c>
      <c r="D926" s="102">
        <f t="shared" si="268"/>
        <v>278.61211686291648</v>
      </c>
      <c r="E926" s="102">
        <f t="shared" si="269"/>
        <v>-23.423162419924957</v>
      </c>
      <c r="F926" s="102">
        <f t="shared" si="270"/>
        <v>-138.35574750660123</v>
      </c>
      <c r="G926" s="102">
        <f t="shared" si="271"/>
        <v>-12.591810384391254</v>
      </c>
      <c r="H926" s="102">
        <f t="shared" si="272"/>
        <v>115.28941286565922</v>
      </c>
      <c r="I926" s="102">
        <f t="shared" si="273"/>
        <v>-36.014972804316209</v>
      </c>
      <c r="J926" s="102">
        <f t="shared" si="274"/>
        <v>-23.066334640942017</v>
      </c>
      <c r="K926" s="102" t="str">
        <f t="shared" si="260"/>
        <v>1+2.05692158191345i</v>
      </c>
      <c r="L926" s="102" t="str">
        <f t="shared" si="261"/>
        <v>1-0.167203908502846i</v>
      </c>
      <c r="M926" s="102" t="str">
        <f t="shared" si="278"/>
        <v>1.34392532797979+1.8897176734106i</v>
      </c>
      <c r="N926" s="102" t="str">
        <f t="shared" si="262"/>
        <v>1+2725.49871571766i</v>
      </c>
      <c r="O926" s="102" t="str">
        <f t="shared" si="263"/>
        <v>-0.94530150135184+4.10855859035748i</v>
      </c>
      <c r="P926" s="102" t="str">
        <f t="shared" si="279"/>
        <v>-11198.8164629714-2572.30946931006i</v>
      </c>
      <c r="Q926" s="102" t="str">
        <f t="shared" si="264"/>
        <v>-0.0503881243102239-0.0448063123986145i</v>
      </c>
      <c r="R926" s="102" t="str">
        <f t="shared" si="265"/>
        <v>1400-12.1540851240151i</v>
      </c>
      <c r="S926" s="102" t="str">
        <f t="shared" si="266"/>
        <v>-664.234884684549i</v>
      </c>
      <c r="T926" s="102" t="str">
        <f t="shared" si="275"/>
        <v>255.508026472384-540.790019824924i</v>
      </c>
      <c r="U926" s="102" t="str">
        <f t="shared" si="267"/>
        <v>-0.100237764231473+0.212156084700547i</v>
      </c>
      <c r="V926" s="102"/>
      <c r="W926" s="102"/>
      <c r="X926" s="102"/>
      <c r="Y926" s="102"/>
      <c r="Z926" s="102"/>
      <c r="AA926" s="102"/>
      <c r="AB926" s="102"/>
      <c r="AC926" s="102"/>
      <c r="AD926" s="102"/>
      <c r="AE926" s="102"/>
      <c r="AF926" s="102"/>
      <c r="AG926" s="102"/>
      <c r="AH926" s="102"/>
      <c r="AI926" s="102"/>
      <c r="AJ926" s="102"/>
      <c r="AK926" s="102"/>
      <c r="AL926" s="102"/>
    </row>
    <row r="927" spans="2:38" s="110" customFormat="1" x14ac:dyDescent="0.2">
      <c r="B927" s="102">
        <f t="shared" si="276"/>
        <v>5.4499999999999051</v>
      </c>
      <c r="C927" s="102">
        <f t="shared" si="277"/>
        <v>281838.29312638415</v>
      </c>
      <c r="D927" s="102">
        <f t="shared" si="268"/>
        <v>281.83829312638414</v>
      </c>
      <c r="E927" s="102">
        <f t="shared" si="269"/>
        <v>-23.555298497451847</v>
      </c>
      <c r="F927" s="102">
        <f t="shared" si="270"/>
        <v>-138.65452827295772</v>
      </c>
      <c r="G927" s="102">
        <f t="shared" si="271"/>
        <v>-12.673069060295008</v>
      </c>
      <c r="H927" s="102">
        <f t="shared" si="272"/>
        <v>115.03764772241824</v>
      </c>
      <c r="I927" s="102">
        <f t="shared" si="273"/>
        <v>-36.228367557746857</v>
      </c>
      <c r="J927" s="102">
        <f t="shared" si="274"/>
        <v>-23.616880550539477</v>
      </c>
      <c r="K927" s="102" t="str">
        <f t="shared" si="260"/>
        <v>1+2.08073961128742i</v>
      </c>
      <c r="L927" s="102" t="str">
        <f t="shared" si="261"/>
        <v>1-0.169140038513431i</v>
      </c>
      <c r="M927" s="102" t="str">
        <f t="shared" si="278"/>
        <v>1.35193637798958+1.91159957277399i</v>
      </c>
      <c r="N927" s="102" t="str">
        <f t="shared" si="262"/>
        <v>1+2757.05850343173i</v>
      </c>
      <c r="O927" s="102" t="str">
        <f t="shared" si="263"/>
        <v>-0.99061339420658+4.15613345662864i</v>
      </c>
      <c r="P927" s="102" t="str">
        <f t="shared" si="279"/>
        <v>-11459.6937013893-2727.02294865399i</v>
      </c>
      <c r="Q927" s="102" t="str">
        <f t="shared" si="264"/>
        <v>-0.0498568330634604-0.0438704534896883i</v>
      </c>
      <c r="R927" s="102" t="str">
        <f t="shared" si="265"/>
        <v>1400-12.014958462069i</v>
      </c>
      <c r="S927" s="102" t="str">
        <f t="shared" si="266"/>
        <v>-656.631450834007i</v>
      </c>
      <c r="T927" s="102" t="str">
        <f t="shared" si="275"/>
        <v>250.77222018141-536.861490422932i</v>
      </c>
      <c r="U927" s="102" t="str">
        <f t="shared" si="267"/>
        <v>-0.0983798709942452+0.210614892396688i</v>
      </c>
      <c r="V927" s="102"/>
      <c r="W927" s="102"/>
      <c r="X927" s="102"/>
      <c r="Y927" s="102"/>
      <c r="Z927" s="102"/>
      <c r="AA927" s="102"/>
      <c r="AB927" s="102"/>
      <c r="AC927" s="102"/>
      <c r="AD927" s="102"/>
      <c r="AE927" s="102"/>
      <c r="AF927" s="102"/>
      <c r="AG927" s="102"/>
      <c r="AH927" s="102"/>
      <c r="AI927" s="102"/>
      <c r="AJ927" s="102"/>
      <c r="AK927" s="102"/>
      <c r="AL927" s="102"/>
    </row>
    <row r="928" spans="2:38" s="110" customFormat="1" x14ac:dyDescent="0.2">
      <c r="B928" s="102">
        <f t="shared" si="276"/>
        <v>5.454999999999905</v>
      </c>
      <c r="C928" s="102">
        <f t="shared" si="277"/>
        <v>285101.826750329</v>
      </c>
      <c r="D928" s="102">
        <f t="shared" si="268"/>
        <v>285.101826750329</v>
      </c>
      <c r="E928" s="102">
        <f t="shared" si="269"/>
        <v>-23.687586646061838</v>
      </c>
      <c r="F928" s="102">
        <f t="shared" si="270"/>
        <v>-138.95637229883337</v>
      </c>
      <c r="G928" s="102">
        <f t="shared" si="271"/>
        <v>-12.754675809809861</v>
      </c>
      <c r="H928" s="102">
        <f t="shared" si="272"/>
        <v>114.78767366338897</v>
      </c>
      <c r="I928" s="102">
        <f t="shared" si="273"/>
        <v>-36.442262455871699</v>
      </c>
      <c r="J928" s="102">
        <f t="shared" si="274"/>
        <v>-24.1686986354444</v>
      </c>
      <c r="K928" s="102" t="str">
        <f t="shared" si="260"/>
        <v>1+2.10483344044308i</v>
      </c>
      <c r="L928" s="102" t="str">
        <f t="shared" si="261"/>
        <v>1-0.171098587852915i</v>
      </c>
      <c r="M928" s="102" t="str">
        <f t="shared" si="278"/>
        <v>1.3601340293254+1.93373485259016i</v>
      </c>
      <c r="N928" s="102" t="str">
        <f t="shared" si="262"/>
        <v>1+2788.98373626408i</v>
      </c>
      <c r="O928" s="102" t="str">
        <f t="shared" si="263"/>
        <v>-1.03698073663178+4.2042592138877i</v>
      </c>
      <c r="P928" s="102" t="str">
        <f t="shared" si="279"/>
        <v>-11726.6475513078-2887.91815007129i</v>
      </c>
      <c r="Q928" s="102" t="str">
        <f t="shared" si="264"/>
        <v>-0.0493301962369623-0.0429480757169683i</v>
      </c>
      <c r="R928" s="102" t="str">
        <f t="shared" si="265"/>
        <v>1400-11.8774243698529i</v>
      </c>
      <c r="S928" s="102" t="str">
        <f t="shared" si="266"/>
        <v>-649.11505277103i</v>
      </c>
      <c r="T928" s="102" t="str">
        <f t="shared" si="275"/>
        <v>246.104456499186-532.919913959024i</v>
      </c>
      <c r="U928" s="102" t="str">
        <f t="shared" si="267"/>
        <v>-0.0965486713958343+0.209068581630078i</v>
      </c>
      <c r="V928" s="102"/>
      <c r="W928" s="102"/>
      <c r="X928" s="102"/>
      <c r="Y928" s="102"/>
      <c r="Z928" s="102"/>
      <c r="AA928" s="102"/>
      <c r="AB928" s="102"/>
      <c r="AC928" s="102"/>
      <c r="AD928" s="102"/>
      <c r="AE928" s="102"/>
      <c r="AF928" s="102"/>
      <c r="AG928" s="102"/>
      <c r="AH928" s="102"/>
      <c r="AI928" s="102"/>
      <c r="AJ928" s="102"/>
      <c r="AK928" s="102"/>
      <c r="AL928" s="102"/>
    </row>
    <row r="929" spans="2:38" s="110" customFormat="1" x14ac:dyDescent="0.2">
      <c r="B929" s="102">
        <f t="shared" si="276"/>
        <v>5.4599999999999049</v>
      </c>
      <c r="C929" s="102">
        <f t="shared" si="277"/>
        <v>288403.15031259792</v>
      </c>
      <c r="D929" s="102">
        <f t="shared" si="268"/>
        <v>288.40315031259792</v>
      </c>
      <c r="E929" s="102">
        <f t="shared" si="269"/>
        <v>-23.820032593953911</v>
      </c>
      <c r="F929" s="102">
        <f t="shared" si="270"/>
        <v>-139.26129230487516</v>
      </c>
      <c r="G929" s="102">
        <f t="shared" si="271"/>
        <v>-12.836625606020974</v>
      </c>
      <c r="H929" s="102">
        <f t="shared" si="272"/>
        <v>114.53949825095155</v>
      </c>
      <c r="I929" s="102">
        <f t="shared" si="273"/>
        <v>-36.656658199974885</v>
      </c>
      <c r="J929" s="102">
        <f t="shared" si="274"/>
        <v>-24.721794053923603</v>
      </c>
      <c r="K929" s="102" t="str">
        <f t="shared" si="260"/>
        <v>1+2.12920626299139i</v>
      </c>
      <c r="L929" s="102" t="str">
        <f t="shared" si="261"/>
        <v>1-0.173079816124891i</v>
      </c>
      <c r="M929" s="102" t="str">
        <f t="shared" si="278"/>
        <v>1.36852262849052+1.9561264468665i</v>
      </c>
      <c r="N929" s="102" t="str">
        <f t="shared" si="262"/>
        <v>1+2821.27864586975i</v>
      </c>
      <c r="O929" s="102" t="str">
        <f t="shared" si="263"/>
        <v>-1.08442811320621+4.25294224115167i</v>
      </c>
      <c r="P929" s="102" t="str">
        <f t="shared" si="279"/>
        <v>-11999.8195551919-3055.22093652835i</v>
      </c>
      <c r="Q929" s="102" t="str">
        <f t="shared" si="264"/>
        <v>-0.0488081111607609-0.0420390005700917i</v>
      </c>
      <c r="R929" s="102" t="str">
        <f t="shared" si="265"/>
        <v>1400-11.7414646173718i</v>
      </c>
      <c r="S929" s="102" t="str">
        <f t="shared" si="266"/>
        <v>-641.684694205207i</v>
      </c>
      <c r="T929" s="102" t="str">
        <f t="shared" si="275"/>
        <v>241.504490245628-528.966586062632i</v>
      </c>
      <c r="U929" s="102" t="str">
        <f t="shared" si="267"/>
        <v>-0.0947440692502077+0.207517660686109i</v>
      </c>
      <c r="V929" s="102"/>
      <c r="W929" s="102"/>
      <c r="X929" s="102"/>
      <c r="Y929" s="102"/>
      <c r="Z929" s="102"/>
      <c r="AA929" s="102"/>
      <c r="AB929" s="102"/>
      <c r="AC929" s="102"/>
      <c r="AD929" s="102"/>
      <c r="AE929" s="102"/>
      <c r="AF929" s="102"/>
      <c r="AG929" s="102"/>
      <c r="AH929" s="102"/>
      <c r="AI929" s="102"/>
      <c r="AJ929" s="102"/>
      <c r="AK929" s="102"/>
      <c r="AL929" s="102"/>
    </row>
    <row r="930" spans="2:38" s="110" customFormat="1" x14ac:dyDescent="0.2">
      <c r="B930" s="102">
        <f t="shared" si="276"/>
        <v>5.4649999999999048</v>
      </c>
      <c r="C930" s="102">
        <f t="shared" si="277"/>
        <v>291742.70140005328</v>
      </c>
      <c r="D930" s="102">
        <f t="shared" si="268"/>
        <v>291.74270140005331</v>
      </c>
      <c r="E930" s="102">
        <f t="shared" si="269"/>
        <v>-23.952642052071475</v>
      </c>
      <c r="F930" s="102">
        <f t="shared" si="270"/>
        <v>-139.56929979356417</v>
      </c>
      <c r="G930" s="102">
        <f t="shared" si="271"/>
        <v>-12.918913441141965</v>
      </c>
      <c r="H930" s="102">
        <f t="shared" si="272"/>
        <v>114.29312840253486</v>
      </c>
      <c r="I930" s="102">
        <f t="shared" si="273"/>
        <v>-36.871555493213442</v>
      </c>
      <c r="J930" s="102">
        <f t="shared" si="274"/>
        <v>-25.276171391029308</v>
      </c>
      <c r="K930" s="102" t="str">
        <f t="shared" si="260"/>
        <v>1+2.15386130952359i</v>
      </c>
      <c r="L930" s="102" t="str">
        <f t="shared" si="261"/>
        <v>1-0.175083985939021i</v>
      </c>
      <c r="M930" s="102" t="str">
        <f t="shared" si="278"/>
        <v>1.37710662323123+1.97877732358457i</v>
      </c>
      <c r="N930" s="102" t="str">
        <f t="shared" si="262"/>
        <v>1+2853.94751290403i</v>
      </c>
      <c r="O930" s="102" t="str">
        <f t="shared" si="263"/>
        <v>-1.1329806811569+4.30218899130308i</v>
      </c>
      <c r="P930" s="102" t="str">
        <f t="shared" si="279"/>
        <v>-12279.3545524537-3229.16520816475i</v>
      </c>
      <c r="Q930" s="102" t="str">
        <f t="shared" si="264"/>
        <v>-0.0482904773155748-0.041143054576168i</v>
      </c>
      <c r="R930" s="102" t="str">
        <f t="shared" si="265"/>
        <v>1400-11.6070611833079i</v>
      </c>
      <c r="S930" s="102" t="str">
        <f t="shared" si="266"/>
        <v>-634.339390250547i</v>
      </c>
      <c r="T930" s="102" t="str">
        <f t="shared" si="275"/>
        <v>236.972047891232-525.002780661722i</v>
      </c>
      <c r="U930" s="102" t="str">
        <f t="shared" si="267"/>
        <v>-0.092965957249637+0.205962629336521i</v>
      </c>
      <c r="V930" s="102"/>
      <c r="W930" s="102"/>
      <c r="X930" s="102"/>
      <c r="Y930" s="102"/>
      <c r="Z930" s="102"/>
      <c r="AA930" s="102"/>
      <c r="AB930" s="102"/>
      <c r="AC930" s="102"/>
      <c r="AD930" s="102"/>
      <c r="AE930" s="102"/>
      <c r="AF930" s="102"/>
      <c r="AG930" s="102"/>
      <c r="AH930" s="102"/>
      <c r="AI930" s="102"/>
      <c r="AJ930" s="102"/>
      <c r="AK930" s="102"/>
      <c r="AL930" s="102"/>
    </row>
    <row r="931" spans="2:38" s="110" customFormat="1" x14ac:dyDescent="0.2">
      <c r="B931" s="102">
        <f t="shared" si="276"/>
        <v>5.4699999999999047</v>
      </c>
      <c r="C931" s="102">
        <f t="shared" si="277"/>
        <v>295120.92266657442</v>
      </c>
      <c r="D931" s="102">
        <f t="shared" si="268"/>
        <v>295.12092266657442</v>
      </c>
      <c r="E931" s="102">
        <f t="shared" si="269"/>
        <v>-24.085420707984721</v>
      </c>
      <c r="F931" s="102">
        <f t="shared" si="270"/>
        <v>-139.88040504653551</v>
      </c>
      <c r="G931" s="102">
        <f t="shared" si="271"/>
        <v>-13.001534328577147</v>
      </c>
      <c r="H931" s="102">
        <f t="shared" si="272"/>
        <v>114.04857040154293</v>
      </c>
      <c r="I931" s="102">
        <f t="shared" si="273"/>
        <v>-37.086955036561868</v>
      </c>
      <c r="J931" s="102">
        <f t="shared" si="274"/>
        <v>-25.831834644992583</v>
      </c>
      <c r="K931" s="102" t="str">
        <f t="shared" si="260"/>
        <v>1+2.17880184803939i</v>
      </c>
      <c r="L931" s="102" t="str">
        <f t="shared" si="261"/>
        <v>1-0.177111362945842i</v>
      </c>
      <c r="M931" s="102" t="str">
        <f t="shared" si="278"/>
        <v>1.38589056489518+2.00169048509355i</v>
      </c>
      <c r="N931" s="102" t="str">
        <f t="shared" si="262"/>
        <v>1+2886.99466758985i</v>
      </c>
      <c r="O931" s="102" t="str">
        <f t="shared" si="263"/>
        <v>-1.18266418369807+4.35200599194531i</v>
      </c>
      <c r="P931" s="102" t="str">
        <f t="shared" si="279"/>
        <v>-12565.4007562489-3409.99318589389i</v>
      </c>
      <c r="Q931" s="102" t="str">
        <f t="shared" si="264"/>
        <v>-0.0477771963993319-0.0402600691685198i</v>
      </c>
      <c r="R931" s="102" t="str">
        <f t="shared" si="265"/>
        <v>1400-11.4741962526314i</v>
      </c>
      <c r="S931" s="102" t="str">
        <f t="shared" si="266"/>
        <v>-627.078167294973i</v>
      </c>
      <c r="T931" s="102" t="str">
        <f t="shared" si="275"/>
        <v>232.506828606288-521.029749475328i</v>
      </c>
      <c r="U931" s="102" t="str">
        <f t="shared" si="267"/>
        <v>-0.0912142173763128+0.204403978640321i</v>
      </c>
      <c r="V931" s="102"/>
      <c r="W931" s="102"/>
      <c r="X931" s="102"/>
      <c r="Y931" s="102"/>
      <c r="Z931" s="102"/>
      <c r="AA931" s="102"/>
      <c r="AB931" s="102"/>
      <c r="AC931" s="102"/>
      <c r="AD931" s="102"/>
      <c r="AE931" s="102"/>
      <c r="AF931" s="102"/>
      <c r="AG931" s="102"/>
      <c r="AH931" s="102"/>
      <c r="AI931" s="102"/>
      <c r="AJ931" s="102"/>
      <c r="AK931" s="102"/>
      <c r="AL931" s="102"/>
    </row>
    <row r="932" spans="2:38" s="110" customFormat="1" x14ac:dyDescent="0.2">
      <c r="B932" s="102">
        <f t="shared" si="276"/>
        <v>5.4749999999999046</v>
      </c>
      <c r="C932" s="102">
        <f t="shared" si="277"/>
        <v>298538.26189173048</v>
      </c>
      <c r="D932" s="102">
        <f t="shared" si="268"/>
        <v>298.53826189173049</v>
      </c>
      <c r="E932" s="102">
        <f t="shared" si="269"/>
        <v>-24.218374219773288</v>
      </c>
      <c r="F932" s="102">
        <f t="shared" si="270"/>
        <v>-140.19461712287796</v>
      </c>
      <c r="G932" s="102">
        <f t="shared" si="271"/>
        <v>-13.084483304907181</v>
      </c>
      <c r="H932" s="102">
        <f t="shared" si="272"/>
        <v>113.8058299085146</v>
      </c>
      <c r="I932" s="102">
        <f t="shared" si="273"/>
        <v>-37.302857524680469</v>
      </c>
      <c r="J932" s="102">
        <f t="shared" si="274"/>
        <v>-26.388787214363361</v>
      </c>
      <c r="K932" s="102" t="str">
        <f t="shared" si="260"/>
        <v>1+2.20403118438014i</v>
      </c>
      <c r="L932" s="102" t="str">
        <f t="shared" si="261"/>
        <v>1-0.179162215871982i</v>
      </c>
      <c r="M932" s="102" t="str">
        <f t="shared" si="278"/>
        <v>1.39487911084449+2.02486896850816i</v>
      </c>
      <c r="N932" s="102" t="str">
        <f t="shared" si="262"/>
        <v>1+2920.42449029177i</v>
      </c>
      <c r="O932" s="102" t="str">
        <f t="shared" si="263"/>
        <v>-1.23350496368044+4.40239984626784i</v>
      </c>
      <c r="P932" s="102" t="str">
        <f t="shared" si="279"/>
        <v>-12858.109832061-3597.95570498255i</v>
      </c>
      <c r="Q932" s="102" t="str">
        <f t="shared" si="264"/>
        <v>-0.0472681723898231-0.039389880554528i</v>
      </c>
      <c r="R932" s="102" t="str">
        <f t="shared" si="265"/>
        <v>1400-11.3428522142399i</v>
      </c>
      <c r="S932" s="102" t="str">
        <f t="shared" si="266"/>
        <v>-619.900062871252i</v>
      </c>
      <c r="T932" s="102" t="str">
        <f t="shared" si="275"/>
        <v>228.108505309191-517.048721551846i</v>
      </c>
      <c r="U932" s="102" t="str">
        <f t="shared" si="267"/>
        <v>-0.0894887213136055+0.202842190762647i</v>
      </c>
      <c r="V932" s="102"/>
      <c r="W932" s="102"/>
      <c r="X932" s="102"/>
      <c r="Y932" s="102"/>
      <c r="Z932" s="102"/>
      <c r="AA932" s="102"/>
      <c r="AB932" s="102"/>
      <c r="AC932" s="102"/>
      <c r="AD932" s="102"/>
      <c r="AE932" s="102"/>
      <c r="AF932" s="102"/>
      <c r="AG932" s="102"/>
      <c r="AH932" s="102"/>
      <c r="AI932" s="102"/>
      <c r="AJ932" s="102"/>
      <c r="AK932" s="102"/>
      <c r="AL932" s="102"/>
    </row>
    <row r="933" spans="2:38" s="110" customFormat="1" x14ac:dyDescent="0.2">
      <c r="B933" s="102">
        <f t="shared" si="276"/>
        <v>5.4799999999999045</v>
      </c>
      <c r="C933" s="102">
        <f t="shared" si="277"/>
        <v>301995.17204013537</v>
      </c>
      <c r="D933" s="102">
        <f t="shared" si="268"/>
        <v>301.99517204013534</v>
      </c>
      <c r="E933" s="102">
        <f t="shared" si="269"/>
        <v>-24.351508209913277</v>
      </c>
      <c r="F933" s="102">
        <f t="shared" si="270"/>
        <v>-140.51194385841674</v>
      </c>
      <c r="G933" s="102">
        <f t="shared" si="271"/>
        <v>-13.1677554317965</v>
      </c>
      <c r="H933" s="102">
        <f t="shared" si="272"/>
        <v>113.56491197249456</v>
      </c>
      <c r="I933" s="102">
        <f t="shared" si="273"/>
        <v>-37.519263641709777</v>
      </c>
      <c r="J933" s="102">
        <f t="shared" si="274"/>
        <v>-26.947031885922186</v>
      </c>
      <c r="K933" s="102" t="str">
        <f t="shared" ref="K933:K996" si="280">COMPLEX(1,2*PI()*C933*esr*Cout*10^-6)</f>
        <v>1+2.22955266266706i</v>
      </c>
      <c r="L933" s="102" t="str">
        <f t="shared" ref="L933:L996" si="281">COMPLEX(1,-2*PI()*C933*(1-Dmax)^2*Lout*10^-6/Req)</f>
        <v>1-0.181236816555773i</v>
      </c>
      <c r="M933" s="102" t="str">
        <f t="shared" si="278"/>
        <v>1.40407702692523+2.04831584611129i</v>
      </c>
      <c r="N933" s="102" t="str">
        <f t="shared" ref="N933:N996" si="282">COMPLEX(1,2*PI()*C933*(Rd+Rs+esr)*Req*Cout*10^-6/(Req+Rd+Rs))</f>
        <v>1+2954.2414120966i</v>
      </c>
      <c r="O933" s="102" t="str">
        <f t="shared" ref="O933:O996" si="283">IMSUM(COMPLEX(1,2*PI()*C933/(Qd*ws)),IMPRODUCT(COMPLEX(0,2*PI()*C933/ws),COMPLEX(0,2*PI()*C933/ws)))</f>
        <v>-1.28552997755847+4.45337723392148i</v>
      </c>
      <c r="P933" s="102" t="str">
        <f t="shared" si="279"/>
        <v>-13157.6369781166-3793.31251896092i</v>
      </c>
      <c r="Q933" s="102" t="str">
        <f t="shared" ref="Q933:Q996" si="284">IMPRODUCT(Ap,IMDIV(M933,P933))</f>
        <v>-0.0467633116034772-0.038532329582676i</v>
      </c>
      <c r="R933" s="102" t="str">
        <f t="shared" ref="R933:R996" si="285">IMSUM(Rz*10^3,IMDIV(1,COMPLEX(0,(2*PI()*C933*Cz*10^-9))))</f>
        <v>1400-11.2130116586232i</v>
      </c>
      <c r="S933" s="102" t="str">
        <f t="shared" ref="S933:S996" si="286">IMDIV(1,COMPLEX(0,(2*PI()*C933*Cp*10^-12)))</f>
        <v>-612.804125529407i</v>
      </c>
      <c r="T933" s="102" t="str">
        <f t="shared" si="275"/>
        <v>223.776725712067-513.060902852154i</v>
      </c>
      <c r="U933" s="102" t="str">
        <f t="shared" ref="U933:U996" si="287">IMPRODUCT(-Rs*g/(Rs+Rd),T933)</f>
        <v>-0.0877893308562722+0.201277738811229i</v>
      </c>
      <c r="V933" s="102"/>
      <c r="W933" s="102"/>
      <c r="X933" s="102"/>
      <c r="Y933" s="102"/>
      <c r="Z933" s="102"/>
      <c r="AA933" s="102"/>
      <c r="AB933" s="102"/>
      <c r="AC933" s="102"/>
      <c r="AD933" s="102"/>
      <c r="AE933" s="102"/>
      <c r="AF933" s="102"/>
      <c r="AG933" s="102"/>
      <c r="AH933" s="102"/>
      <c r="AI933" s="102"/>
      <c r="AJ933" s="102"/>
      <c r="AK933" s="102"/>
      <c r="AL933" s="102"/>
    </row>
    <row r="934" spans="2:38" s="110" customFormat="1" x14ac:dyDescent="0.2">
      <c r="B934" s="102">
        <f t="shared" si="276"/>
        <v>5.4849999999999044</v>
      </c>
      <c r="C934" s="102">
        <f t="shared" si="277"/>
        <v>305492.11132148432</v>
      </c>
      <c r="D934" s="102">
        <f t="shared" ref="D934:D997" si="288">C934/1000</f>
        <v>305.49211132148434</v>
      </c>
      <c r="E934" s="102">
        <f t="shared" ref="E934:E997" si="289">20*LOG(IMABS(Q934))</f>
        <v>-24.484828259173987</v>
      </c>
      <c r="F934" s="102">
        <f t="shared" ref="F934:F997" si="290">IF(180/PI()*IMARGUMENT(Q934)&gt;0,180/PI()*IMARGUMENT(Q934)-360,180/PI()*IMARGUMENT(Q934))</f>
        <v>-140.83239186597305</v>
      </c>
      <c r="G934" s="102">
        <f t="shared" ref="G934:G997" si="291">20*LOG(IMABS(U934))</f>
        <v>-13.251345797823383</v>
      </c>
      <c r="H934" s="102">
        <f t="shared" ref="H934:H997" si="292">180/PI()*IMARGUMENT(U934)</f>
        <v>113.32582104259787</v>
      </c>
      <c r="I934" s="102">
        <f t="shared" ref="I934:I997" si="293">E934+G934</f>
        <v>-37.73617405699737</v>
      </c>
      <c r="J934" s="102">
        <f t="shared" ref="J934:J997" si="294">F934+H934</f>
        <v>-27.506570823375185</v>
      </c>
      <c r="K934" s="102" t="str">
        <f t="shared" si="280"/>
        <v>1+2.25536966574444i</v>
      </c>
      <c r="L934" s="102" t="str">
        <f t="shared" si="281"/>
        <v>1-0.183335439983291i</v>
      </c>
      <c r="M934" s="102" t="str">
        <f t="shared" si="278"/>
        <v>1.41348918999422+2.07203422576115i</v>
      </c>
      <c r="N934" s="102" t="str">
        <f t="shared" si="282"/>
        <v>1+2988.44991540067i</v>
      </c>
      <c r="O934" s="102" t="str">
        <f t="shared" si="283"/>
        <v>-1.33876680968318+4.50494491190375i</v>
      </c>
      <c r="P934" s="102" t="str">
        <f t="shared" si="279"/>
        <v>-13464.1410076731-3996.33261422702i</v>
      </c>
      <c r="Q934" s="102" t="str">
        <f t="shared" si="284"/>
        <v>-0.0462625227502357-0.0376872616088919i</v>
      </c>
      <c r="R934" s="102" t="str">
        <f t="shared" si="285"/>
        <v>1400-11.0846573755563i</v>
      </c>
      <c r="S934" s="102" t="str">
        <f t="shared" si="286"/>
        <v>-605.789414710633i</v>
      </c>
      <c r="T934" s="102" t="str">
        <f t="shared" ref="T934:T997" si="295">IMDIV(IMPRODUCT(R934,S934),IMSUM(R934,S934))</f>
        <v>219.51111336198-509.067475876506i</v>
      </c>
      <c r="U934" s="102" t="str">
        <f t="shared" si="287"/>
        <v>-0.0861158983189304+0.199711086690013i</v>
      </c>
      <c r="V934" s="102"/>
      <c r="W934" s="102"/>
      <c r="X934" s="102"/>
      <c r="Y934" s="102"/>
      <c r="Z934" s="102"/>
      <c r="AA934" s="102"/>
      <c r="AB934" s="102"/>
      <c r="AC934" s="102"/>
      <c r="AD934" s="102"/>
      <c r="AE934" s="102"/>
      <c r="AF934" s="102"/>
      <c r="AG934" s="102"/>
      <c r="AH934" s="102"/>
      <c r="AI934" s="102"/>
      <c r="AJ934" s="102"/>
      <c r="AK934" s="102"/>
      <c r="AL934" s="102"/>
    </row>
    <row r="935" spans="2:38" s="110" customFormat="1" x14ac:dyDescent="0.2">
      <c r="B935" s="102">
        <f t="shared" ref="B935:B998" si="296">B934+0.005</f>
        <v>5.4899999999999043</v>
      </c>
      <c r="C935" s="102">
        <f t="shared" ref="C935:C998" si="297">10^B935</f>
        <v>309029.54325129127</v>
      </c>
      <c r="D935" s="102">
        <f t="shared" si="288"/>
        <v>309.02954325129127</v>
      </c>
      <c r="E935" s="102">
        <f t="shared" si="289"/>
        <v>-24.618339900527783</v>
      </c>
      <c r="F935" s="102">
        <f t="shared" si="290"/>
        <v>-141.1559665365973</v>
      </c>
      <c r="G935" s="102">
        <f t="shared" si="291"/>
        <v>-13.335249520233241</v>
      </c>
      <c r="H935" s="102">
        <f t="shared" si="292"/>
        <v>113.0885609797419</v>
      </c>
      <c r="I935" s="102">
        <f t="shared" si="293"/>
        <v>-37.95358942076102</v>
      </c>
      <c r="J935" s="102">
        <f t="shared" si="294"/>
        <v>-28.067405556855405</v>
      </c>
      <c r="K935" s="102" t="str">
        <f t="shared" si="280"/>
        <v>1+2.28148561562809i</v>
      </c>
      <c r="L935" s="102" t="str">
        <f t="shared" si="281"/>
        <v>1-0.185458364324796i</v>
      </c>
      <c r="M935" s="102" t="str">
        <f t="shared" ref="M935:M998" si="298">IMPRODUCT(K935,L935)</f>
        <v>1.42312059050494+2.09602725130329i</v>
      </c>
      <c r="N935" s="102" t="str">
        <f t="shared" si="282"/>
        <v>1+3023.05453450405i</v>
      </c>
      <c r="O935" s="102" t="str">
        <f t="shared" si="283"/>
        <v>-1.3932436869276+4.5571097154545i</v>
      </c>
      <c r="P935" s="102" t="str">
        <f t="shared" ref="P935:P998" si="299">IMPRODUCT(N935,O935)</f>
        <v>-13777.7844332241-4207.29453572017i</v>
      </c>
      <c r="Q935" s="102" t="str">
        <f t="shared" si="284"/>
        <v>-0.0457657169845179-0.0368545263622948i</v>
      </c>
      <c r="R935" s="102" t="str">
        <f t="shared" si="285"/>
        <v>1400-10.957772351818i</v>
      </c>
      <c r="S935" s="102" t="str">
        <f t="shared" si="286"/>
        <v>-598.855000622612i</v>
      </c>
      <c r="T935" s="102" t="str">
        <f t="shared" si="295"/>
        <v>215.311268676015-505.069599334067i</v>
      </c>
      <c r="U935" s="102" t="str">
        <f t="shared" si="287"/>
        <v>-0.0844682669421288+0.198142688969518i</v>
      </c>
      <c r="V935" s="102"/>
      <c r="W935" s="102"/>
      <c r="X935" s="102"/>
      <c r="Y935" s="102"/>
      <c r="Z935" s="102"/>
      <c r="AA935" s="102"/>
      <c r="AB935" s="102"/>
      <c r="AC935" s="102"/>
      <c r="AD935" s="102"/>
      <c r="AE935" s="102"/>
      <c r="AF935" s="102"/>
      <c r="AG935" s="102"/>
      <c r="AH935" s="102"/>
      <c r="AI935" s="102"/>
      <c r="AJ935" s="102"/>
      <c r="AK935" s="102"/>
      <c r="AL935" s="102"/>
    </row>
    <row r="936" spans="2:38" s="110" customFormat="1" x14ac:dyDescent="0.2">
      <c r="B936" s="102">
        <f t="shared" si="296"/>
        <v>5.4949999999999042</v>
      </c>
      <c r="C936" s="102">
        <f t="shared" si="297"/>
        <v>312607.93671232689</v>
      </c>
      <c r="D936" s="102">
        <f t="shared" si="288"/>
        <v>312.60793671232688</v>
      </c>
      <c r="E936" s="102">
        <f t="shared" si="289"/>
        <v>-24.75204861307834</v>
      </c>
      <c r="F936" s="102">
        <f t="shared" si="290"/>
        <v>-141.48267204176972</v>
      </c>
      <c r="G936" s="102">
        <f t="shared" si="291"/>
        <v>-13.419461746615703</v>
      </c>
      <c r="H936" s="102">
        <f t="shared" si="292"/>
        <v>112.85313506852806</v>
      </c>
      <c r="I936" s="102">
        <f t="shared" si="293"/>
        <v>-38.171510359694039</v>
      </c>
      <c r="J936" s="102">
        <f t="shared" si="294"/>
        <v>-28.629536973241656</v>
      </c>
      <c r="K936" s="102" t="str">
        <f t="shared" si="280"/>
        <v>1+2.30790397395888i</v>
      </c>
      <c r="L936" s="102" t="str">
        <f t="shared" si="281"/>
        <v>1-0.18760587097161i</v>
      </c>
      <c r="M936" s="102" t="str">
        <f t="shared" si="298"/>
        <v>1.4329763351534+2.12029810298727i</v>
      </c>
      <c r="N936" s="102" t="str">
        <f t="shared" si="282"/>
        <v>1+3058.05985621151i</v>
      </c>
      <c r="O936" s="102" t="str">
        <f t="shared" si="283"/>
        <v>-1.44898949365316+4.60987855896194i</v>
      </c>
      <c r="P936" s="102" t="str">
        <f t="shared" si="299"/>
        <v>-14098.7335526653-4426.48672405401i</v>
      </c>
      <c r="Q936" s="102" t="str">
        <f t="shared" si="284"/>
        <v>-0.0452728079522576-0.0360339778104462i</v>
      </c>
      <c r="R936" s="102" t="str">
        <f t="shared" si="285"/>
        <v>1400-10.8323397689359i</v>
      </c>
      <c r="S936" s="102" t="str">
        <f t="shared" si="286"/>
        <v>-591.999964116266i</v>
      </c>
      <c r="T936" s="102" t="str">
        <f t="shared" si="295"/>
        <v>211.176769968694-501.068407853935i</v>
      </c>
      <c r="U936" s="102" t="str">
        <f t="shared" si="287"/>
        <v>-0.0828462712954105+0.196572990773466i</v>
      </c>
      <c r="V936" s="102"/>
      <c r="W936" s="102"/>
      <c r="X936" s="102"/>
      <c r="Y936" s="102"/>
      <c r="Z936" s="102"/>
      <c r="AA936" s="102"/>
      <c r="AB936" s="102"/>
      <c r="AC936" s="102"/>
      <c r="AD936" s="102"/>
      <c r="AE936" s="102"/>
      <c r="AF936" s="102"/>
      <c r="AG936" s="102"/>
      <c r="AH936" s="102"/>
      <c r="AI936" s="102"/>
      <c r="AJ936" s="102"/>
      <c r="AK936" s="102"/>
      <c r="AL936" s="102"/>
    </row>
    <row r="937" spans="2:38" s="110" customFormat="1" x14ac:dyDescent="0.2">
      <c r="B937" s="102">
        <f t="shared" si="296"/>
        <v>5.4999999999999041</v>
      </c>
      <c r="C937" s="102">
        <f t="shared" si="297"/>
        <v>316227.76601676852</v>
      </c>
      <c r="D937" s="102">
        <f t="shared" si="288"/>
        <v>316.2277660167685</v>
      </c>
      <c r="E937" s="102">
        <f t="shared" si="289"/>
        <v>-24.885959816011216</v>
      </c>
      <c r="F937" s="102">
        <f t="shared" si="290"/>
        <v>-141.81251133656787</v>
      </c>
      <c r="G937" s="102">
        <f t="shared" si="291"/>
        <v>-13.503977656505285</v>
      </c>
      <c r="H937" s="102">
        <f t="shared" si="292"/>
        <v>112.61954602925282</v>
      </c>
      <c r="I937" s="102">
        <f t="shared" si="293"/>
        <v>-38.3899374725165</v>
      </c>
      <c r="J937" s="102">
        <f t="shared" si="294"/>
        <v>-29.192965307315049</v>
      </c>
      <c r="K937" s="102" t="str">
        <f t="shared" si="280"/>
        <v>1+2.33462824246157i</v>
      </c>
      <c r="L937" s="102" t="str">
        <f t="shared" si="281"/>
        <v>1-0.189778244573414i</v>
      </c>
      <c r="M937" s="102" t="str">
        <f t="shared" si="298"/>
        <v>1.44306164958587+2.14484999788816i</v>
      </c>
      <c r="N937" s="102" t="str">
        <f t="shared" si="282"/>
        <v>1+3093.47052044055i</v>
      </c>
      <c r="O937" s="102" t="str">
        <f t="shared" si="283"/>
        <v>-1.50603378702448+4.66325843687913i</v>
      </c>
      <c r="P937" s="102" t="str">
        <f t="shared" si="299"/>
        <v>-14427.1585374683-4654.20786451079i</v>
      </c>
      <c r="Q937" s="102" t="str">
        <f t="shared" si="284"/>
        <v>-0.0447837118340047-0.0352254740242116i</v>
      </c>
      <c r="R937" s="102" t="str">
        <f t="shared" si="285"/>
        <v>1400-10.708343000957i</v>
      </c>
      <c r="S937" s="102" t="str">
        <f t="shared" si="286"/>
        <v>-585.223396563933i</v>
      </c>
      <c r="T937" s="102" t="str">
        <f t="shared" si="295"/>
        <v>207.107174470265-497.06501173648i</v>
      </c>
      <c r="U937" s="102" t="str">
        <f t="shared" si="287"/>
        <v>-0.0812497376767961+0.195002427681234i</v>
      </c>
      <c r="V937" s="102"/>
      <c r="W937" s="102"/>
      <c r="X937" s="102"/>
      <c r="Y937" s="102"/>
      <c r="Z937" s="102"/>
      <c r="AA937" s="102"/>
      <c r="AB937" s="102"/>
      <c r="AC937" s="102"/>
      <c r="AD937" s="102"/>
      <c r="AE937" s="102"/>
      <c r="AF937" s="102"/>
      <c r="AG937" s="102"/>
      <c r="AH937" s="102"/>
      <c r="AI937" s="102"/>
      <c r="AJ937" s="102"/>
      <c r="AK937" s="102"/>
      <c r="AL937" s="102"/>
    </row>
    <row r="938" spans="2:38" s="110" customFormat="1" x14ac:dyDescent="0.2">
      <c r="B938" s="102">
        <f t="shared" si="296"/>
        <v>5.504999999999904</v>
      </c>
      <c r="C938" s="102">
        <f t="shared" si="297"/>
        <v>319889.51096906955</v>
      </c>
      <c r="D938" s="102">
        <f t="shared" si="288"/>
        <v>319.88951096906953</v>
      </c>
      <c r="E938" s="102">
        <f t="shared" si="289"/>
        <v>-25.020078862571197</v>
      </c>
      <c r="F938" s="102">
        <f t="shared" si="290"/>
        <v>-142.14548616379074</v>
      </c>
      <c r="G938" s="102">
        <f t="shared" si="291"/>
        <v>-13.588792462907692</v>
      </c>
      <c r="H938" s="102">
        <f t="shared" si="292"/>
        <v>112.38779603002806</v>
      </c>
      <c r="I938" s="102">
        <f t="shared" si="293"/>
        <v>-38.608871325478887</v>
      </c>
      <c r="J938" s="102">
        <f t="shared" si="294"/>
        <v>-29.757690133762679</v>
      </c>
      <c r="K938" s="102" t="str">
        <f t="shared" si="280"/>
        <v>1+2.36166196340902i</v>
      </c>
      <c r="L938" s="102" t="str">
        <f t="shared" si="281"/>
        <v>1-0.191975773075976i</v>
      </c>
      <c r="M938" s="102" t="str">
        <f t="shared" si="298"/>
        <v>1.45338188116957+2.16968619033304i</v>
      </c>
      <c r="N938" s="102" t="str">
        <f t="shared" si="282"/>
        <v>1+3129.29122083633i</v>
      </c>
      <c r="O938" s="102" t="str">
        <f t="shared" si="283"/>
        <v>-1.56440681268095+4.71725642465106i</v>
      </c>
      <c r="P938" s="102" t="str">
        <f t="shared" si="299"/>
        <v>-14763.233522907-4890.76724831439i</v>
      </c>
      <c r="Q938" s="102" t="str">
        <f t="shared" si="284"/>
        <v>-0.0442983473840772-0.0344288770423435i</v>
      </c>
      <c r="R938" s="102" t="str">
        <f t="shared" si="285"/>
        <v>1400-10.5857656122441i</v>
      </c>
      <c r="S938" s="102" t="str">
        <f t="shared" si="286"/>
        <v>-578.524399738919i</v>
      </c>
      <c r="T938" s="102" t="str">
        <f t="shared" si="295"/>
        <v>203.102019334445-493.060496743727i</v>
      </c>
      <c r="U938" s="102" t="str">
        <f t="shared" si="287"/>
        <v>-0.0796784845081282+0.193431425645616i</v>
      </c>
      <c r="V938" s="102"/>
      <c r="W938" s="102"/>
      <c r="X938" s="102"/>
      <c r="Y938" s="102"/>
      <c r="Z938" s="102"/>
      <c r="AA938" s="102"/>
      <c r="AB938" s="102"/>
      <c r="AC938" s="102"/>
      <c r="AD938" s="102"/>
      <c r="AE938" s="102"/>
      <c r="AF938" s="102"/>
      <c r="AG938" s="102"/>
      <c r="AH938" s="102"/>
      <c r="AI938" s="102"/>
      <c r="AJ938" s="102"/>
      <c r="AK938" s="102"/>
      <c r="AL938" s="102"/>
    </row>
    <row r="939" spans="2:38" s="110" customFormat="1" x14ac:dyDescent="0.2">
      <c r="B939" s="102">
        <f t="shared" si="296"/>
        <v>5.5099999999999039</v>
      </c>
      <c r="C939" s="102">
        <f t="shared" si="297"/>
        <v>323593.65692955721</v>
      </c>
      <c r="D939" s="102">
        <f t="shared" si="288"/>
        <v>323.5936569295572</v>
      </c>
      <c r="E939" s="102">
        <f t="shared" si="289"/>
        <v>-25.154411034072336</v>
      </c>
      <c r="F939" s="102">
        <f t="shared" si="290"/>
        <v>-142.48159705903632</v>
      </c>
      <c r="G939" s="102">
        <f t="shared" si="291"/>
        <v>-13.67390141375126</v>
      </c>
      <c r="H939" s="102">
        <f t="shared" si="292"/>
        <v>112.15788669899383</v>
      </c>
      <c r="I939" s="102">
        <f t="shared" si="293"/>
        <v>-38.828312447823592</v>
      </c>
      <c r="J939" s="102">
        <f t="shared" si="294"/>
        <v>-30.323710360042483</v>
      </c>
      <c r="K939" s="102" t="str">
        <f t="shared" si="280"/>
        <v>1+2.38900872009166i</v>
      </c>
      <c r="L939" s="102" t="str">
        <f t="shared" si="281"/>
        <v>1-0.194198747759318i</v>
      </c>
      <c r="M939" s="102" t="str">
        <f t="shared" si="298"/>
        <v>1.46394250182789+2.19480997233234i</v>
      </c>
      <c r="N939" s="102" t="str">
        <f t="shared" si="282"/>
        <v>1+3165.52670539391i</v>
      </c>
      <c r="O939" s="102" t="str">
        <f t="shared" si="283"/>
        <v>-1.62413952077343+4.77187967965252i</v>
      </c>
      <c r="P939" s="102" t="str">
        <f t="shared" si="299"/>
        <v>-15107.1367003874-5136.48514661431i</v>
      </c>
      <c r="Q939" s="102" t="str">
        <f t="shared" si="284"/>
        <v>-0.0438166359657492-0.0336440527358876i</v>
      </c>
      <c r="R939" s="102" t="str">
        <f t="shared" si="285"/>
        <v>1400-10.4645913552969i</v>
      </c>
      <c r="S939" s="102" t="str">
        <f t="shared" si="286"/>
        <v>-571.902085696457i</v>
      </c>
      <c r="T939" s="102" t="str">
        <f t="shared" si="295"/>
        <v>199.160822634363-489.055923927552i</v>
      </c>
      <c r="U939" s="102" t="str">
        <f t="shared" si="287"/>
        <v>-0.0781323227257884+0.191860400925424i</v>
      </c>
      <c r="V939" s="102"/>
      <c r="W939" s="102"/>
      <c r="X939" s="102"/>
      <c r="Y939" s="102"/>
      <c r="Z939" s="102"/>
      <c r="AA939" s="102"/>
      <c r="AB939" s="102"/>
      <c r="AC939" s="102"/>
      <c r="AD939" s="102"/>
      <c r="AE939" s="102"/>
      <c r="AF939" s="102"/>
      <c r="AG939" s="102"/>
      <c r="AH939" s="102"/>
      <c r="AI939" s="102"/>
      <c r="AJ939" s="102"/>
      <c r="AK939" s="102"/>
      <c r="AL939" s="102"/>
    </row>
    <row r="940" spans="2:38" s="110" customFormat="1" x14ac:dyDescent="0.2">
      <c r="B940" s="102">
        <f t="shared" si="296"/>
        <v>5.5149999999999038</v>
      </c>
      <c r="C940" s="102">
        <f t="shared" si="297"/>
        <v>327340.69487876631</v>
      </c>
      <c r="D940" s="102">
        <f t="shared" si="288"/>
        <v>327.34069487876633</v>
      </c>
      <c r="E940" s="102">
        <f t="shared" si="289"/>
        <v>-25.288961533943635</v>
      </c>
      <c r="F940" s="102">
        <f t="shared" si="290"/>
        <v>-142.82084335672783</v>
      </c>
      <c r="G940" s="102">
        <f t="shared" si="291"/>
        <v>-13.759299793265425</v>
      </c>
      <c r="H940" s="102">
        <f t="shared" si="292"/>
        <v>111.92981913660192</v>
      </c>
      <c r="I940" s="102">
        <f t="shared" si="293"/>
        <v>-39.048261327209062</v>
      </c>
      <c r="J940" s="102">
        <f t="shared" si="294"/>
        <v>-30.891024220125914</v>
      </c>
      <c r="K940" s="102" t="str">
        <f t="shared" si="280"/>
        <v>1+2.41667213729246i</v>
      </c>
      <c r="L940" s="102" t="str">
        <f t="shared" si="281"/>
        <v>1-0.196447463276326i</v>
      </c>
      <c r="M940" s="102" t="str">
        <f t="shared" si="298"/>
        <v>1.47474911094168+2.22022467401613i</v>
      </c>
      <c r="N940" s="102" t="str">
        <f t="shared" si="282"/>
        <v>1+3202.1817770875i</v>
      </c>
      <c r="O940" s="102" t="str">
        <f t="shared" si="283"/>
        <v>-1.68526358237443+4.82713544213679i</v>
      </c>
      <c r="P940" s="102" t="str">
        <f t="shared" si="299"/>
        <v>-15459.050411926-5391.69319762646i</v>
      </c>
      <c r="Q940" s="102" t="str">
        <f t="shared" si="284"/>
        <v>-0.0433385015824766-0.0328708706725294i</v>
      </c>
      <c r="R940" s="102" t="str">
        <f t="shared" si="285"/>
        <v>1400-10.344804168599i</v>
      </c>
      <c r="S940" s="102" t="str">
        <f t="shared" si="286"/>
        <v>-565.35557665599i</v>
      </c>
      <c r="T940" s="102" t="str">
        <f t="shared" si="295"/>
        <v>195.283084345449-485.052329494365i</v>
      </c>
      <c r="U940" s="102" t="str">
        <f t="shared" si="287"/>
        <v>-0.0766110561662914+0.190289760032404i</v>
      </c>
      <c r="V940" s="102"/>
      <c r="W940" s="102"/>
      <c r="X940" s="102"/>
      <c r="Y940" s="102"/>
      <c r="Z940" s="102"/>
      <c r="AA940" s="102"/>
      <c r="AB940" s="102"/>
      <c r="AC940" s="102"/>
      <c r="AD940" s="102"/>
      <c r="AE940" s="102"/>
      <c r="AF940" s="102"/>
      <c r="AG940" s="102"/>
      <c r="AH940" s="102"/>
      <c r="AI940" s="102"/>
      <c r="AJ940" s="102"/>
      <c r="AK940" s="102"/>
      <c r="AL940" s="102"/>
    </row>
    <row r="941" spans="2:38" s="110" customFormat="1" x14ac:dyDescent="0.2">
      <c r="B941" s="102">
        <f t="shared" si="296"/>
        <v>5.5199999999999037</v>
      </c>
      <c r="C941" s="102">
        <f t="shared" si="297"/>
        <v>331131.12148251774</v>
      </c>
      <c r="D941" s="102">
        <f t="shared" si="288"/>
        <v>331.13112148251776</v>
      </c>
      <c r="E941" s="102">
        <f t="shared" si="289"/>
        <v>-25.423735481817307</v>
      </c>
      <c r="F941" s="102">
        <f t="shared" si="290"/>
        <v>-143.16322319707621</v>
      </c>
      <c r="G941" s="102">
        <f t="shared" si="291"/>
        <v>-13.844982923286659</v>
      </c>
      <c r="H941" s="102">
        <f t="shared" si="292"/>
        <v>111.70359392795656</v>
      </c>
      <c r="I941" s="102">
        <f t="shared" si="293"/>
        <v>-39.268718405103968</v>
      </c>
      <c r="J941" s="102">
        <f t="shared" si="294"/>
        <v>-31.459629269119645</v>
      </c>
      <c r="K941" s="102" t="str">
        <f t="shared" si="280"/>
        <v>1+2.4446558817674i</v>
      </c>
      <c r="L941" s="102" t="str">
        <f t="shared" si="281"/>
        <v>1-0.198722217691807i</v>
      </c>
      <c r="M941" s="102" t="str">
        <f t="shared" si="298"/>
        <v>1.48580743831814+2.24593366407559i</v>
      </c>
      <c r="N941" s="102" t="str">
        <f t="shared" si="282"/>
        <v>1+3239.26129450716i</v>
      </c>
      <c r="O941" s="102" t="str">
        <f t="shared" si="283"/>
        <v>-1.74781140627046+4.88303103619534i</v>
      </c>
      <c r="P941" s="102" t="str">
        <f t="shared" si="299"/>
        <v>-15819.161246831-5656.73480739383i</v>
      </c>
      <c r="Q941" s="102" t="str">
        <f t="shared" si="284"/>
        <v>-0.0428638709051402-0.0321092039809904i</v>
      </c>
      <c r="R941" s="102" t="str">
        <f t="shared" si="285"/>
        <v>1400-10.2263881744885i</v>
      </c>
      <c r="S941" s="102" t="str">
        <f t="shared" si="286"/>
        <v>-558.88400488484i</v>
      </c>
      <c r="T941" s="102" t="str">
        <f t="shared" si="295"/>
        <v>191.468287314194-481.050724704999i</v>
      </c>
      <c r="U941" s="102" t="str">
        <f t="shared" si="287"/>
        <v>-0.0751144819463375+0.188719899691961i</v>
      </c>
      <c r="V941" s="102"/>
      <c r="W941" s="102"/>
      <c r="X941" s="102"/>
      <c r="Y941" s="102"/>
      <c r="Z941" s="102"/>
      <c r="AA941" s="102"/>
      <c r="AB941" s="102"/>
      <c r="AC941" s="102"/>
      <c r="AD941" s="102"/>
      <c r="AE941" s="102"/>
      <c r="AF941" s="102"/>
      <c r="AG941" s="102"/>
      <c r="AH941" s="102"/>
      <c r="AI941" s="102"/>
      <c r="AJ941" s="102"/>
      <c r="AK941" s="102"/>
      <c r="AL941" s="102"/>
    </row>
    <row r="942" spans="2:38" s="110" customFormat="1" x14ac:dyDescent="0.2">
      <c r="B942" s="102">
        <f t="shared" si="296"/>
        <v>5.5249999999999035</v>
      </c>
      <c r="C942" s="102">
        <f t="shared" si="297"/>
        <v>334965.43915775343</v>
      </c>
      <c r="D942" s="102">
        <f t="shared" si="288"/>
        <v>334.96543915775345</v>
      </c>
      <c r="E942" s="102">
        <f t="shared" si="289"/>
        <v>-25.558737907661762</v>
      </c>
      <c r="F942" s="102">
        <f t="shared" si="290"/>
        <v>-143.50873353397762</v>
      </c>
      <c r="G942" s="102">
        <f t="shared" si="291"/>
        <v>-13.930946164493669</v>
      </c>
      <c r="H942" s="102">
        <f t="shared" si="292"/>
        <v>111.47921115519323</v>
      </c>
      <c r="I942" s="102">
        <f t="shared" si="293"/>
        <v>-39.489684072155427</v>
      </c>
      <c r="J942" s="102">
        <f t="shared" si="294"/>
        <v>-32.029522378784392</v>
      </c>
      <c r="K942" s="102" t="str">
        <f t="shared" si="280"/>
        <v>1+2.47296366273152i</v>
      </c>
      <c r="L942" s="102" t="str">
        <f t="shared" si="281"/>
        <v>1-0.201023312521995i</v>
      </c>
      <c r="M942" s="102" t="str">
        <f t="shared" si="298"/>
        <v>1.49712334722882+2.27194035020952i</v>
      </c>
      <c r="N942" s="102" t="str">
        <f t="shared" si="282"/>
        <v>1+3276.77017250277i</v>
      </c>
      <c r="O942" s="102" t="str">
        <f t="shared" si="283"/>
        <v>-1.81181615614569+4.93957387072863i</v>
      </c>
      <c r="P942" s="102" t="str">
        <f t="shared" si="299"/>
        <v>-16187.6601406338-5931.96556464609i</v>
      </c>
      <c r="Q942" s="102" t="str">
        <f t="shared" si="284"/>
        <v>-0.0423926732953202-0.0313589292155943i</v>
      </c>
      <c r="R942" s="102" t="str">
        <f t="shared" si="285"/>
        <v>1400-10.1093276770538i</v>
      </c>
      <c r="S942" s="102" t="str">
        <f t="shared" si="286"/>
        <v>-552.486512583171i</v>
      </c>
      <c r="T942" s="102" t="str">
        <f t="shared" si="295"/>
        <v>187.715898211711-477.052095808442i</v>
      </c>
      <c r="U942" s="102" t="str">
        <f t="shared" si="287"/>
        <v>-0.0736423908369018+0.187151206817158i</v>
      </c>
      <c r="V942" s="102"/>
      <c r="W942" s="102"/>
      <c r="X942" s="102"/>
      <c r="Y942" s="102"/>
      <c r="Z942" s="102"/>
      <c r="AA942" s="102"/>
      <c r="AB942" s="102"/>
      <c r="AC942" s="102"/>
      <c r="AD942" s="102"/>
      <c r="AE942" s="102"/>
      <c r="AF942" s="102"/>
      <c r="AG942" s="102"/>
      <c r="AH942" s="102"/>
      <c r="AI942" s="102"/>
      <c r="AJ942" s="102"/>
      <c r="AK942" s="102"/>
      <c r="AL942" s="102"/>
    </row>
    <row r="943" spans="2:38" s="110" customFormat="1" x14ac:dyDescent="0.2">
      <c r="B943" s="102">
        <f t="shared" si="296"/>
        <v>5.5299999999999034</v>
      </c>
      <c r="C943" s="102">
        <f t="shared" si="297"/>
        <v>338844.15613912744</v>
      </c>
      <c r="D943" s="102">
        <f t="shared" si="288"/>
        <v>338.84415613912745</v>
      </c>
      <c r="E943" s="102">
        <f t="shared" si="289"/>
        <v>-25.69397374596759</v>
      </c>
      <c r="F943" s="102">
        <f t="shared" si="290"/>
        <v>-143.85737014382994</v>
      </c>
      <c r="G943" s="102">
        <f t="shared" si="291"/>
        <v>-14.017184917571672</v>
      </c>
      <c r="H943" s="102">
        <f t="shared" si="292"/>
        <v>111.25667040987996</v>
      </c>
      <c r="I943" s="102">
        <f t="shared" si="293"/>
        <v>-39.711158663539265</v>
      </c>
      <c r="J943" s="102">
        <f t="shared" si="294"/>
        <v>-32.60069973394998</v>
      </c>
      <c r="K943" s="102" t="str">
        <f t="shared" si="280"/>
        <v>1+2.50159923235051i</v>
      </c>
      <c r="L943" s="102" t="str">
        <f t="shared" si="281"/>
        <v>1-0.203351052774517i</v>
      </c>
      <c r="M943" s="102" t="str">
        <f t="shared" si="298"/>
        <v>1.5087028375184+2.29824817957599i</v>
      </c>
      <c r="N943" s="102" t="str">
        <f t="shared" si="282"/>
        <v>1+3314.71338283546i</v>
      </c>
      <c r="O943" s="102" t="str">
        <f t="shared" si="283"/>
        <v>-1.87731176816569+4.99677144042812i</v>
      </c>
      <c r="P943" s="102" t="str">
        <f t="shared" si="299"/>
        <v>-16564.7424763253-6217.75367025288i</v>
      </c>
      <c r="Q943" s="102" t="str">
        <f t="shared" si="284"/>
        <v>-0.0419248408245794-0.0306199262211148i</v>
      </c>
      <c r="R943" s="102" t="str">
        <f t="shared" si="285"/>
        <v>1400-9.99360716005258i</v>
      </c>
      <c r="S943" s="102" t="str">
        <f t="shared" si="286"/>
        <v>-546.162251770312i</v>
      </c>
      <c r="T943" s="102" t="str">
        <f t="shared" si="295"/>
        <v>184.025368471187-473.057404008119i</v>
      </c>
      <c r="U943" s="102" t="str">
        <f t="shared" si="287"/>
        <v>-0.072194567631004+0.185584058495492i</v>
      </c>
      <c r="V943" s="102"/>
      <c r="W943" s="102"/>
      <c r="X943" s="102"/>
      <c r="Y943" s="102"/>
      <c r="Z943" s="102"/>
      <c r="AA943" s="102"/>
      <c r="AB943" s="102"/>
      <c r="AC943" s="102"/>
      <c r="AD943" s="102"/>
      <c r="AE943" s="102"/>
      <c r="AF943" s="102"/>
      <c r="AG943" s="102"/>
      <c r="AH943" s="102"/>
      <c r="AI943" s="102"/>
      <c r="AJ943" s="102"/>
      <c r="AK943" s="102"/>
      <c r="AL943" s="102"/>
    </row>
    <row r="944" spans="2:38" s="110" customFormat="1" x14ac:dyDescent="0.2">
      <c r="B944" s="102">
        <f t="shared" si="296"/>
        <v>5.5349999999999033</v>
      </c>
      <c r="C944" s="102">
        <f t="shared" si="297"/>
        <v>342767.78654637438</v>
      </c>
      <c r="D944" s="102">
        <f t="shared" si="288"/>
        <v>342.7677865463744</v>
      </c>
      <c r="E944" s="102">
        <f t="shared" si="289"/>
        <v>-25.829447829988823</v>
      </c>
      <c r="F944" s="102">
        <f t="shared" si="290"/>
        <v>-144.20912763526707</v>
      </c>
      <c r="G944" s="102">
        <f t="shared" si="291"/>
        <v>-14.103694624308432</v>
      </c>
      <c r="H944" s="102">
        <f t="shared" si="292"/>
        <v>111.03597080542448</v>
      </c>
      <c r="I944" s="102">
        <f t="shared" si="293"/>
        <v>-39.933142454297254</v>
      </c>
      <c r="J944" s="102">
        <f t="shared" si="294"/>
        <v>-33.173156829842583</v>
      </c>
      <c r="K944" s="102" t="str">
        <f t="shared" si="280"/>
        <v>1+2.53056638623811i</v>
      </c>
      <c r="L944" s="102" t="str">
        <f t="shared" si="281"/>
        <v>1-0.205705746988822i</v>
      </c>
      <c r="M944" s="102" t="str">
        <f t="shared" si="298"/>
        <v>1.52055204878591+2.32486063924929i</v>
      </c>
      <c r="N944" s="102" t="str">
        <f t="shared" si="282"/>
        <v>1+3353.09595483668i</v>
      </c>
      <c r="O944" s="102" t="str">
        <f t="shared" si="283"/>
        <v>-1.94433296897089+5.05463132676973i</v>
      </c>
      <c r="P944" s="102" t="str">
        <f t="shared" si="299"/>
        <v>-16950.6081879513-6514.48038178511i</v>
      </c>
      <c r="Q944" s="102" t="str">
        <f t="shared" si="284"/>
        <v>-0.0414603082897758-0.0298920779980286i</v>
      </c>
      <c r="R944" s="102" t="str">
        <f t="shared" si="285"/>
        <v>1400-9.87921128485572i</v>
      </c>
      <c r="S944" s="102" t="str">
        <f t="shared" si="286"/>
        <v>-539.910384172344i</v>
      </c>
      <c r="T944" s="102" t="str">
        <f t="shared" si="295"/>
        <v>180.396135208317-469.067585459328i</v>
      </c>
      <c r="U944" s="102" t="str">
        <f t="shared" si="287"/>
        <v>-0.0707707915048011+0.18401882198789i</v>
      </c>
      <c r="V944" s="102"/>
      <c r="W944" s="102"/>
      <c r="X944" s="102"/>
      <c r="Y944" s="102"/>
      <c r="Z944" s="102"/>
      <c r="AA944" s="102"/>
      <c r="AB944" s="102"/>
      <c r="AC944" s="102"/>
      <c r="AD944" s="102"/>
      <c r="AE944" s="102"/>
      <c r="AF944" s="102"/>
      <c r="AG944" s="102"/>
      <c r="AH944" s="102"/>
      <c r="AI944" s="102"/>
      <c r="AJ944" s="102"/>
      <c r="AK944" s="102"/>
      <c r="AL944" s="102"/>
    </row>
    <row r="945" spans="2:38" s="110" customFormat="1" x14ac:dyDescent="0.2">
      <c r="B945" s="102">
        <f t="shared" si="296"/>
        <v>5.5399999999999032</v>
      </c>
      <c r="C945" s="102">
        <f t="shared" si="297"/>
        <v>346736.85045245476</v>
      </c>
      <c r="D945" s="102">
        <f t="shared" si="288"/>
        <v>346.73685045245475</v>
      </c>
      <c r="E945" s="102">
        <f t="shared" si="289"/>
        <v>-25.965164886046352</v>
      </c>
      <c r="F945" s="102">
        <f t="shared" si="290"/>
        <v>-144.5639994597924</v>
      </c>
      <c r="G945" s="102">
        <f t="shared" si="291"/>
        <v>-14.190470768622941</v>
      </c>
      <c r="H945" s="102">
        <f t="shared" si="292"/>
        <v>110.81711098947528</v>
      </c>
      <c r="I945" s="102">
        <f t="shared" si="293"/>
        <v>-40.155635654669297</v>
      </c>
      <c r="J945" s="102">
        <f t="shared" si="294"/>
        <v>-33.746888470317117</v>
      </c>
      <c r="K945" s="102" t="str">
        <f t="shared" si="280"/>
        <v>1+2.55986896395919i</v>
      </c>
      <c r="L945" s="102" t="str">
        <f t="shared" si="281"/>
        <v>1-0.208087707277077i</v>
      </c>
      <c r="M945" s="102" t="str">
        <f t="shared" si="298"/>
        <v>1.53267726364001+2.35178125668211i</v>
      </c>
      <c r="N945" s="102" t="str">
        <f t="shared" si="282"/>
        <v>1+3391.92297607476i</v>
      </c>
      <c r="O945" s="102" t="str">
        <f t="shared" si="283"/>
        <v>-2.01291529408911+5.11316119901871i</v>
      </c>
      <c r="P945" s="102" t="str">
        <f t="shared" si="299"/>
        <v>-17345.4618666196-6822.54047371412i</v>
      </c>
      <c r="Q945" s="102" t="str">
        <f t="shared" si="284"/>
        <v>-0.0409990132243956-0.0291752705682956i</v>
      </c>
      <c r="R945" s="102" t="str">
        <f t="shared" si="285"/>
        <v>1400-9.7661248884138i</v>
      </c>
      <c r="S945" s="102" t="str">
        <f t="shared" si="286"/>
        <v>-533.730081110988i</v>
      </c>
      <c r="T945" s="102" t="str">
        <f t="shared" si="295"/>
        <v>176.827622123963-465.083551296509i</v>
      </c>
      <c r="U945" s="102" t="str">
        <f t="shared" si="287"/>
        <v>-0.0693708363717084+0.182455854739399i</v>
      </c>
      <c r="V945" s="102"/>
      <c r="W945" s="102"/>
      <c r="X945" s="102"/>
      <c r="Y945" s="102"/>
      <c r="Z945" s="102"/>
      <c r="AA945" s="102"/>
      <c r="AB945" s="102"/>
      <c r="AC945" s="102"/>
      <c r="AD945" s="102"/>
      <c r="AE945" s="102"/>
      <c r="AF945" s="102"/>
      <c r="AG945" s="102"/>
      <c r="AH945" s="102"/>
      <c r="AI945" s="102"/>
      <c r="AJ945" s="102"/>
      <c r="AK945" s="102"/>
      <c r="AL945" s="102"/>
    </row>
    <row r="946" spans="2:38" s="110" customFormat="1" x14ac:dyDescent="0.2">
      <c r="B946" s="102">
        <f t="shared" si="296"/>
        <v>5.5449999999999031</v>
      </c>
      <c r="C946" s="102">
        <f t="shared" si="297"/>
        <v>350751.87395249022</v>
      </c>
      <c r="D946" s="102">
        <f t="shared" si="288"/>
        <v>350.7518739524902</v>
      </c>
      <c r="E946" s="102">
        <f t="shared" si="289"/>
        <v>-26.101129527897839</v>
      </c>
      <c r="F946" s="102">
        <f t="shared" si="290"/>
        <v>-144.92197792330353</v>
      </c>
      <c r="G946" s="102">
        <f t="shared" si="291"/>
        <v>-14.277508877527028</v>
      </c>
      <c r="H946" s="102">
        <f t="shared" si="292"/>
        <v>110.60008915629842</v>
      </c>
      <c r="I946" s="102">
        <f t="shared" si="293"/>
        <v>-40.378638405424866</v>
      </c>
      <c r="J946" s="102">
        <f t="shared" si="294"/>
        <v>-34.321888767005106</v>
      </c>
      <c r="K946" s="102" t="str">
        <f t="shared" si="280"/>
        <v>1+2.58951084953869i</v>
      </c>
      <c r="L946" s="102" t="str">
        <f t="shared" si="281"/>
        <v>1-0.210497249365539i</v>
      </c>
      <c r="M946" s="102" t="str">
        <f t="shared" si="298"/>
        <v>1.54508491103011+2.37901360017315i</v>
      </c>
      <c r="N946" s="102" t="str">
        <f t="shared" si="282"/>
        <v>1+3431.19959302932i</v>
      </c>
      <c r="O946" s="102" t="str">
        <f t="shared" si="283"/>
        <v>-2.08309510677689+5.17236881524623i</v>
      </c>
      <c r="P946" s="102" t="str">
        <f t="shared" si="299"/>
        <v>-17749.5128689772-7142.34271379899i</v>
      </c>
      <c r="Q946" s="102" t="str">
        <f t="shared" si="284"/>
        <v>-0.0405408959059213-0.028469392841791i</v>
      </c>
      <c r="R946" s="102" t="str">
        <f t="shared" si="285"/>
        <v>1400-9.65433298124761i</v>
      </c>
      <c r="S946" s="102" t="str">
        <f t="shared" si="286"/>
        <v>-527.620523393768i</v>
      </c>
      <c r="T946" s="102" t="str">
        <f t="shared" si="295"/>
        <v>173.319240388328-461.106187689007i</v>
      </c>
      <c r="U946" s="102" t="str">
        <f t="shared" si="287"/>
        <v>-0.067994471229267+0.180895504401072i</v>
      </c>
      <c r="V946" s="102"/>
      <c r="W946" s="102"/>
      <c r="X946" s="102"/>
      <c r="Y946" s="102"/>
      <c r="Z946" s="102"/>
      <c r="AA946" s="102"/>
      <c r="AB946" s="102"/>
      <c r="AC946" s="102"/>
      <c r="AD946" s="102"/>
      <c r="AE946" s="102"/>
      <c r="AF946" s="102"/>
      <c r="AG946" s="102"/>
      <c r="AH946" s="102"/>
      <c r="AI946" s="102"/>
      <c r="AJ946" s="102"/>
      <c r="AK946" s="102"/>
      <c r="AL946" s="102"/>
    </row>
    <row r="947" spans="2:38" s="110" customFormat="1" x14ac:dyDescent="0.2">
      <c r="B947" s="102">
        <f t="shared" si="296"/>
        <v>5.549999999999903</v>
      </c>
      <c r="C947" s="102">
        <f t="shared" si="297"/>
        <v>354813.3892334968</v>
      </c>
      <c r="D947" s="102">
        <f t="shared" si="288"/>
        <v>354.81338923349682</v>
      </c>
      <c r="E947" s="102">
        <f t="shared" si="289"/>
        <v>-26.23734625117963</v>
      </c>
      <c r="F947" s="102">
        <f t="shared" si="290"/>
        <v>-145.28305419849977</v>
      </c>
      <c r="G947" s="102">
        <f t="shared" si="291"/>
        <v>-14.364804522023329</v>
      </c>
      <c r="H947" s="102">
        <f t="shared" si="292"/>
        <v>110.38490305911992</v>
      </c>
      <c r="I947" s="102">
        <f t="shared" si="293"/>
        <v>-40.602150773202958</v>
      </c>
      <c r="J947" s="102">
        <f t="shared" si="294"/>
        <v>-34.898151139379848</v>
      </c>
      <c r="K947" s="102" t="str">
        <f t="shared" si="280"/>
        <v>1+2.61949597197644i</v>
      </c>
      <c r="L947" s="102" t="str">
        <f t="shared" si="281"/>
        <v>1-0.212934692636402i</v>
      </c>
      <c r="M947" s="102" t="str">
        <f t="shared" si="298"/>
        <v>1.5577815696551+2.40656127934004i</v>
      </c>
      <c r="N947" s="102" t="str">
        <f t="shared" si="282"/>
        <v>1+3470.93101177338i</v>
      </c>
      <c r="O947" s="102" t="str">
        <f t="shared" si="283"/>
        <v>-2.15490961729988+5.2322620233577i</v>
      </c>
      <c r="P947" s="102" t="str">
        <f t="shared" si="299"/>
        <v>-18162.9754282137-7474.3103562315i</v>
      </c>
      <c r="Q947" s="102" t="str">
        <f t="shared" si="284"/>
        <v>-0.0400858993592479-0.0277743364835122i</v>
      </c>
      <c r="R947" s="102" t="str">
        <f t="shared" si="285"/>
        <v>1400-9.54382074546095i</v>
      </c>
      <c r="S947" s="102" t="str">
        <f t="shared" si="286"/>
        <v>-521.580901205421i</v>
      </c>
      <c r="T947" s="102" t="str">
        <f t="shared" si="295"/>
        <v>169.870389505991-457.136355923951i</v>
      </c>
      <c r="U947" s="102" t="str">
        <f t="shared" si="287"/>
        <v>-0.066641460498504+0.179338108862473i</v>
      </c>
      <c r="V947" s="102"/>
      <c r="W947" s="102"/>
      <c r="X947" s="102"/>
      <c r="Y947" s="102"/>
      <c r="Z947" s="102"/>
      <c r="AA947" s="102"/>
      <c r="AB947" s="102"/>
      <c r="AC947" s="102"/>
      <c r="AD947" s="102"/>
      <c r="AE947" s="102"/>
      <c r="AF947" s="102"/>
      <c r="AG947" s="102"/>
      <c r="AH947" s="102"/>
      <c r="AI947" s="102"/>
      <c r="AJ947" s="102"/>
      <c r="AK947" s="102"/>
      <c r="AL947" s="102"/>
    </row>
    <row r="948" spans="2:38" s="110" customFormat="1" x14ac:dyDescent="0.2">
      <c r="B948" s="102">
        <f t="shared" si="296"/>
        <v>5.5549999999999029</v>
      </c>
      <c r="C948" s="102">
        <f t="shared" si="297"/>
        <v>358921.93464492558</v>
      </c>
      <c r="D948" s="102">
        <f t="shared" si="288"/>
        <v>358.92193464492556</v>
      </c>
      <c r="E948" s="102">
        <f t="shared" si="289"/>
        <v>-26.37381942792652</v>
      </c>
      <c r="F948" s="102">
        <f t="shared" si="290"/>
        <v>-145.64721833814983</v>
      </c>
      <c r="G948" s="102">
        <f t="shared" si="291"/>
        <v>-14.45235331793851</v>
      </c>
      <c r="H948" s="102">
        <f t="shared" si="292"/>
        <v>110.17155002241928</v>
      </c>
      <c r="I948" s="102">
        <f t="shared" si="293"/>
        <v>-40.82617274586503</v>
      </c>
      <c r="J948" s="102">
        <f t="shared" si="294"/>
        <v>-35.475668315730545</v>
      </c>
      <c r="K948" s="102" t="str">
        <f t="shared" si="280"/>
        <v>1+2.64982830576793i</v>
      </c>
      <c r="L948" s="102" t="str">
        <f t="shared" si="281"/>
        <v>1-0.215400360170131i</v>
      </c>
      <c r="M948" s="102" t="str">
        <f t="shared" si="298"/>
        <v>1.57077397145142+2.4344279455978i</v>
      </c>
      <c r="N948" s="102" t="str">
        <f t="shared" si="282"/>
        <v>1+3511.12249866348i</v>
      </c>
      <c r="O948" s="102" t="str">
        <f t="shared" si="283"/>
        <v>-2.22839690266211+5.29284876213298i</v>
      </c>
      <c r="P948" s="102" t="str">
        <f t="shared" si="299"/>
        <v>-18586.0687676509-7818.88165212681i</v>
      </c>
      <c r="Q948" s="102" t="str">
        <f t="shared" si="284"/>
        <v>-0.0396339693561567-0.0270899957816931i</v>
      </c>
      <c r="R948" s="102" t="str">
        <f t="shared" si="285"/>
        <v>1400-9.43457353277648i</v>
      </c>
      <c r="S948" s="102" t="str">
        <f t="shared" si="286"/>
        <v>-515.610414000576i</v>
      </c>
      <c r="T948" s="102" t="str">
        <f t="shared" si="295"/>
        <v>166.480458161286-453.174892514976i</v>
      </c>
      <c r="U948" s="102" t="str">
        <f t="shared" si="287"/>
        <v>-0.0653115643555813+0.177783996294336i</v>
      </c>
      <c r="V948" s="102"/>
      <c r="W948" s="102"/>
      <c r="X948" s="102"/>
      <c r="Y948" s="102"/>
      <c r="Z948" s="102"/>
      <c r="AA948" s="102"/>
      <c r="AB948" s="102"/>
      <c r="AC948" s="102"/>
      <c r="AD948" s="102"/>
      <c r="AE948" s="102"/>
      <c r="AF948" s="102"/>
      <c r="AG948" s="102"/>
      <c r="AH948" s="102"/>
      <c r="AI948" s="102"/>
      <c r="AJ948" s="102"/>
      <c r="AK948" s="102"/>
      <c r="AL948" s="102"/>
    </row>
    <row r="949" spans="2:38" s="110" customFormat="1" x14ac:dyDescent="0.2">
      <c r="B949" s="102">
        <f t="shared" si="296"/>
        <v>5.5599999999999028</v>
      </c>
      <c r="C949" s="102">
        <f t="shared" si="297"/>
        <v>363078.05477002077</v>
      </c>
      <c r="D949" s="102">
        <f t="shared" si="288"/>
        <v>363.07805477002074</v>
      </c>
      <c r="E949" s="102">
        <f t="shared" si="289"/>
        <v>-26.510553301173687</v>
      </c>
      <c r="F949" s="102">
        <f t="shared" si="290"/>
        <v>-146.01445928921288</v>
      </c>
      <c r="G949" s="102">
        <f t="shared" si="291"/>
        <v>-14.54015092669586</v>
      </c>
      <c r="H949" s="102">
        <f t="shared" si="292"/>
        <v>109.96002695416028</v>
      </c>
      <c r="I949" s="102">
        <f t="shared" si="293"/>
        <v>-41.050704227869545</v>
      </c>
      <c r="J949" s="102">
        <f t="shared" si="294"/>
        <v>-36.054432335052596</v>
      </c>
      <c r="K949" s="102" t="str">
        <f t="shared" si="280"/>
        <v>1+2.68051187143115i</v>
      </c>
      <c r="L949" s="102" t="str">
        <f t="shared" si="281"/>
        <v>1-0.217894578788286i</v>
      </c>
      <c r="M949" s="102" t="str">
        <f t="shared" si="298"/>
        <v>1.58406900516249+2.46261729264286i</v>
      </c>
      <c r="N949" s="102" t="str">
        <f t="shared" si="282"/>
        <v>1+3551.77938103765i</v>
      </c>
      <c r="O949" s="102" t="str">
        <f t="shared" si="283"/>
        <v>-2.30359592679503+5.35413706227865i</v>
      </c>
      <c r="P949" s="102" t="str">
        <f t="shared" si="299"/>
        <v>-19019.0172169776-8176.51037797063i</v>
      </c>
      <c r="Q949" s="102" t="str">
        <f t="shared" si="284"/>
        <v>-0.0391850544108762-0.0264162675169539i</v>
      </c>
      <c r="R949" s="102" t="str">
        <f t="shared" si="285"/>
        <v>1400-9.32657686259463i</v>
      </c>
      <c r="S949" s="102" t="str">
        <f t="shared" si="286"/>
        <v>-509.708270397614i</v>
      </c>
      <c r="T949" s="102" t="str">
        <f t="shared" si="295"/>
        <v>163.148825043472-449.222609335385i</v>
      </c>
      <c r="U949" s="102" t="str">
        <f t="shared" si="287"/>
        <v>-0.0640045390555158+0.176233485200805i</v>
      </c>
      <c r="V949" s="102"/>
      <c r="W949" s="102"/>
      <c r="X949" s="102"/>
      <c r="Y949" s="102"/>
      <c r="Z949" s="102"/>
      <c r="AA949" s="102"/>
      <c r="AB949" s="102"/>
      <c r="AC949" s="102"/>
      <c r="AD949" s="102"/>
      <c r="AE949" s="102"/>
      <c r="AF949" s="102"/>
      <c r="AG949" s="102"/>
      <c r="AH949" s="102"/>
      <c r="AI949" s="102"/>
      <c r="AJ949" s="102"/>
      <c r="AK949" s="102"/>
      <c r="AL949" s="102"/>
    </row>
    <row r="950" spans="2:38" s="110" customFormat="1" x14ac:dyDescent="0.2">
      <c r="B950" s="102">
        <f t="shared" si="296"/>
        <v>5.5649999999999027</v>
      </c>
      <c r="C950" s="102">
        <f t="shared" si="297"/>
        <v>367282.3004980025</v>
      </c>
      <c r="D950" s="102">
        <f t="shared" si="288"/>
        <v>367.28230049800248</v>
      </c>
      <c r="E950" s="102">
        <f t="shared" si="289"/>
        <v>-26.647551979647123</v>
      </c>
      <c r="F950" s="102">
        <f t="shared" si="290"/>
        <v>-146.38476490779311</v>
      </c>
      <c r="G950" s="102">
        <f t="shared" si="291"/>
        <v>-14.628193056026852</v>
      </c>
      <c r="H950" s="102">
        <f t="shared" si="292"/>
        <v>109.75033035795251</v>
      </c>
      <c r="I950" s="102">
        <f t="shared" si="293"/>
        <v>-41.275745035673978</v>
      </c>
      <c r="J950" s="102">
        <f t="shared" si="294"/>
        <v>-36.634434549840606</v>
      </c>
      <c r="K950" s="102" t="str">
        <f t="shared" si="280"/>
        <v>1+2.7115507360395i</v>
      </c>
      <c r="L950" s="102" t="str">
        <f t="shared" si="281"/>
        <v>1-0.220417679096845i</v>
      </c>
      <c r="M950" s="102" t="str">
        <f t="shared" si="298"/>
        <v>1.59767371999117+2.49113305694266i</v>
      </c>
      <c r="N950" s="102" t="str">
        <f t="shared" si="282"/>
        <v>1+3592.90704792162i</v>
      </c>
      <c r="O950" s="102" t="str">
        <f t="shared" si="283"/>
        <v>-2.38054656121661+5.41613504749253i</v>
      </c>
      <c r="P950" s="102" t="str">
        <f t="shared" si="299"/>
        <v>-19462.0503311924-8547.66638265324i</v>
      </c>
      <c r="Q950" s="102" t="str">
        <f t="shared" si="284"/>
        <v>-0.03873910577175-0.0257530508326178i</v>
      </c>
      <c r="R950" s="102" t="str">
        <f t="shared" si="285"/>
        <v>1400-9.21981642007373i</v>
      </c>
      <c r="S950" s="102" t="str">
        <f t="shared" si="286"/>
        <v>-503.873688073799i</v>
      </c>
      <c r="T950" s="102" t="str">
        <f t="shared" si="295"/>
        <v>159.874859651349-445.28029377453i</v>
      </c>
      <c r="U950" s="102" t="str">
        <f t="shared" si="287"/>
        <v>-0.0627201372478368+0.174686884480777i</v>
      </c>
      <c r="V950" s="102"/>
      <c r="W950" s="102"/>
      <c r="X950" s="102"/>
      <c r="Y950" s="102"/>
      <c r="Z950" s="102"/>
      <c r="AA950" s="102"/>
      <c r="AB950" s="102"/>
      <c r="AC950" s="102"/>
      <c r="AD950" s="102"/>
      <c r="AE950" s="102"/>
      <c r="AF950" s="102"/>
      <c r="AG950" s="102"/>
      <c r="AH950" s="102"/>
      <c r="AI950" s="102"/>
      <c r="AJ950" s="102"/>
      <c r="AK950" s="102"/>
      <c r="AL950" s="102"/>
    </row>
    <row r="951" spans="2:38" s="110" customFormat="1" x14ac:dyDescent="0.2">
      <c r="B951" s="102">
        <f t="shared" si="296"/>
        <v>5.5699999999999026</v>
      </c>
      <c r="C951" s="102">
        <f t="shared" si="297"/>
        <v>371535.22909708944</v>
      </c>
      <c r="D951" s="102">
        <f t="shared" si="288"/>
        <v>371.53522909708943</v>
      </c>
      <c r="E951" s="102">
        <f t="shared" si="289"/>
        <v>-26.784819432548286</v>
      </c>
      <c r="F951" s="102">
        <f t="shared" si="290"/>
        <v>-146.75812197490956</v>
      </c>
      <c r="G951" s="102">
        <f t="shared" si="291"/>
        <v>-14.716475460623812</v>
      </c>
      <c r="H951" s="102">
        <f t="shared" si="292"/>
        <v>109.54245634512569</v>
      </c>
      <c r="I951" s="102">
        <f t="shared" si="293"/>
        <v>-41.501294893172101</v>
      </c>
      <c r="J951" s="102">
        <f t="shared" si="294"/>
        <v>-37.215665629783871</v>
      </c>
      <c r="K951" s="102" t="str">
        <f t="shared" si="280"/>
        <v>1+2.74294901376086i</v>
      </c>
      <c r="L951" s="102" t="str">
        <f t="shared" si="281"/>
        <v>1-0.22296999553002i</v>
      </c>
      <c r="M951" s="102" t="str">
        <f t="shared" si="298"/>
        <v>1.61159532933733+2.51997901823084i</v>
      </c>
      <c r="N951" s="102" t="str">
        <f t="shared" si="282"/>
        <v>1+3634.5109507431i</v>
      </c>
      <c r="O951" s="102" t="str">
        <f t="shared" si="283"/>
        <v>-2.45928960617175+5.4788509355404i</v>
      </c>
      <c r="P951" s="102" t="str">
        <f t="shared" si="299"/>
        <v>-19915.4030123168-8932.83615374437i</v>
      </c>
      <c r="Q951" s="102" t="str">
        <f t="shared" si="284"/>
        <v>-0.038296077409041-0.0251002471063271i</v>
      </c>
      <c r="R951" s="102" t="str">
        <f t="shared" si="285"/>
        <v>1400-9.11427805423279i</v>
      </c>
      <c r="S951" s="102" t="str">
        <f t="shared" si="286"/>
        <v>-498.105893661559i</v>
      </c>
      <c r="T951" s="102" t="str">
        <f t="shared" si="295"/>
        <v>156.657923076901-441.348708916056i</v>
      </c>
      <c r="U951" s="102" t="str">
        <f t="shared" si="287"/>
        <v>-0.0614581082840149+0.173144493497837i</v>
      </c>
      <c r="V951" s="102"/>
      <c r="W951" s="102"/>
      <c r="X951" s="102"/>
      <c r="Y951" s="102"/>
      <c r="Z951" s="102"/>
      <c r="AA951" s="102"/>
      <c r="AB951" s="102"/>
      <c r="AC951" s="102"/>
      <c r="AD951" s="102"/>
      <c r="AE951" s="102"/>
      <c r="AF951" s="102"/>
      <c r="AG951" s="102"/>
      <c r="AH951" s="102"/>
      <c r="AI951" s="102"/>
      <c r="AJ951" s="102"/>
      <c r="AK951" s="102"/>
      <c r="AL951" s="102"/>
    </row>
    <row r="952" spans="2:38" s="110" customFormat="1" x14ac:dyDescent="0.2">
      <c r="B952" s="102">
        <f t="shared" si="296"/>
        <v>5.5749999999999025</v>
      </c>
      <c r="C952" s="102">
        <f t="shared" si="297"/>
        <v>375837.40428836003</v>
      </c>
      <c r="D952" s="102">
        <f t="shared" si="288"/>
        <v>375.83740428836006</v>
      </c>
      <c r="E952" s="102">
        <f t="shared" si="289"/>
        <v>-26.922359484437138</v>
      </c>
      <c r="F952" s="102">
        <f t="shared" si="290"/>
        <v>-147.13451621306695</v>
      </c>
      <c r="G952" s="102">
        <f t="shared" si="291"/>
        <v>-14.804993942735539</v>
      </c>
      <c r="H952" s="102">
        <f t="shared" si="292"/>
        <v>109.33640064671246</v>
      </c>
      <c r="I952" s="102">
        <f t="shared" si="293"/>
        <v>-41.727353427172673</v>
      </c>
      <c r="J952" s="102">
        <f t="shared" si="294"/>
        <v>-37.798115566354483</v>
      </c>
      <c r="K952" s="102" t="str">
        <f t="shared" si="280"/>
        <v>1+2.77471086640294i</v>
      </c>
      <c r="L952" s="102" t="str">
        <f t="shared" si="281"/>
        <v>1-0.225551866394589i</v>
      </c>
      <c r="M952" s="102" t="str">
        <f t="shared" si="298"/>
        <v>1.62584121462253+2.54915900000835i</v>
      </c>
      <c r="N952" s="102" t="str">
        <f t="shared" si="282"/>
        <v>1+3676.59660405433i</v>
      </c>
      <c r="O952" s="102" t="str">
        <f t="shared" si="283"/>
        <v>-2.53986681226518+5.54229303934529i</v>
      </c>
      <c r="P952" s="102" t="str">
        <f t="shared" si="299"/>
        <v>-20379.3156339431-9332.52340368511i</v>
      </c>
      <c r="Q952" s="102" t="str">
        <f t="shared" si="284"/>
        <v>-0.0378559259989159-0.0244577598230943i</v>
      </c>
      <c r="R952" s="102" t="str">
        <f t="shared" si="285"/>
        <v>1400-9.00994777607566i</v>
      </c>
      <c r="S952" s="102" t="str">
        <f t="shared" si="286"/>
        <v>-492.404122645993i</v>
      </c>
      <c r="T952" s="102" t="str">
        <f t="shared" si="295"/>
        <v>153.497368767712-437.428593736782i</v>
      </c>
      <c r="U952" s="102" t="str">
        <f t="shared" si="287"/>
        <v>-0.0602181985165638+0.171606602158276i</v>
      </c>
      <c r="V952" s="102"/>
      <c r="W952" s="102"/>
      <c r="X952" s="102"/>
      <c r="Y952" s="102"/>
      <c r="Z952" s="102"/>
      <c r="AA952" s="102"/>
      <c r="AB952" s="102"/>
      <c r="AC952" s="102"/>
      <c r="AD952" s="102"/>
      <c r="AE952" s="102"/>
      <c r="AF952" s="102"/>
      <c r="AG952" s="102"/>
      <c r="AH952" s="102"/>
      <c r="AI952" s="102"/>
      <c r="AJ952" s="102"/>
      <c r="AK952" s="102"/>
      <c r="AL952" s="102"/>
    </row>
    <row r="953" spans="2:38" s="110" customFormat="1" x14ac:dyDescent="0.2">
      <c r="B953" s="102">
        <f t="shared" si="296"/>
        <v>5.5799999999999024</v>
      </c>
      <c r="C953" s="102">
        <f t="shared" si="297"/>
        <v>380189.39632047608</v>
      </c>
      <c r="D953" s="102">
        <f t="shared" si="288"/>
        <v>380.18939632047608</v>
      </c>
      <c r="E953" s="102">
        <f t="shared" si="289"/>
        <v>-27.060175810220478</v>
      </c>
      <c r="F953" s="102">
        <f t="shared" si="290"/>
        <v>-147.51393230360446</v>
      </c>
      <c r="G953" s="102">
        <f t="shared" si="291"/>
        <v>-14.89374435270711</v>
      </c>
      <c r="H953" s="102">
        <f t="shared" si="292"/>
        <v>109.13215862532677</v>
      </c>
      <c r="I953" s="102">
        <f t="shared" si="293"/>
        <v>-41.953920162927588</v>
      </c>
      <c r="J953" s="102">
        <f t="shared" si="294"/>
        <v>-38.381773678277696</v>
      </c>
      <c r="K953" s="102" t="str">
        <f t="shared" si="280"/>
        <v>1+2.80684050396489i</v>
      </c>
      <c r="L953" s="102" t="str">
        <f t="shared" si="281"/>
        <v>1-0.22816363391474i</v>
      </c>
      <c r="M953" s="102" t="str">
        <f t="shared" si="298"/>
        <v>1.64041892920371+2.57867687005015i</v>
      </c>
      <c r="N953" s="102" t="str">
        <f t="shared" si="282"/>
        <v>1+3719.16958626307i</v>
      </c>
      <c r="O953" s="102" t="str">
        <f t="shared" si="283"/>
        <v>-2.62232090259819+5.60646976808934i</v>
      </c>
      <c r="P953" s="102" t="str">
        <f t="shared" si="299"/>
        <v>-20854.0341686838-9747.24967659702i</v>
      </c>
      <c r="Q953" s="102" t="str">
        <f t="shared" si="284"/>
        <v>-0.0374186109036441-0.0238254944499201i</v>
      </c>
      <c r="R953" s="102" t="str">
        <f t="shared" si="285"/>
        <v>1400-8.90681175673694i</v>
      </c>
      <c r="S953" s="102" t="str">
        <f t="shared" si="286"/>
        <v>-486.767619263532i</v>
      </c>
      <c r="T953" s="102" t="str">
        <f t="shared" si="295"/>
        <v>150.392543267907-433.520663324953i</v>
      </c>
      <c r="U953" s="102" t="str">
        <f t="shared" si="287"/>
        <v>-0.0590001515897172+0.170073490996712i</v>
      </c>
      <c r="V953" s="102"/>
      <c r="W953" s="102"/>
      <c r="X953" s="102"/>
      <c r="Y953" s="102"/>
      <c r="Z953" s="102"/>
      <c r="AA953" s="102"/>
      <c r="AB953" s="102"/>
      <c r="AC953" s="102"/>
      <c r="AD953" s="102"/>
      <c r="AE953" s="102"/>
      <c r="AF953" s="102"/>
      <c r="AG953" s="102"/>
      <c r="AH953" s="102"/>
      <c r="AI953" s="102"/>
      <c r="AJ953" s="102"/>
      <c r="AK953" s="102"/>
      <c r="AL953" s="102"/>
    </row>
    <row r="954" spans="2:38" s="110" customFormat="1" x14ac:dyDescent="0.2">
      <c r="B954" s="102">
        <f t="shared" si="296"/>
        <v>5.5849999999999023</v>
      </c>
      <c r="C954" s="102">
        <f t="shared" si="297"/>
        <v>384591.78204526746</v>
      </c>
      <c r="D954" s="102">
        <f t="shared" si="288"/>
        <v>384.59178204526745</v>
      </c>
      <c r="E954" s="102">
        <f t="shared" si="289"/>
        <v>-27.198271930250737</v>
      </c>
      <c r="F954" s="102">
        <f t="shared" si="290"/>
        <v>-147.89635390479683</v>
      </c>
      <c r="G954" s="102">
        <f t="shared" si="291"/>
        <v>-14.982722589465634</v>
      </c>
      <c r="H954" s="102">
        <f t="shared" si="292"/>
        <v>108.92972528692898</v>
      </c>
      <c r="I954" s="102">
        <f t="shared" si="293"/>
        <v>-42.180994519716371</v>
      </c>
      <c r="J954" s="102">
        <f t="shared" si="294"/>
        <v>-38.96662861786784</v>
      </c>
      <c r="K954" s="102" t="str">
        <f t="shared" si="280"/>
        <v>1+2.83934218519539i</v>
      </c>
      <c r="L954" s="102" t="str">
        <f t="shared" si="281"/>
        <v>1-0.230805644277428i</v>
      </c>
      <c r="M954" s="102" t="str">
        <f t="shared" si="298"/>
        <v>1.6553362023781+2.60853654091796i</v>
      </c>
      <c r="N954" s="102" t="str">
        <f t="shared" si="282"/>
        <v>1+3762.23554037201i</v>
      </c>
      <c r="O954" s="102" t="str">
        <f t="shared" si="283"/>
        <v>-2.70669559542081+5.67138962832844i</v>
      </c>
      <c r="P954" s="102" t="str">
        <f t="shared" si="299"/>
        <v>-21339.8103185899-10177.5549764322i</v>
      </c>
      <c r="Q954" s="102" t="str">
        <f t="shared" si="284"/>
        <v>-0.0369840941480587-0.0232033583121182i</v>
      </c>
      <c r="R954" s="102" t="str">
        <f t="shared" si="285"/>
        <v>1400-8.80485632564916i</v>
      </c>
      <c r="S954" s="102" t="str">
        <f t="shared" si="286"/>
        <v>-481.195636401755i</v>
      </c>
      <c r="T954" s="102" t="str">
        <f t="shared" si="295"/>
        <v>147.342786937438-429.625609116631i</v>
      </c>
      <c r="U954" s="102" t="str">
        <f t="shared" si="287"/>
        <v>-0.0578037087216102+0.168545431268832i</v>
      </c>
      <c r="V954" s="102"/>
      <c r="W954" s="102"/>
      <c r="X954" s="102"/>
      <c r="Y954" s="102"/>
      <c r="Z954" s="102"/>
      <c r="AA954" s="102"/>
      <c r="AB954" s="102"/>
      <c r="AC954" s="102"/>
      <c r="AD954" s="102"/>
      <c r="AE954" s="102"/>
      <c r="AF954" s="102"/>
      <c r="AG954" s="102"/>
      <c r="AH954" s="102"/>
      <c r="AI954" s="102"/>
      <c r="AJ954" s="102"/>
      <c r="AK954" s="102"/>
      <c r="AL954" s="102"/>
    </row>
    <row r="955" spans="2:38" s="110" customFormat="1" x14ac:dyDescent="0.2">
      <c r="B955" s="102">
        <f t="shared" si="296"/>
        <v>5.5899999999999022</v>
      </c>
      <c r="C955" s="102">
        <f t="shared" si="297"/>
        <v>389045.14499419346</v>
      </c>
      <c r="D955" s="102">
        <f t="shared" si="288"/>
        <v>389.04514499419344</v>
      </c>
      <c r="E955" s="102">
        <f t="shared" si="289"/>
        <v>-27.336651205539955</v>
      </c>
      <c r="F955" s="102">
        <f t="shared" si="290"/>
        <v>-148.28176367069858</v>
      </c>
      <c r="G955" s="102">
        <f t="shared" si="291"/>
        <v>-15.071924600953464</v>
      </c>
      <c r="H955" s="102">
        <f t="shared" si="292"/>
        <v>108.72909529246995</v>
      </c>
      <c r="I955" s="102">
        <f t="shared" si="293"/>
        <v>-42.408575806493417</v>
      </c>
      <c r="J955" s="102">
        <f t="shared" si="294"/>
        <v>-39.552668378228631</v>
      </c>
      <c r="K955" s="102" t="str">
        <f t="shared" si="280"/>
        <v>1+2.87222021815706i</v>
      </c>
      <c r="L955" s="102" t="str">
        <f t="shared" si="281"/>
        <v>1-0.233478247678265i</v>
      </c>
      <c r="M955" s="102" t="str">
        <f t="shared" si="298"/>
        <v>1.67060094348139+2.6387419704788i</v>
      </c>
      <c r="N955" s="102" t="str">
        <f t="shared" si="282"/>
        <v>1+3805.80017472671i</v>
      </c>
      <c r="O955" s="102" t="str">
        <f t="shared" si="283"/>
        <v>-2.79303562731204+5.73706122511973i</v>
      </c>
      <c r="P955" s="102" t="str">
        <f t="shared" si="299"/>
        <v>-21836.9016486058-10623.998417217i</v>
      </c>
      <c r="Q955" s="102" t="str">
        <f t="shared" si="284"/>
        <v>-0.0365523403923428-0.0225912604714748i</v>
      </c>
      <c r="R955" s="102" t="str">
        <f t="shared" si="285"/>
        <v>1400-8.70406796873018i</v>
      </c>
      <c r="S955" s="102" t="str">
        <f t="shared" si="286"/>
        <v>-475.687435500369i</v>
      </c>
      <c r="T955" s="102" t="str">
        <f t="shared" si="295"/>
        <v>144.347434649604-425.744099149063i</v>
      </c>
      <c r="U955" s="102" t="str">
        <f t="shared" si="287"/>
        <v>-0.0566286089779214+0.167022685050786i</v>
      </c>
      <c r="V955" s="102"/>
      <c r="W955" s="102"/>
      <c r="X955" s="102"/>
      <c r="Y955" s="102"/>
      <c r="Z955" s="102"/>
      <c r="AA955" s="102"/>
      <c r="AB955" s="102"/>
      <c r="AC955" s="102"/>
      <c r="AD955" s="102"/>
      <c r="AE955" s="102"/>
      <c r="AF955" s="102"/>
      <c r="AG955" s="102"/>
      <c r="AH955" s="102"/>
      <c r="AI955" s="102"/>
      <c r="AJ955" s="102"/>
      <c r="AK955" s="102"/>
      <c r="AL955" s="102"/>
    </row>
    <row r="956" spans="2:38" s="110" customFormat="1" x14ac:dyDescent="0.2">
      <c r="B956" s="102">
        <f t="shared" si="296"/>
        <v>5.5949999999999021</v>
      </c>
      <c r="C956" s="102">
        <f t="shared" si="297"/>
        <v>393550.07545568934</v>
      </c>
      <c r="D956" s="102">
        <f t="shared" si="288"/>
        <v>393.55007545568935</v>
      </c>
      <c r="E956" s="102">
        <f t="shared" si="289"/>
        <v>-27.47531683309618</v>
      </c>
      <c r="F956" s="102">
        <f t="shared" si="290"/>
        <v>-148.67014327068824</v>
      </c>
      <c r="G956" s="102">
        <f t="shared" si="291"/>
        <v>-15.161346384510498</v>
      </c>
      <c r="H956" s="102">
        <f t="shared" si="292"/>
        <v>108.53026296940591</v>
      </c>
      <c r="I956" s="102">
        <f t="shared" si="293"/>
        <v>-42.636663217606682</v>
      </c>
      <c r="J956" s="102">
        <f t="shared" si="294"/>
        <v>-40.139880301282332</v>
      </c>
      <c r="K956" s="102" t="str">
        <f t="shared" si="280"/>
        <v>1+2.90547896079756i</v>
      </c>
      <c r="L956" s="102" t="str">
        <f t="shared" si="281"/>
        <v>1-0.236181798367937i</v>
      </c>
      <c r="M956" s="102" t="str">
        <f t="shared" si="298"/>
        <v>1.68622124608137+2.66929716242962i</v>
      </c>
      <c r="N956" s="102" t="str">
        <f t="shared" si="282"/>
        <v>1+3849.86926377227i</v>
      </c>
      <c r="O956" s="102" t="str">
        <f t="shared" si="283"/>
        <v>-2.88138677689966+5.80349326316224i</v>
      </c>
      <c r="P956" s="102" t="str">
        <f t="shared" si="299"/>
        <v>-22345.5717231346-11087.1588961627i</v>
      </c>
      <c r="Q956" s="102" t="str">
        <f t="shared" si="284"/>
        <v>-0.0361233169011851-0.0219891116063858i</v>
      </c>
      <c r="R956" s="102" t="str">
        <f t="shared" si="285"/>
        <v>1400-8.60443332659257i</v>
      </c>
      <c r="S956" s="102" t="str">
        <f t="shared" si="286"/>
        <v>-470.242286453313i</v>
      </c>
      <c r="T956" s="102" t="str">
        <f t="shared" si="295"/>
        <v>141.405816466726-421.876778329819i</v>
      </c>
      <c r="U956" s="102" t="str">
        <f t="shared" si="287"/>
        <v>-0.0554745895369462+0.165505505344775i</v>
      </c>
      <c r="V956" s="102"/>
      <c r="W956" s="102"/>
      <c r="X956" s="102"/>
      <c r="Y956" s="102"/>
      <c r="Z956" s="102"/>
      <c r="AA956" s="102"/>
      <c r="AB956" s="102"/>
      <c r="AC956" s="102"/>
      <c r="AD956" s="102"/>
      <c r="AE956" s="102"/>
      <c r="AF956" s="102"/>
      <c r="AG956" s="102"/>
      <c r="AH956" s="102"/>
      <c r="AI956" s="102"/>
      <c r="AJ956" s="102"/>
      <c r="AK956" s="102"/>
      <c r="AL956" s="102"/>
    </row>
    <row r="957" spans="2:38" s="110" customFormat="1" x14ac:dyDescent="0.2">
      <c r="B957" s="102">
        <f t="shared" si="296"/>
        <v>5.5999999999999019</v>
      </c>
      <c r="C957" s="102">
        <f t="shared" si="297"/>
        <v>398107.17055340804</v>
      </c>
      <c r="D957" s="102">
        <f t="shared" si="288"/>
        <v>398.10717055340803</v>
      </c>
      <c r="E957" s="102">
        <f t="shared" si="289"/>
        <v>-27.614271841385595</v>
      </c>
      <c r="F957" s="102">
        <f t="shared" si="290"/>
        <v>-149.06147340970327</v>
      </c>
      <c r="G957" s="102">
        <f t="shared" si="291"/>
        <v>-15.25098398720729</v>
      </c>
      <c r="H957" s="102">
        <f t="shared" si="292"/>
        <v>108.3332223230759</v>
      </c>
      <c r="I957" s="102">
        <f t="shared" si="293"/>
        <v>-42.865255828592886</v>
      </c>
      <c r="J957" s="102">
        <f t="shared" si="294"/>
        <v>-40.728251086627367</v>
      </c>
      <c r="K957" s="102" t="str">
        <f t="shared" si="280"/>
        <v>1+2.93912282152721i</v>
      </c>
      <c r="L957" s="102" t="str">
        <f t="shared" si="281"/>
        <v>1-0.238916654699159i</v>
      </c>
      <c r="M957" s="102" t="str">
        <f t="shared" si="298"/>
        <v>1.70220539226923+2.70020616682805i</v>
      </c>
      <c r="N957" s="102" t="str">
        <f t="shared" si="282"/>
        <v>1+3894.44864881871i</v>
      </c>
      <c r="O957" s="102" t="str">
        <f t="shared" si="283"/>
        <v>-2.97179588913259+5.87069454795066i</v>
      </c>
      <c r="P957" s="102" t="str">
        <f t="shared" si="299"/>
        <v>-22866.090245783-11567.6357904495i</v>
      </c>
      <c r="Q957" s="102" t="str">
        <f t="shared" si="284"/>
        <v>-0.0356969935093884-0.0213968238941013i</v>
      </c>
      <c r="R957" s="102" t="str">
        <f t="shared" si="285"/>
        <v>1400-8.50593919277232i</v>
      </c>
      <c r="S957" s="102" t="str">
        <f t="shared" si="286"/>
        <v>-464.859467511978i</v>
      </c>
      <c r="T957" s="102" t="str">
        <f t="shared" si="295"/>
        <v>138.517258293954-418.024268720589i</v>
      </c>
      <c r="U957" s="102" t="str">
        <f t="shared" si="287"/>
        <v>-0.0543413859460895+0.163994136190385i</v>
      </c>
      <c r="V957" s="102"/>
      <c r="W957" s="102"/>
      <c r="X957" s="102"/>
      <c r="Y957" s="102"/>
      <c r="Z957" s="102"/>
      <c r="AA957" s="102"/>
      <c r="AB957" s="102"/>
      <c r="AC957" s="102"/>
      <c r="AD957" s="102"/>
      <c r="AE957" s="102"/>
      <c r="AF957" s="102"/>
      <c r="AG957" s="102"/>
      <c r="AH957" s="102"/>
      <c r="AI957" s="102"/>
      <c r="AJ957" s="102"/>
      <c r="AK957" s="102"/>
      <c r="AL957" s="102"/>
    </row>
    <row r="958" spans="2:38" s="110" customFormat="1" x14ac:dyDescent="0.2">
      <c r="B958" s="102">
        <f t="shared" si="296"/>
        <v>5.6049999999999018</v>
      </c>
      <c r="C958" s="102">
        <f t="shared" si="297"/>
        <v>402717.03432536888</v>
      </c>
      <c r="D958" s="102">
        <f t="shared" si="288"/>
        <v>402.7170343253689</v>
      </c>
      <c r="E958" s="102">
        <f t="shared" si="289"/>
        <v>-27.753519085928012</v>
      </c>
      <c r="F958" s="102">
        <f t="shared" si="290"/>
        <v>-149.45573384913095</v>
      </c>
      <c r="G958" s="102">
        <f t="shared" si="291"/>
        <v>-15.340833506130604</v>
      </c>
      <c r="H958" s="102">
        <f t="shared" si="292"/>
        <v>108.13796704793654</v>
      </c>
      <c r="I958" s="102">
        <f t="shared" si="293"/>
        <v>-43.094352592058613</v>
      </c>
      <c r="J958" s="102">
        <f t="shared" si="294"/>
        <v>-41.317766801194409</v>
      </c>
      <c r="K958" s="102" t="str">
        <f t="shared" si="280"/>
        <v>1+2.97315625980331i</v>
      </c>
      <c r="L958" s="102" t="str">
        <f t="shared" si="281"/>
        <v>1-0.241683179174176i</v>
      </c>
      <c r="M958" s="102" t="str">
        <f t="shared" si="298"/>
        <v>1.71856185705087+2.73147308062913i</v>
      </c>
      <c r="N958" s="102" t="str">
        <f t="shared" si="282"/>
        <v>1+3939.54423881523i</v>
      </c>
      <c r="O958" s="102" t="str">
        <f t="shared" si="283"/>
        <v>-3.06431090011892+5.93867398694249i</v>
      </c>
      <c r="P958" s="102" t="str">
        <f t="shared" si="299"/>
        <v>-23398.7332023613-12066.0496785153i</v>
      </c>
      <c r="Q958" s="102" t="str">
        <f t="shared" si="284"/>
        <v>-0.0352733425839906-0.0208143108952094i</v>
      </c>
      <c r="R958" s="102" t="str">
        <f t="shared" si="285"/>
        <v>1400-8.40857251197889i</v>
      </c>
      <c r="S958" s="102" t="str">
        <f t="shared" si="286"/>
        <v>-459.538265189543i</v>
      </c>
      <c r="T958" s="102" t="str">
        <f t="shared" si="295"/>
        <v>135.681082511232-414.187169834507i</v>
      </c>
      <c r="U958" s="102" t="str">
        <f t="shared" si="287"/>
        <v>-0.0532287323697909+0.162488812781229i</v>
      </c>
      <c r="V958" s="102"/>
      <c r="W958" s="102"/>
      <c r="X958" s="102"/>
      <c r="Y958" s="102"/>
      <c r="Z958" s="102"/>
      <c r="AA958" s="102"/>
      <c r="AB958" s="102"/>
      <c r="AC958" s="102"/>
      <c r="AD958" s="102"/>
      <c r="AE958" s="102"/>
      <c r="AF958" s="102"/>
      <c r="AG958" s="102"/>
      <c r="AH958" s="102"/>
      <c r="AI958" s="102"/>
      <c r="AJ958" s="102"/>
      <c r="AK958" s="102"/>
      <c r="AL958" s="102"/>
    </row>
    <row r="959" spans="2:38" s="110" customFormat="1" x14ac:dyDescent="0.2">
      <c r="B959" s="102">
        <f t="shared" si="296"/>
        <v>5.6099999999999017</v>
      </c>
      <c r="C959" s="102">
        <f t="shared" si="297"/>
        <v>407380.27780402068</v>
      </c>
      <c r="D959" s="102">
        <f t="shared" si="288"/>
        <v>407.38027780402069</v>
      </c>
      <c r="E959" s="102">
        <f t="shared" si="289"/>
        <v>-27.89306124502934</v>
      </c>
      <c r="F959" s="102">
        <f t="shared" si="290"/>
        <v>-149.85290342832383</v>
      </c>
      <c r="G959" s="102">
        <f t="shared" si="291"/>
        <v>-15.430891088622554</v>
      </c>
      <c r="H959" s="102">
        <f t="shared" si="292"/>
        <v>107.9444905386452</v>
      </c>
      <c r="I959" s="102">
        <f t="shared" si="293"/>
        <v>-43.323952333651896</v>
      </c>
      <c r="J959" s="102">
        <f t="shared" si="294"/>
        <v>-41.90841288967863</v>
      </c>
      <c r="K959" s="102" t="str">
        <f t="shared" si="280"/>
        <v>1+3.00758378672123i</v>
      </c>
      <c r="L959" s="102" t="str">
        <f t="shared" si="281"/>
        <v>1-0.244481738492809i</v>
      </c>
      <c r="M959" s="102" t="str">
        <f t="shared" si="298"/>
        <v>1.73529931284039+2.76310204822842i</v>
      </c>
      <c r="N959" s="102" t="str">
        <f t="shared" si="282"/>
        <v>1+3985.16201113343i</v>
      </c>
      <c r="O959" s="102" t="str">
        <f t="shared" si="283"/>
        <v>-3.15898086254193+6.00744059073873i</v>
      </c>
      <c r="P959" s="102" t="str">
        <f t="shared" si="299"/>
        <v>-23943.7830072155-12583.0430867089i</v>
      </c>
      <c r="Q959" s="102" t="str">
        <f t="shared" si="284"/>
        <v>-0.0348523389829853-0.0202414874404981i</v>
      </c>
      <c r="R959" s="102" t="str">
        <f t="shared" si="285"/>
        <v>1400-8.312320378364i</v>
      </c>
      <c r="S959" s="102" t="str">
        <f t="shared" si="286"/>
        <v>-454.277974166403i</v>
      </c>
      <c r="T959" s="102" t="str">
        <f t="shared" si="295"/>
        <v>132.896608583483-410.36605894595i</v>
      </c>
      <c r="U959" s="102" t="str">
        <f t="shared" si="287"/>
        <v>-0.0521363618289047+0.160989761586488i</v>
      </c>
      <c r="V959" s="102"/>
      <c r="W959" s="102"/>
      <c r="X959" s="102"/>
      <c r="Y959" s="102"/>
      <c r="Z959" s="102"/>
      <c r="AA959" s="102"/>
      <c r="AB959" s="102"/>
      <c r="AC959" s="102"/>
      <c r="AD959" s="102"/>
      <c r="AE959" s="102"/>
      <c r="AF959" s="102"/>
      <c r="AG959" s="102"/>
      <c r="AH959" s="102"/>
      <c r="AI959" s="102"/>
      <c r="AJ959" s="102"/>
      <c r="AK959" s="102"/>
      <c r="AL959" s="102"/>
    </row>
    <row r="960" spans="2:38" s="110" customFormat="1" x14ac:dyDescent="0.2">
      <c r="B960" s="102">
        <f t="shared" si="296"/>
        <v>5.6149999999999016</v>
      </c>
      <c r="C960" s="102">
        <f t="shared" si="297"/>
        <v>412097.51909723709</v>
      </c>
      <c r="D960" s="102">
        <f t="shared" si="288"/>
        <v>412.09751909723707</v>
      </c>
      <c r="E960" s="102">
        <f t="shared" si="289"/>
        <v>-28.03290081565757</v>
      </c>
      <c r="F960" s="102">
        <f t="shared" si="290"/>
        <v>-150.25296008672237</v>
      </c>
      <c r="G960" s="102">
        <f t="shared" si="291"/>
        <v>-15.521152932475864</v>
      </c>
      <c r="H960" s="102">
        <f t="shared" si="292"/>
        <v>107.75278590098979</v>
      </c>
      <c r="I960" s="102">
        <f t="shared" si="293"/>
        <v>-43.554053748133434</v>
      </c>
      <c r="J960" s="102">
        <f t="shared" si="294"/>
        <v>-42.500174185732575</v>
      </c>
      <c r="K960" s="102" t="str">
        <f t="shared" si="280"/>
        <v>1+3.04240996561238i</v>
      </c>
      <c r="L960" s="102" t="str">
        <f t="shared" si="281"/>
        <v>1-0.247312703601067i</v>
      </c>
      <c r="M960" s="102" t="str">
        <f t="shared" si="298"/>
        <v>1.75242663405843+2.79509726201131i</v>
      </c>
      <c r="N960" s="102" t="str">
        <f t="shared" si="282"/>
        <v>1+4031.30801235964i</v>
      </c>
      <c r="O960" s="102" t="str">
        <f t="shared" si="283"/>
        <v>-3.25585597166895+6.07700347427824i</v>
      </c>
      <c r="P960" s="102" t="str">
        <f t="shared" si="299"/>
        <v>-24501.5286529669-13119.2812622037i</v>
      </c>
      <c r="Q960" s="102" t="str">
        <f t="shared" si="284"/>
        <v>-0.0344339600107275-0.0196782695203135i</v>
      </c>
      <c r="R960" s="102" t="str">
        <f t="shared" si="285"/>
        <v>1400-8.21717003381167i</v>
      </c>
      <c r="S960" s="102" t="str">
        <f t="shared" si="286"/>
        <v>-449.077897196684i</v>
      </c>
      <c r="T960" s="102" t="str">
        <f t="shared" si="295"/>
        <v>130.163153649125-406.561491411749i</v>
      </c>
      <c r="U960" s="102" t="str">
        <f t="shared" si="287"/>
        <v>-0.0510640064315797+0.159497200476917i</v>
      </c>
      <c r="V960" s="102"/>
      <c r="W960" s="102"/>
      <c r="X960" s="102"/>
      <c r="Y960" s="102"/>
      <c r="Z960" s="102"/>
      <c r="AA960" s="102"/>
      <c r="AB960" s="102"/>
      <c r="AC960" s="102"/>
      <c r="AD960" s="102"/>
      <c r="AE960" s="102"/>
      <c r="AF960" s="102"/>
      <c r="AG960" s="102"/>
      <c r="AH960" s="102"/>
      <c r="AI960" s="102"/>
      <c r="AJ960" s="102"/>
      <c r="AK960" s="102"/>
      <c r="AL960" s="102"/>
    </row>
    <row r="961" spans="2:38" s="110" customFormat="1" x14ac:dyDescent="0.2">
      <c r="B961" s="102">
        <f t="shared" si="296"/>
        <v>5.6199999999999015</v>
      </c>
      <c r="C961" s="102">
        <f t="shared" si="297"/>
        <v>416869.38347024121</v>
      </c>
      <c r="D961" s="102">
        <f t="shared" si="288"/>
        <v>416.86938347024119</v>
      </c>
      <c r="E961" s="102">
        <f t="shared" si="289"/>
        <v>-28.173040109467088</v>
      </c>
      <c r="F961" s="102">
        <f t="shared" si="290"/>
        <v>-150.6558808865303</v>
      </c>
      <c r="G961" s="102">
        <f t="shared" si="291"/>
        <v>-15.611615286086113</v>
      </c>
      <c r="H961" s="102">
        <f t="shared" si="292"/>
        <v>107.56284596265422</v>
      </c>
      <c r="I961" s="102">
        <f t="shared" si="293"/>
        <v>-43.784655395553202</v>
      </c>
      <c r="J961" s="102">
        <f t="shared" si="294"/>
        <v>-43.093034923876075</v>
      </c>
      <c r="K961" s="102" t="str">
        <f t="shared" si="280"/>
        <v>1+3.07763941264905i</v>
      </c>
      <c r="L961" s="102" t="str">
        <f t="shared" si="281"/>
        <v>1-0.250176449740308i</v>
      </c>
      <c r="M961" s="102" t="str">
        <f t="shared" si="298"/>
        <v>1.76995290183739+2.82746296290874i</v>
      </c>
      <c r="N961" s="102" t="str">
        <f t="shared" si="282"/>
        <v>1+4077.98835909632i</v>
      </c>
      <c r="O961" s="102" t="str">
        <f t="shared" si="283"/>
        <v>-3.35498759196501+6.14737185804589i</v>
      </c>
      <c r="P961" s="102" t="str">
        <f t="shared" si="299"/>
        <v>-25072.2658637394-13675.4529730879i</v>
      </c>
      <c r="Q961" s="102" t="str">
        <f t="shared" si="284"/>
        <v>-0.0340181853701114-0.0191245741765572i</v>
      </c>
      <c r="R961" s="102" t="str">
        <f t="shared" si="285"/>
        <v>1400-8.12310886624677i</v>
      </c>
      <c r="S961" s="102" t="str">
        <f t="shared" si="286"/>
        <v>-443.937345015812i</v>
      </c>
      <c r="T961" s="102" t="str">
        <f t="shared" si="295"/>
        <v>127.480033087042-402.774001002792i</v>
      </c>
      <c r="U961" s="102" t="str">
        <f t="shared" si="287"/>
        <v>-0.0500113975956856+0.158011338854941i</v>
      </c>
      <c r="V961" s="102"/>
      <c r="W961" s="102"/>
      <c r="X961" s="102"/>
      <c r="Y961" s="102"/>
      <c r="Z961" s="102"/>
      <c r="AA961" s="102"/>
      <c r="AB961" s="102"/>
      <c r="AC961" s="102"/>
      <c r="AD961" s="102"/>
      <c r="AE961" s="102"/>
      <c r="AF961" s="102"/>
      <c r="AG961" s="102"/>
      <c r="AH961" s="102"/>
      <c r="AI961" s="102"/>
      <c r="AJ961" s="102"/>
      <c r="AK961" s="102"/>
      <c r="AL961" s="102"/>
    </row>
    <row r="962" spans="2:38" s="110" customFormat="1" x14ac:dyDescent="0.2">
      <c r="B962" s="102">
        <f t="shared" si="296"/>
        <v>5.6249999999999014</v>
      </c>
      <c r="C962" s="102">
        <f t="shared" si="297"/>
        <v>421696.50342848693</v>
      </c>
      <c r="D962" s="102">
        <f t="shared" si="288"/>
        <v>421.69650342848695</v>
      </c>
      <c r="E962" s="102">
        <f t="shared" si="289"/>
        <v>-28.313481248975862</v>
      </c>
      <c r="F962" s="102">
        <f t="shared" si="290"/>
        <v>-151.06164203593895</v>
      </c>
      <c r="G962" s="102">
        <f t="shared" si="291"/>
        <v>-15.702274448562259</v>
      </c>
      <c r="H962" s="102">
        <f t="shared" si="292"/>
        <v>107.37466328382129</v>
      </c>
      <c r="I962" s="102">
        <f t="shared" si="293"/>
        <v>-44.015755697538118</v>
      </c>
      <c r="J962" s="102">
        <f t="shared" si="294"/>
        <v>-43.686978752117653</v>
      </c>
      <c r="K962" s="102" t="str">
        <f t="shared" si="280"/>
        <v>1+3.11327679745628i</v>
      </c>
      <c r="L962" s="102" t="str">
        <f t="shared" si="281"/>
        <v>1-0.253073356496979i</v>
      </c>
      <c r="M962" s="102" t="str">
        <f t="shared" si="298"/>
        <v>1.78788740883643+2.8602034409593i</v>
      </c>
      <c r="N962" s="102" t="str">
        <f t="shared" si="282"/>
        <v>1+4125.20923877287i</v>
      </c>
      <c r="O962" s="102" t="str">
        <f t="shared" si="283"/>
        <v>-3.45642828432746+6.21855506929472i</v>
      </c>
      <c r="P962" s="102" t="str">
        <f t="shared" si="299"/>
        <v>-25656.2972519568-14252.2713365942i</v>
      </c>
      <c r="Q962" s="102" t="str">
        <f t="shared" si="284"/>
        <v>-0.0336049971116331-0.0185803193974311i</v>
      </c>
      <c r="R962" s="102" t="str">
        <f t="shared" si="285"/>
        <v>1400-8.03012440796348i</v>
      </c>
      <c r="S962" s="102" t="str">
        <f t="shared" si="286"/>
        <v>-438.855636249167i</v>
      </c>
      <c r="T962" s="102" t="str">
        <f t="shared" si="295"/>
        <v>124.846561062229-399.004100245081i</v>
      </c>
      <c r="U962" s="102" t="str">
        <f t="shared" si="287"/>
        <v>-0.0489782662628743+0.156532377788454i</v>
      </c>
      <c r="V962" s="102"/>
      <c r="W962" s="102"/>
      <c r="X962" s="102"/>
      <c r="Y962" s="102"/>
      <c r="Z962" s="102"/>
      <c r="AA962" s="102"/>
      <c r="AB962" s="102"/>
      <c r="AC962" s="102"/>
      <c r="AD962" s="102"/>
      <c r="AE962" s="102"/>
      <c r="AF962" s="102"/>
      <c r="AG962" s="102"/>
      <c r="AH962" s="102"/>
      <c r="AI962" s="102"/>
      <c r="AJ962" s="102"/>
      <c r="AK962" s="102"/>
      <c r="AL962" s="102"/>
    </row>
    <row r="963" spans="2:38" s="110" customFormat="1" x14ac:dyDescent="0.2">
      <c r="B963" s="102">
        <f t="shared" si="296"/>
        <v>5.6299999999999013</v>
      </c>
      <c r="C963" s="102">
        <f t="shared" si="297"/>
        <v>426579.51880149619</v>
      </c>
      <c r="D963" s="102">
        <f t="shared" si="288"/>
        <v>426.57951880149619</v>
      </c>
      <c r="E963" s="102">
        <f t="shared" si="289"/>
        <v>-28.454226163901982</v>
      </c>
      <c r="F963" s="102">
        <f t="shared" si="290"/>
        <v>-151.47021891283842</v>
      </c>
      <c r="G963" s="102">
        <f t="shared" si="291"/>
        <v>-15.793126769798484</v>
      </c>
      <c r="H963" s="102">
        <f t="shared" si="292"/>
        <v>107.18823016760234</v>
      </c>
      <c r="I963" s="102">
        <f t="shared" si="293"/>
        <v>-44.247352933700469</v>
      </c>
      <c r="J963" s="102">
        <f t="shared" si="294"/>
        <v>-44.281988745236077</v>
      </c>
      <c r="K963" s="102" t="str">
        <f t="shared" si="280"/>
        <v>1+3.14932684373083i</v>
      </c>
      <c r="L963" s="102" t="str">
        <f t="shared" si="281"/>
        <v>1-0.256003807852935i</v>
      </c>
      <c r="M963" s="102" t="str">
        <f t="shared" si="298"/>
        <v>1.80623966416856+2.89332303587789i</v>
      </c>
      <c r="N963" s="102" t="str">
        <f t="shared" si="282"/>
        <v>1+4172.97691046575i</v>
      </c>
      <c r="O963" s="102" t="str">
        <f t="shared" si="283"/>
        <v>-3.560231833954+6.29056254328228i</v>
      </c>
      <c r="P963" s="102" t="str">
        <f t="shared" si="299"/>
        <v>-26253.9324787916-14850.4746764519i</v>
      </c>
      <c r="Q963" s="102" t="str">
        <f t="shared" si="284"/>
        <v>-0.0331943795794292-0.0180454240150641i</v>
      </c>
      <c r="R963" s="102" t="str">
        <f t="shared" si="285"/>
        <v>1400-7.93820433397251i</v>
      </c>
      <c r="S963" s="102" t="str">
        <f t="shared" si="286"/>
        <v>-433.832097321753i</v>
      </c>
      <c r="T963" s="102" t="str">
        <f t="shared" si="295"/>
        <v>122.26205105026-395.252280769238i</v>
      </c>
      <c r="U963" s="102" t="str">
        <f t="shared" si="287"/>
        <v>-0.0479643431043327+0.155060510147931i</v>
      </c>
      <c r="V963" s="102"/>
      <c r="W963" s="102"/>
      <c r="X963" s="102"/>
      <c r="Y963" s="102"/>
      <c r="Z963" s="102"/>
      <c r="AA963" s="102"/>
      <c r="AB963" s="102"/>
      <c r="AC963" s="102"/>
      <c r="AD963" s="102"/>
      <c r="AE963" s="102"/>
      <c r="AF963" s="102"/>
      <c r="AG963" s="102"/>
      <c r="AH963" s="102"/>
      <c r="AI963" s="102"/>
      <c r="AJ963" s="102"/>
      <c r="AK963" s="102"/>
      <c r="AL963" s="102"/>
    </row>
    <row r="964" spans="2:38" s="110" customFormat="1" x14ac:dyDescent="0.2">
      <c r="B964" s="102">
        <f t="shared" si="296"/>
        <v>5.6349999999999012</v>
      </c>
      <c r="C964" s="102">
        <f t="shared" si="297"/>
        <v>431519.07682766765</v>
      </c>
      <c r="D964" s="102">
        <f t="shared" si="288"/>
        <v>431.51907682766767</v>
      </c>
      <c r="E964" s="102">
        <f t="shared" si="289"/>
        <v>-28.595276587663029</v>
      </c>
      <c r="F964" s="102">
        <f t="shared" si="290"/>
        <v>-151.88158608900105</v>
      </c>
      <c r="G964" s="102">
        <f t="shared" si="291"/>
        <v>-15.884168650507018</v>
      </c>
      <c r="H964" s="102">
        <f t="shared" si="292"/>
        <v>107.00353867029494</v>
      </c>
      <c r="I964" s="102">
        <f t="shared" si="293"/>
        <v>-44.479445238170044</v>
      </c>
      <c r="J964" s="102">
        <f t="shared" si="294"/>
        <v>-44.878047418706103</v>
      </c>
      <c r="K964" s="102" t="str">
        <f t="shared" si="280"/>
        <v>1+3.18579432986728i</v>
      </c>
      <c r="L964" s="102" t="str">
        <f t="shared" si="281"/>
        <v>1-0.258968192236328i</v>
      </c>
      <c r="M964" s="102" t="str">
        <f t="shared" si="298"/>
        <v>1.82501939844247+2.92682613763095i</v>
      </c>
      <c r="N964" s="102" t="str">
        <f t="shared" si="282"/>
        <v>1+4221.29770572811i</v>
      </c>
      <c r="O964" s="102" t="str">
        <f t="shared" si="283"/>
        <v>-3.66645327886077+6.36340382452125i</v>
      </c>
      <c r="P964" s="102" t="str">
        <f t="shared" si="299"/>
        <v>-26865.4884183519-15470.8274103898i</v>
      </c>
      <c r="Q964" s="102" t="str">
        <f t="shared" si="284"/>
        <v>-0.0327863193544178-0.0175198076061288i</v>
      </c>
      <c r="R964" s="102" t="str">
        <f t="shared" si="285"/>
        <v>1400-7.84733646036765i</v>
      </c>
      <c r="S964" s="102" t="str">
        <f t="shared" si="286"/>
        <v>-428.866062368929i</v>
      </c>
      <c r="T964" s="102" t="str">
        <f t="shared" si="295"/>
        <v>119.725816340883-391.519013667616i</v>
      </c>
      <c r="U964" s="102" t="str">
        <f t="shared" si="287"/>
        <v>-0.0469693587183463+0.153595920746526i</v>
      </c>
      <c r="V964" s="102"/>
      <c r="W964" s="102"/>
      <c r="X964" s="102"/>
      <c r="Y964" s="102"/>
      <c r="Z964" s="102"/>
      <c r="AA964" s="102"/>
      <c r="AB964" s="102"/>
      <c r="AC964" s="102"/>
      <c r="AD964" s="102"/>
      <c r="AE964" s="102"/>
      <c r="AF964" s="102"/>
      <c r="AG964" s="102"/>
      <c r="AH964" s="102"/>
      <c r="AI964" s="102"/>
      <c r="AJ964" s="102"/>
      <c r="AK964" s="102"/>
      <c r="AL964" s="102"/>
    </row>
    <row r="965" spans="2:38" s="110" customFormat="1" x14ac:dyDescent="0.2">
      <c r="B965" s="102">
        <f t="shared" si="296"/>
        <v>5.6399999999999011</v>
      </c>
      <c r="C965" s="102">
        <f t="shared" si="297"/>
        <v>436515.83224006725</v>
      </c>
      <c r="D965" s="102">
        <f t="shared" si="288"/>
        <v>436.51583224006725</v>
      </c>
      <c r="E965" s="102">
        <f t="shared" si="289"/>
        <v>-28.736634054043463</v>
      </c>
      <c r="F965" s="102">
        <f t="shared" si="290"/>
        <v>-152.29571735468363</v>
      </c>
      <c r="G965" s="102">
        <f t="shared" si="291"/>
        <v>-15.975396542215121</v>
      </c>
      <c r="H965" s="102">
        <f t="shared" si="292"/>
        <v>106.82058061146178</v>
      </c>
      <c r="I965" s="102">
        <f t="shared" si="293"/>
        <v>-44.712030596258586</v>
      </c>
      <c r="J965" s="102">
        <f t="shared" si="294"/>
        <v>-45.475136743221853</v>
      </c>
      <c r="K965" s="102" t="str">
        <f t="shared" si="280"/>
        <v>1+3.22268408959142i</v>
      </c>
      <c r="L965" s="102" t="str">
        <f t="shared" si="281"/>
        <v>1-0.261966902573097i</v>
      </c>
      <c r="M965" s="102" t="str">
        <f t="shared" si="298"/>
        <v>1.84423656892187+2.96071718701832i</v>
      </c>
      <c r="N965" s="102" t="str">
        <f t="shared" si="282"/>
        <v>1+4270.178029429i</v>
      </c>
      <c r="O965" s="102" t="str">
        <f t="shared" si="283"/>
        <v>-3.77514893906375+6.43708856804455i</v>
      </c>
      <c r="P965" s="102" t="str">
        <f t="shared" si="299"/>
        <v>-27491.2893256915-16114.1209688442i</v>
      </c>
      <c r="Q965" s="102" t="str">
        <f t="shared" si="284"/>
        <v>-0.0323808051946544-0.0170033903955698i</v>
      </c>
      <c r="R965" s="102" t="str">
        <f t="shared" si="285"/>
        <v>1400-7.75750874271065i</v>
      </c>
      <c r="S965" s="102" t="str">
        <f t="shared" si="286"/>
        <v>-423.956873148141i</v>
      </c>
      <c r="T965" s="102" t="str">
        <f t="shared" si="295"/>
        <v>117.237170520956-387.804749858079i</v>
      </c>
      <c r="U965" s="102" t="str">
        <f t="shared" si="287"/>
        <v>-0.0459930438197596+0.152138786482785i</v>
      </c>
      <c r="V965" s="102"/>
      <c r="W965" s="102"/>
      <c r="X965" s="102"/>
      <c r="Y965" s="102"/>
      <c r="Z965" s="102"/>
      <c r="AA965" s="102"/>
      <c r="AB965" s="102"/>
      <c r="AC965" s="102"/>
      <c r="AD965" s="102"/>
      <c r="AE965" s="102"/>
      <c r="AF965" s="102"/>
      <c r="AG965" s="102"/>
      <c r="AH965" s="102"/>
      <c r="AI965" s="102"/>
      <c r="AJ965" s="102"/>
      <c r="AK965" s="102"/>
      <c r="AL965" s="102"/>
    </row>
    <row r="966" spans="2:38" s="110" customFormat="1" x14ac:dyDescent="0.2">
      <c r="B966" s="102">
        <f t="shared" si="296"/>
        <v>5.644999999999901</v>
      </c>
      <c r="C966" s="102">
        <f t="shared" si="297"/>
        <v>441570.44735321263</v>
      </c>
      <c r="D966" s="102">
        <f t="shared" si="288"/>
        <v>441.57044735321261</v>
      </c>
      <c r="E966" s="102">
        <f t="shared" si="289"/>
        <v>-28.878299894035401</v>
      </c>
      <c r="F966" s="102">
        <f t="shared" si="290"/>
        <v>-152.71258574362457</v>
      </c>
      <c r="G966" s="102">
        <f t="shared" si="291"/>
        <v>-16.066806947226514</v>
      </c>
      <c r="H966" s="102">
        <f t="shared" si="292"/>
        <v>106.6393475838283</v>
      </c>
      <c r="I966" s="102">
        <f t="shared" si="293"/>
        <v>-44.945106841261918</v>
      </c>
      <c r="J966" s="102">
        <f t="shared" si="294"/>
        <v>-46.073238159796276</v>
      </c>
      <c r="K966" s="102" t="str">
        <f t="shared" si="280"/>
        <v>1+3.26000101260095i</v>
      </c>
      <c r="L966" s="102" t="str">
        <f t="shared" si="281"/>
        <v>1-0.26500033633905i</v>
      </c>
      <c r="M966" s="102" t="str">
        <f t="shared" si="298"/>
        <v>1.8639013648049+2.9950006762619i</v>
      </c>
      <c r="N966" s="102" t="str">
        <f t="shared" si="282"/>
        <v>1+4319.6243606024i</v>
      </c>
      <c r="O966" s="102" t="str">
        <f t="shared" si="283"/>
        <v>-3.88637644644081+6.51162654068514i</v>
      </c>
      <c r="P966" s="102" t="str">
        <f t="shared" si="299"/>
        <v>-28131.6670087351-16781.1747459764i</v>
      </c>
      <c r="Q966" s="102" t="str">
        <f t="shared" si="284"/>
        <v>-0.0319778279730307-0.0164960931635423i</v>
      </c>
      <c r="R966" s="102" t="str">
        <f t="shared" si="285"/>
        <v>1400-7.66870927443488i</v>
      </c>
      <c r="S966" s="102" t="str">
        <f t="shared" si="286"/>
        <v>-419.103878951675i</v>
      </c>
      <c r="T966" s="102" t="str">
        <f t="shared" si="295"/>
        <v>114.795427937047-384.109920453662i</v>
      </c>
      <c r="U966" s="102" t="str">
        <f t="shared" si="287"/>
        <v>-0.0450351294214568+0.150689276485667i</v>
      </c>
      <c r="V966" s="102"/>
      <c r="W966" s="102"/>
      <c r="X966" s="102"/>
      <c r="Y966" s="102"/>
      <c r="Z966" s="102"/>
      <c r="AA966" s="102"/>
      <c r="AB966" s="102"/>
      <c r="AC966" s="102"/>
      <c r="AD966" s="102"/>
      <c r="AE966" s="102"/>
      <c r="AF966" s="102"/>
      <c r="AG966" s="102"/>
      <c r="AH966" s="102"/>
      <c r="AI966" s="102"/>
      <c r="AJ966" s="102"/>
      <c r="AK966" s="102"/>
      <c r="AL966" s="102"/>
    </row>
    <row r="967" spans="2:38" s="110" customFormat="1" x14ac:dyDescent="0.2">
      <c r="B967" s="102">
        <f t="shared" si="296"/>
        <v>5.6499999999999009</v>
      </c>
      <c r="C967" s="102">
        <f t="shared" si="297"/>
        <v>446683.59215086204</v>
      </c>
      <c r="D967" s="102">
        <f t="shared" si="288"/>
        <v>446.68359215086201</v>
      </c>
      <c r="E967" s="102">
        <f t="shared" si="289"/>
        <v>-29.020275232855948</v>
      </c>
      <c r="F967" s="102">
        <f t="shared" si="290"/>
        <v>-153.13216355838367</v>
      </c>
      <c r="G967" s="102">
        <f t="shared" si="291"/>
        <v>-16.15839641854944</v>
      </c>
      <c r="H967" s="102">
        <f t="shared" si="292"/>
        <v>106.45983096299857</v>
      </c>
      <c r="I967" s="102">
        <f t="shared" si="293"/>
        <v>-45.178671651405388</v>
      </c>
      <c r="J967" s="102">
        <f t="shared" si="294"/>
        <v>-46.6723325953851</v>
      </c>
      <c r="K967" s="102" t="str">
        <f t="shared" si="280"/>
        <v>1+3.29775004521358i</v>
      </c>
      <c r="L967" s="102" t="str">
        <f t="shared" si="281"/>
        <v>1-0.268068895612545i</v>
      </c>
      <c r="M967" s="102" t="str">
        <f t="shared" si="298"/>
        <v>1.88402421262662+3.02968114960104i</v>
      </c>
      <c r="N967" s="102" t="str">
        <f t="shared" si="282"/>
        <v>1+4369.64325330593i</v>
      </c>
      <c r="O967" s="102" t="str">
        <f t="shared" si="283"/>
        <v>-4.0001947752886+6.58702762237055i</v>
      </c>
      <c r="P967" s="102" t="str">
        <f t="shared" si="299"/>
        <v>-28786.9610042066-17472.8370841271i</v>
      </c>
      <c r="Q967" s="102" t="str">
        <f t="shared" si="284"/>
        <v>-0.0315773806124495-0.0159978371556735i</v>
      </c>
      <c r="R967" s="102" t="str">
        <f t="shared" si="285"/>
        <v>1400-7.58092628526699i</v>
      </c>
      <c r="S967" s="102" t="str">
        <f t="shared" si="286"/>
        <v>-414.306436520404i</v>
      </c>
      <c r="T967" s="102" t="str">
        <f t="shared" si="295"/>
        <v>112.399904138007-380.434937137266i</v>
      </c>
      <c r="U967" s="102" t="str">
        <f t="shared" si="287"/>
        <v>-0.0440953470079873+0.149247552261542i</v>
      </c>
      <c r="V967" s="102"/>
      <c r="W967" s="102"/>
      <c r="X967" s="102"/>
      <c r="Y967" s="102"/>
      <c r="Z967" s="102"/>
      <c r="AA967" s="102"/>
      <c r="AB967" s="102"/>
      <c r="AC967" s="102"/>
      <c r="AD967" s="102"/>
      <c r="AE967" s="102"/>
      <c r="AF967" s="102"/>
      <c r="AG967" s="102"/>
      <c r="AH967" s="102"/>
      <c r="AI967" s="102"/>
      <c r="AJ967" s="102"/>
      <c r="AK967" s="102"/>
      <c r="AL967" s="102"/>
    </row>
    <row r="968" spans="2:38" s="110" customFormat="1" x14ac:dyDescent="0.2">
      <c r="B968" s="102">
        <f t="shared" si="296"/>
        <v>5.6549999999999008</v>
      </c>
      <c r="C968" s="102">
        <f t="shared" si="297"/>
        <v>451855.94437481929</v>
      </c>
      <c r="D968" s="102">
        <f t="shared" si="288"/>
        <v>451.85594437481927</v>
      </c>
      <c r="E968" s="102">
        <f t="shared" si="289"/>
        <v>-29.162560987146094</v>
      </c>
      <c r="F968" s="102">
        <f t="shared" si="290"/>
        <v>-153.55442239599327</v>
      </c>
      <c r="G968" s="102">
        <f t="shared" si="291"/>
        <v>-16.25016155979274</v>
      </c>
      <c r="H968" s="102">
        <f t="shared" si="292"/>
        <v>106.28202191698392</v>
      </c>
      <c r="I968" s="102">
        <f t="shared" si="293"/>
        <v>-45.412722546938838</v>
      </c>
      <c r="J968" s="102">
        <f t="shared" si="294"/>
        <v>-47.272400479009349</v>
      </c>
      <c r="K968" s="102" t="str">
        <f t="shared" si="280"/>
        <v>1+3.3359361910227i</v>
      </c>
      <c r="L968" s="102" t="str">
        <f t="shared" si="281"/>
        <v>1-0.271172987127792i</v>
      </c>
      <c r="M968" s="102" t="str">
        <f t="shared" si="298"/>
        <v>1.90461578178733+3.06476320389491i</v>
      </c>
      <c r="N968" s="102" t="str">
        <f t="shared" si="282"/>
        <v>1+4420.24133748966i</v>
      </c>
      <c r="O968" s="102" t="str">
        <f t="shared" si="283"/>
        <v>-4.11666427359166+6.66330180743246i</v>
      </c>
      <c r="P968" s="102" t="str">
        <f t="shared" si="299"/>
        <v>-29457.5187576561-18189.9862928893i</v>
      </c>
      <c r="Q968" s="102" t="str">
        <f t="shared" si="284"/>
        <v>-0.0311794580186138-0.0155085439967379i</v>
      </c>
      <c r="R968" s="102" t="str">
        <f t="shared" si="285"/>
        <v>1400-7.49414813966682i</v>
      </c>
      <c r="S968" s="102" t="str">
        <f t="shared" si="286"/>
        <v>-409.563909958536i</v>
      </c>
      <c r="T968" s="102" t="str">
        <f t="shared" si="295"/>
        <v>110.049916297841-376.780192540645i</v>
      </c>
      <c r="U968" s="102" t="str">
        <f t="shared" si="287"/>
        <v>-0.0431734287014606+0.147813767842868i</v>
      </c>
      <c r="V968" s="102"/>
      <c r="W968" s="102"/>
      <c r="X968" s="102"/>
      <c r="Y968" s="102"/>
      <c r="Z968" s="102"/>
      <c r="AA968" s="102"/>
      <c r="AB968" s="102"/>
      <c r="AC968" s="102"/>
      <c r="AD968" s="102"/>
      <c r="AE968" s="102"/>
      <c r="AF968" s="102"/>
      <c r="AG968" s="102"/>
      <c r="AH968" s="102"/>
      <c r="AI968" s="102"/>
      <c r="AJ968" s="102"/>
      <c r="AK968" s="102"/>
      <c r="AL968" s="102"/>
    </row>
    <row r="969" spans="2:38" s="110" customFormat="1" x14ac:dyDescent="0.2">
      <c r="B969" s="102">
        <f t="shared" si="296"/>
        <v>5.6599999999999007</v>
      </c>
      <c r="C969" s="102">
        <f t="shared" si="297"/>
        <v>457088.18961477076</v>
      </c>
      <c r="D969" s="102">
        <f t="shared" si="288"/>
        <v>457.08818961477078</v>
      </c>
      <c r="E969" s="102">
        <f t="shared" si="289"/>
        <v>-29.30515786235518</v>
      </c>
      <c r="F969" s="102">
        <f t="shared" si="290"/>
        <v>-153.97933317387077</v>
      </c>
      <c r="G969" s="102">
        <f t="shared" si="291"/>
        <v>-16.342099025031505</v>
      </c>
      <c r="H969" s="102">
        <f t="shared" si="292"/>
        <v>106.10591141554538</v>
      </c>
      <c r="I969" s="102">
        <f t="shared" si="293"/>
        <v>-45.647256887386689</v>
      </c>
      <c r="J969" s="102">
        <f t="shared" si="294"/>
        <v>-47.873421758325392</v>
      </c>
      <c r="K969" s="102" t="str">
        <f t="shared" si="280"/>
        <v>1+3.37456451156059i</v>
      </c>
      <c r="L969" s="102" t="str">
        <f t="shared" si="281"/>
        <v>1-0.274313022328758i</v>
      </c>
      <c r="M969" s="102" t="str">
        <f t="shared" si="298"/>
        <v>1.92568699020955+3.10025148923183i</v>
      </c>
      <c r="N969" s="102" t="str">
        <f t="shared" si="282"/>
        <v>1+4471.42531987483i</v>
      </c>
      <c r="O969" s="102" t="str">
        <f t="shared" si="283"/>
        <v>-4.23584669501966+6.74045920593153i</v>
      </c>
      <c r="P969" s="102" t="str">
        <f t="shared" si="299"/>
        <v>-30143.6958076807-18933.5317040131i</v>
      </c>
      <c r="Q969" s="102" t="str">
        <f t="shared" si="284"/>
        <v>-0.030784057010572-0.015028135607842i</v>
      </c>
      <c r="R969" s="102" t="str">
        <f t="shared" si="285"/>
        <v>1400-7.40836333528515i</v>
      </c>
      <c r="S969" s="102" t="str">
        <f t="shared" si="286"/>
        <v>-404.875670649305i</v>
      </c>
      <c r="T969" s="102" t="str">
        <f t="shared" si="295"/>
        <v>107.744783619241-373.146060626921i</v>
      </c>
      <c r="U969" s="102" t="str">
        <f t="shared" si="287"/>
        <v>-0.042269107419856+0.146388069938253i</v>
      </c>
      <c r="V969" s="102"/>
      <c r="W969" s="102"/>
      <c r="X969" s="102"/>
      <c r="Y969" s="102"/>
      <c r="Z969" s="102"/>
      <c r="AA969" s="102"/>
      <c r="AB969" s="102"/>
      <c r="AC969" s="102"/>
      <c r="AD969" s="102"/>
      <c r="AE969" s="102"/>
      <c r="AF969" s="102"/>
      <c r="AG969" s="102"/>
      <c r="AH969" s="102"/>
      <c r="AI969" s="102"/>
      <c r="AJ969" s="102"/>
      <c r="AK969" s="102"/>
      <c r="AL969" s="102"/>
    </row>
    <row r="970" spans="2:38" s="110" customFormat="1" x14ac:dyDescent="0.2">
      <c r="B970" s="102">
        <f t="shared" si="296"/>
        <v>5.6649999999999006</v>
      </c>
      <c r="C970" s="102">
        <f t="shared" si="297"/>
        <v>462381.02139915479</v>
      </c>
      <c r="D970" s="102">
        <f t="shared" si="288"/>
        <v>462.3810213991548</v>
      </c>
      <c r="E970" s="102">
        <f t="shared" si="289"/>
        <v>-29.448066350314281</v>
      </c>
      <c r="F970" s="102">
        <f t="shared" si="290"/>
        <v>-154.40686615595894</v>
      </c>
      <c r="G970" s="102">
        <f t="shared" si="291"/>
        <v>-16.434205518642706</v>
      </c>
      <c r="H970" s="102">
        <f t="shared" si="292"/>
        <v>105.93149023934606</v>
      </c>
      <c r="I970" s="102">
        <f t="shared" si="293"/>
        <v>-45.882271868956991</v>
      </c>
      <c r="J970" s="102">
        <f t="shared" si="294"/>
        <v>-48.475375916612876</v>
      </c>
      <c r="K970" s="102" t="str">
        <f t="shared" si="280"/>
        <v>1+3.41364012696929i</v>
      </c>
      <c r="L970" s="102" t="str">
        <f t="shared" si="281"/>
        <v>1-0.277489417423709i</v>
      </c>
      <c r="M970" s="102" t="str">
        <f t="shared" si="298"/>
        <v>1.9472490101269+3.13615070954558i</v>
      </c>
      <c r="N970" s="102" t="str">
        <f t="shared" si="282"/>
        <v>1+4523.20198484287i</v>
      </c>
      <c r="O970" s="102" t="str">
        <f t="shared" si="283"/>
        <v>-4.35780523166994+6.81851004499732i</v>
      </c>
      <c r="P970" s="102" t="str">
        <f t="shared" si="299"/>
        <v>-30845.8559744346-19704.4147634031i</v>
      </c>
      <c r="Q970" s="102" t="str">
        <f t="shared" si="284"/>
        <v>-0.0303911762491725-0.0145565341271991i</v>
      </c>
      <c r="R970" s="102" t="str">
        <f t="shared" si="285"/>
        <v>1400-7.32356050143918i</v>
      </c>
      <c r="S970" s="102" t="str">
        <f t="shared" si="286"/>
        <v>-400.241097171675i</v>
      </c>
      <c r="T970" s="102" t="str">
        <f t="shared" si="295"/>
        <v>105.483827718156-369.532897075961i</v>
      </c>
      <c r="U970" s="102" t="str">
        <f t="shared" si="287"/>
        <v>-0.0413821170278919+0.144970598083646i</v>
      </c>
      <c r="V970" s="102"/>
      <c r="W970" s="102"/>
      <c r="X970" s="102"/>
      <c r="Y970" s="102"/>
      <c r="Z970" s="102"/>
      <c r="AA970" s="102"/>
      <c r="AB970" s="102"/>
      <c r="AC970" s="102"/>
      <c r="AD970" s="102"/>
      <c r="AE970" s="102"/>
      <c r="AF970" s="102"/>
      <c r="AG970" s="102"/>
      <c r="AH970" s="102"/>
      <c r="AI970" s="102"/>
      <c r="AJ970" s="102"/>
      <c r="AK970" s="102"/>
      <c r="AL970" s="102"/>
    </row>
    <row r="971" spans="2:38" s="110" customFormat="1" x14ac:dyDescent="0.2">
      <c r="B971" s="102">
        <f t="shared" si="296"/>
        <v>5.6699999999999005</v>
      </c>
      <c r="C971" s="102">
        <f t="shared" si="297"/>
        <v>467735.14128709142</v>
      </c>
      <c r="D971" s="102">
        <f t="shared" si="288"/>
        <v>467.73514128709144</v>
      </c>
      <c r="E971" s="102">
        <f t="shared" si="289"/>
        <v>-29.591286727003045</v>
      </c>
      <c r="F971" s="102">
        <f t="shared" si="290"/>
        <v>-154.83699097904167</v>
      </c>
      <c r="G971" s="102">
        <f t="shared" si="291"/>
        <v>-16.526477795114264</v>
      </c>
      <c r="H971" s="102">
        <f t="shared" si="292"/>
        <v>105.7587489889136</v>
      </c>
      <c r="I971" s="102">
        <f t="shared" si="293"/>
        <v>-46.117764522117312</v>
      </c>
      <c r="J971" s="102">
        <f t="shared" si="294"/>
        <v>-49.078241990128078</v>
      </c>
      <c r="K971" s="102" t="str">
        <f t="shared" si="280"/>
        <v>1+3.45316821667928i</v>
      </c>
      <c r="L971" s="102" t="str">
        <f t="shared" si="281"/>
        <v>1-0.280702593440372i</v>
      </c>
      <c r="M971" s="102" t="str">
        <f t="shared" si="298"/>
        <v>1.96931327400774+3.17246562323891i</v>
      </c>
      <c r="N971" s="102" t="str">
        <f t="shared" si="282"/>
        <v>1+4575.57819533464i</v>
      </c>
      <c r="O971" s="102" t="str">
        <f t="shared" si="283"/>
        <v>-4.48260454757301+6.89746467018402i</v>
      </c>
      <c r="P971" s="102" t="str">
        <f t="shared" si="299"/>
        <v>-31564.3715525326-20503.6101615128i</v>
      </c>
      <c r="Q971" s="102" t="str">
        <f t="shared" si="284"/>
        <v>-0.0300008161635762-0.0140936618345754i</v>
      </c>
      <c r="R971" s="102" t="str">
        <f t="shared" si="285"/>
        <v>1400-7.23972839760501i</v>
      </c>
      <c r="S971" s="102" t="str">
        <f t="shared" si="286"/>
        <v>-395.659575217948i</v>
      </c>
      <c r="T971" s="102" t="str">
        <f t="shared" si="295"/>
        <v>103.266372989762-365.941039671891i</v>
      </c>
      <c r="U971" s="102" t="str">
        <f t="shared" si="287"/>
        <v>-0.0405121924805988+0.143561484794357i</v>
      </c>
      <c r="V971" s="102"/>
      <c r="W971" s="102"/>
      <c r="X971" s="102"/>
      <c r="Y971" s="102"/>
      <c r="Z971" s="102"/>
      <c r="AA971" s="102"/>
      <c r="AB971" s="102"/>
      <c r="AC971" s="102"/>
      <c r="AD971" s="102"/>
      <c r="AE971" s="102"/>
      <c r="AF971" s="102"/>
      <c r="AG971" s="102"/>
      <c r="AH971" s="102"/>
      <c r="AI971" s="102"/>
      <c r="AJ971" s="102"/>
      <c r="AK971" s="102"/>
      <c r="AL971" s="102"/>
    </row>
    <row r="972" spans="2:38" s="110" customFormat="1" x14ac:dyDescent="0.2">
      <c r="B972" s="102">
        <f t="shared" si="296"/>
        <v>5.6749999999999003</v>
      </c>
      <c r="C972" s="102">
        <f t="shared" si="297"/>
        <v>473151.25896137248</v>
      </c>
      <c r="D972" s="102">
        <f t="shared" si="288"/>
        <v>473.15125896137249</v>
      </c>
      <c r="E972" s="102">
        <f t="shared" si="289"/>
        <v>-29.734819050511774</v>
      </c>
      <c r="F972" s="102">
        <f t="shared" si="290"/>
        <v>-155.26967667919425</v>
      </c>
      <c r="G972" s="102">
        <f t="shared" si="291"/>
        <v>-16.618912658826378</v>
      </c>
      <c r="H972" s="102">
        <f t="shared" si="292"/>
        <v>105.58767809341148</v>
      </c>
      <c r="I972" s="102">
        <f t="shared" si="293"/>
        <v>-46.353731709338149</v>
      </c>
      <c r="J972" s="102">
        <f t="shared" si="294"/>
        <v>-49.681998585782765</v>
      </c>
      <c r="K972" s="102" t="str">
        <f t="shared" si="280"/>
        <v>1+3.49315402009605i</v>
      </c>
      <c r="L972" s="102" t="str">
        <f t="shared" si="281"/>
        <v>1-0.28395297628175i</v>
      </c>
      <c r="M972" s="102" t="str">
        <f t="shared" si="298"/>
        <v>1.99189148061683+3.2092010438143i</v>
      </c>
      <c r="N972" s="102" t="str">
        <f t="shared" si="282"/>
        <v>1+4628.56089376011i</v>
      </c>
      <c r="O972" s="102" t="str">
        <f t="shared" si="283"/>
        <v>-4.61031081297805+6.97733354684169i</v>
      </c>
      <c r="P972" s="102" t="str">
        <f t="shared" si="299"/>
        <v>-32299.623508445-21332.1270034827i</v>
      </c>
      <c r="Q972" s="102" t="str">
        <f t="shared" si="284"/>
        <v>-0.0296129788759924-0.0136394410794781i</v>
      </c>
      <c r="R972" s="102" t="str">
        <f t="shared" si="285"/>
        <v>1400-7.15685591192815i</v>
      </c>
      <c r="S972" s="102" t="str">
        <f t="shared" si="286"/>
        <v>-391.130497512353i</v>
      </c>
      <c r="T972" s="102" t="str">
        <f t="shared" si="295"/>
        <v>101.091746956262-362.370808692177i</v>
      </c>
      <c r="U972" s="102" t="str">
        <f t="shared" si="287"/>
        <v>-0.0396590699597642+0.1421608557177i</v>
      </c>
      <c r="V972" s="102"/>
      <c r="W972" s="102"/>
      <c r="X972" s="102"/>
      <c r="Y972" s="102"/>
      <c r="Z972" s="102"/>
      <c r="AA972" s="102"/>
      <c r="AB972" s="102"/>
      <c r="AC972" s="102"/>
      <c r="AD972" s="102"/>
      <c r="AE972" s="102"/>
      <c r="AF972" s="102"/>
      <c r="AG972" s="102"/>
      <c r="AH972" s="102"/>
      <c r="AI972" s="102"/>
      <c r="AJ972" s="102"/>
      <c r="AK972" s="102"/>
      <c r="AL972" s="102"/>
    </row>
    <row r="973" spans="2:38" s="110" customFormat="1" x14ac:dyDescent="0.2">
      <c r="B973" s="102">
        <f t="shared" si="296"/>
        <v>5.6799999999999002</v>
      </c>
      <c r="C973" s="102">
        <f t="shared" si="297"/>
        <v>478630.09232252906</v>
      </c>
      <c r="D973" s="102">
        <f t="shared" si="288"/>
        <v>478.63009232252904</v>
      </c>
      <c r="E973" s="102">
        <f t="shared" si="289"/>
        <v>-29.878663159203406</v>
      </c>
      <c r="F973" s="102">
        <f t="shared" si="290"/>
        <v>-155.70489171832631</v>
      </c>
      <c r="G973" s="102">
        <f t="shared" si="291"/>
        <v>-16.711506963808823</v>
      </c>
      <c r="H973" s="102">
        <f t="shared" si="292"/>
        <v>105.4182678192189</v>
      </c>
      <c r="I973" s="102">
        <f t="shared" si="293"/>
        <v>-46.590170123012228</v>
      </c>
      <c r="J973" s="102">
        <f t="shared" si="294"/>
        <v>-50.286623899107411</v>
      </c>
      <c r="K973" s="102" t="str">
        <f t="shared" si="280"/>
        <v>1+3.53360283729453i</v>
      </c>
      <c r="L973" s="102" t="str">
        <f t="shared" si="281"/>
        <v>1-0.287240996782566i</v>
      </c>
      <c r="M973" s="102" t="str">
        <f t="shared" si="298"/>
        <v>2.01499560121818+3.24636184051196i</v>
      </c>
      <c r="N973" s="102" t="str">
        <f t="shared" si="282"/>
        <v>1+4682.15710291856i</v>
      </c>
      <c r="O973" s="102" t="str">
        <f t="shared" si="283"/>
        <v>-4.7409917394374+7.0581272615034i</v>
      </c>
      <c r="P973" s="102" t="str">
        <f t="shared" si="299"/>
        <v>-33052.0016824907-22191.0100204235i</v>
      </c>
      <c r="Q973" s="102" t="str">
        <f t="shared" si="284"/>
        <v>-0.0292276681247963-0.0131937942131444i</v>
      </c>
      <c r="R973" s="102" t="str">
        <f t="shared" si="285"/>
        <v>1400-7.0749320597504i</v>
      </c>
      <c r="S973" s="102" t="str">
        <f t="shared" si="286"/>
        <v>-386.653263730544i</v>
      </c>
      <c r="T973" s="102" t="str">
        <f t="shared" si="295"/>
        <v>98.9592805968994-358.8225072976i</v>
      </c>
      <c r="U973" s="102" t="str">
        <f t="shared" si="287"/>
        <v>-0.0388224870033989+0.140768829785981i</v>
      </c>
      <c r="V973" s="102"/>
      <c r="W973" s="102"/>
      <c r="X973" s="102"/>
      <c r="Y973" s="102"/>
      <c r="Z973" s="102"/>
      <c r="AA973" s="102"/>
      <c r="AB973" s="102"/>
      <c r="AC973" s="102"/>
      <c r="AD973" s="102"/>
      <c r="AE973" s="102"/>
      <c r="AF973" s="102"/>
      <c r="AG973" s="102"/>
      <c r="AH973" s="102"/>
      <c r="AI973" s="102"/>
      <c r="AJ973" s="102"/>
      <c r="AK973" s="102"/>
      <c r="AL973" s="102"/>
    </row>
    <row r="974" spans="2:38" s="110" customFormat="1" x14ac:dyDescent="0.2">
      <c r="B974" s="102">
        <f t="shared" si="296"/>
        <v>5.6849999999999001</v>
      </c>
      <c r="C974" s="102">
        <f t="shared" si="297"/>
        <v>484172.36758398876</v>
      </c>
      <c r="D974" s="102">
        <f t="shared" si="288"/>
        <v>484.17236758398877</v>
      </c>
      <c r="E974" s="102">
        <f t="shared" si="289"/>
        <v>-30.022818670077619</v>
      </c>
      <c r="F974" s="102">
        <f t="shared" si="290"/>
        <v>-156.14260401076316</v>
      </c>
      <c r="G974" s="102">
        <f t="shared" si="291"/>
        <v>-16.804257613473577</v>
      </c>
      <c r="H974" s="102">
        <f t="shared" si="292"/>
        <v>105.25050827831802</v>
      </c>
      <c r="I974" s="102">
        <f t="shared" si="293"/>
        <v>-46.827076283551193</v>
      </c>
      <c r="J974" s="102">
        <f t="shared" si="294"/>
        <v>-50.892095732445142</v>
      </c>
      <c r="K974" s="102" t="str">
        <f t="shared" si="280"/>
        <v>1+3.57452002972163i</v>
      </c>
      <c r="L974" s="102" t="str">
        <f t="shared" si="281"/>
        <v>1-0.290567090766378i</v>
      </c>
      <c r="M974" s="102" t="str">
        <f t="shared" si="298"/>
        <v>2.03863788592236+3.28395293895525i</v>
      </c>
      <c r="N974" s="102" t="str">
        <f t="shared" si="282"/>
        <v>1+4736.37392692946i</v>
      </c>
      <c r="O974" s="102" t="str">
        <f t="shared" si="283"/>
        <v>-4.87471661570797+7.13985652328852i</v>
      </c>
      <c r="P974" s="102" t="str">
        <f t="shared" si="299"/>
        <v>-33821.9049955367-23081.3408232858i</v>
      </c>
      <c r="Q974" s="102" t="str">
        <f t="shared" si="284"/>
        <v>-0.0288448891861947-0.0127566435243913i</v>
      </c>
      <c r="R974" s="102" t="str">
        <f t="shared" si="285"/>
        <v>1400-6.99394598215384i</v>
      </c>
      <c r="S974" s="102" t="str">
        <f t="shared" si="286"/>
        <v>-382.227280420035i</v>
      </c>
      <c r="T974" s="102" t="str">
        <f t="shared" si="295"/>
        <v>96.8683086606182-355.296421922612i</v>
      </c>
      <c r="U974" s="102" t="str">
        <f t="shared" si="287"/>
        <v>-0.0380021826283963+0.13938551936964i</v>
      </c>
      <c r="V974" s="102"/>
      <c r="W974" s="102"/>
      <c r="X974" s="102"/>
      <c r="Y974" s="102"/>
      <c r="Z974" s="102"/>
      <c r="AA974" s="102"/>
      <c r="AB974" s="102"/>
      <c r="AC974" s="102"/>
      <c r="AD974" s="102"/>
      <c r="AE974" s="102"/>
      <c r="AF974" s="102"/>
      <c r="AG974" s="102"/>
      <c r="AH974" s="102"/>
      <c r="AI974" s="102"/>
      <c r="AJ974" s="102"/>
      <c r="AK974" s="102"/>
      <c r="AL974" s="102"/>
    </row>
    <row r="975" spans="2:38" s="110" customFormat="1" x14ac:dyDescent="0.2">
      <c r="B975" s="102">
        <f t="shared" si="296"/>
        <v>5.6899999999999</v>
      </c>
      <c r="C975" s="102">
        <f t="shared" si="297"/>
        <v>489778.81936833431</v>
      </c>
      <c r="D975" s="102">
        <f t="shared" si="288"/>
        <v>489.77881936833433</v>
      </c>
      <c r="E975" s="102">
        <f t="shared" si="289"/>
        <v>-30.167284977339115</v>
      </c>
      <c r="F975" s="102">
        <f t="shared" si="290"/>
        <v>-156.58278094982973</v>
      </c>
      <c r="G975" s="102">
        <f t="shared" si="291"/>
        <v>-16.897161560325593</v>
      </c>
      <c r="H975" s="102">
        <f t="shared" si="292"/>
        <v>105.0843894364895</v>
      </c>
      <c r="I975" s="102">
        <f t="shared" si="293"/>
        <v>-47.064446537664708</v>
      </c>
      <c r="J975" s="102">
        <f t="shared" si="294"/>
        <v>-51.498391513340223</v>
      </c>
      <c r="K975" s="102" t="str">
        <f t="shared" si="280"/>
        <v>1+3.61591102090689i</v>
      </c>
      <c r="L975" s="102" t="str">
        <f t="shared" si="281"/>
        <v>1-0.293931699103339i</v>
      </c>
      <c r="M975" s="102" t="str">
        <f t="shared" si="298"/>
        <v>2.06283087018165+3.32197932180355i</v>
      </c>
      <c r="N975" s="102" t="str">
        <f t="shared" si="282"/>
        <v>1+4791.21855217412i</v>
      </c>
      <c r="O975" s="102" t="str">
        <f t="shared" si="283"/>
        <v>-5.01155634448932+7.22253216532217i</v>
      </c>
      <c r="P975" s="102" t="str">
        <f t="shared" si="299"/>
        <v>-34609.7416605104-24004.2392008178i</v>
      </c>
      <c r="Q975" s="102" t="str">
        <f t="shared" si="284"/>
        <v>-0.0284646487946146-0.0123279111793686i</v>
      </c>
      <c r="R975" s="102" t="str">
        <f t="shared" si="285"/>
        <v>1400-6.91388694452165i</v>
      </c>
      <c r="S975" s="102" t="str">
        <f t="shared" si="286"/>
        <v>-377.851960921531i</v>
      </c>
      <c r="T975" s="102" t="str">
        <f t="shared" si="295"/>
        <v>94.8181699617876-351.792822665492i</v>
      </c>
      <c r="U975" s="102" t="str">
        <f t="shared" si="287"/>
        <v>-0.0371978974465474+0.138011030430308i</v>
      </c>
      <c r="V975" s="102"/>
      <c r="W975" s="102"/>
      <c r="X975" s="102"/>
      <c r="Y975" s="102"/>
      <c r="Z975" s="102"/>
      <c r="AA975" s="102"/>
      <c r="AB975" s="102"/>
      <c r="AC975" s="102"/>
      <c r="AD975" s="102"/>
      <c r="AE975" s="102"/>
      <c r="AF975" s="102"/>
      <c r="AG975" s="102"/>
      <c r="AH975" s="102"/>
      <c r="AI975" s="102"/>
      <c r="AJ975" s="102"/>
      <c r="AK975" s="102"/>
      <c r="AL975" s="102"/>
    </row>
    <row r="976" spans="2:38" s="110" customFormat="1" x14ac:dyDescent="0.2">
      <c r="B976" s="102">
        <f t="shared" si="296"/>
        <v>5.6949999999998999</v>
      </c>
      <c r="C976" s="102">
        <f t="shared" si="297"/>
        <v>495450.19080467703</v>
      </c>
      <c r="D976" s="102">
        <f t="shared" si="288"/>
        <v>495.45019080467705</v>
      </c>
      <c r="E976" s="102">
        <f t="shared" si="289"/>
        <v>-30.31206125117318</v>
      </c>
      <c r="F976" s="102">
        <f t="shared" si="290"/>
        <v>-157.0253894343802</v>
      </c>
      <c r="G976" s="102">
        <f t="shared" si="291"/>
        <v>-16.990215805651747</v>
      </c>
      <c r="H976" s="102">
        <f t="shared" si="292"/>
        <v>104.91990112131627</v>
      </c>
      <c r="I976" s="102">
        <f t="shared" si="293"/>
        <v>-47.302277056824927</v>
      </c>
      <c r="J976" s="102">
        <f t="shared" si="294"/>
        <v>-52.10548831306393</v>
      </c>
      <c r="K976" s="102" t="str">
        <f t="shared" si="280"/>
        <v>1+3.65778129718134i</v>
      </c>
      <c r="L976" s="102" t="str">
        <f t="shared" si="281"/>
        <v>1-0.29733526776864i</v>
      </c>
      <c r="M976" s="102" t="str">
        <f t="shared" si="298"/>
        <v>2.08758738143654+3.3604460294127i</v>
      </c>
      <c r="N976" s="102" t="str">
        <f t="shared" si="282"/>
        <v>1+4846.6982482482i</v>
      </c>
      <c r="O976" s="102" t="str">
        <f t="shared" si="283"/>
        <v>-5.1515834800168+7.30616514617117i</v>
      </c>
      <c r="P976" s="102" t="str">
        <f t="shared" si="299"/>
        <v>-35415.9293988399-24960.8644631556i</v>
      </c>
      <c r="Q976" s="102" t="str">
        <f t="shared" si="284"/>
        <v>-0.0280869550619817-0.0119075191652562i</v>
      </c>
      <c r="R976" s="102" t="str">
        <f t="shared" si="285"/>
        <v>1400-6.83474433511505i</v>
      </c>
      <c r="S976" s="102" t="str">
        <f t="shared" si="286"/>
        <v>-373.526725291172i</v>
      </c>
      <c r="T976" s="102" t="str">
        <f t="shared" si="295"/>
        <v>92.8082076594337-348.311963677798i</v>
      </c>
      <c r="U976" s="102" t="str">
        <f t="shared" si="287"/>
        <v>-0.0364093737740855+0.136645462673597i</v>
      </c>
      <c r="V976" s="102"/>
      <c r="W976" s="102"/>
      <c r="X976" s="102"/>
      <c r="Y976" s="102"/>
      <c r="Z976" s="102"/>
      <c r="AA976" s="102"/>
      <c r="AB976" s="102"/>
      <c r="AC976" s="102"/>
      <c r="AD976" s="102"/>
      <c r="AE976" s="102"/>
      <c r="AF976" s="102"/>
      <c r="AG976" s="102"/>
      <c r="AH976" s="102"/>
      <c r="AI976" s="102"/>
      <c r="AJ976" s="102"/>
      <c r="AK976" s="102"/>
      <c r="AL976" s="102"/>
    </row>
    <row r="977" spans="2:38" s="110" customFormat="1" x14ac:dyDescent="0.2">
      <c r="B977" s="102">
        <f t="shared" si="296"/>
        <v>5.6999999999998998</v>
      </c>
      <c r="C977" s="102">
        <f t="shared" si="297"/>
        <v>501187.23362715688</v>
      </c>
      <c r="D977" s="102">
        <f t="shared" si="288"/>
        <v>501.1872336271569</v>
      </c>
      <c r="E977" s="102">
        <f t="shared" si="289"/>
        <v>-30.457146436729854</v>
      </c>
      <c r="F977" s="102">
        <f t="shared" si="290"/>
        <v>-157.47039589523703</v>
      </c>
      <c r="G977" s="102">
        <f t="shared" si="291"/>
        <v>-17.083417399189983</v>
      </c>
      <c r="H977" s="102">
        <f t="shared" si="292"/>
        <v>104.75703302999564</v>
      </c>
      <c r="I977" s="102">
        <f t="shared" si="293"/>
        <v>-47.540563835919841</v>
      </c>
      <c r="J977" s="102">
        <f t="shared" si="294"/>
        <v>-52.713362865241393</v>
      </c>
      <c r="K977" s="102" t="str">
        <f t="shared" si="280"/>
        <v>1+3.70013640840476i</v>
      </c>
      <c r="L977" s="102" t="str">
        <f t="shared" si="281"/>
        <v>1-0.300778247901621i</v>
      </c>
      <c r="M977" s="102" t="str">
        <f t="shared" si="298"/>
        <v>2.11292054591698+3.39935816050314i</v>
      </c>
      <c r="N977" s="102" t="str">
        <f t="shared" si="282"/>
        <v>1+4902.82036892531i</v>
      </c>
      <c r="O977" s="102" t="str">
        <f t="shared" si="283"/>
        <v>-5.29487226653122+7.39076655129651i</v>
      </c>
      <c r="P977" s="102" t="str">
        <f t="shared" si="299"/>
        <v>-36240.8956619349-25952.4168326557i</v>
      </c>
      <c r="Q977" s="102" t="str">
        <f t="shared" si="284"/>
        <v>-0.0277118173960689-0.0114953892379314i</v>
      </c>
      <c r="R977" s="102" t="str">
        <f t="shared" si="285"/>
        <v>1400-6.756507663667i</v>
      </c>
      <c r="S977" s="102" t="str">
        <f t="shared" si="286"/>
        <v>-369.25100022366i</v>
      </c>
      <c r="T977" s="102" t="str">
        <f t="shared" si="295"/>
        <v>90.837769520409-344.854083552651i</v>
      </c>
      <c r="U977" s="102" t="str">
        <f t="shared" si="287"/>
        <v>-0.0356363557349296+0.135288909701424i</v>
      </c>
      <c r="V977" s="102"/>
      <c r="W977" s="102"/>
      <c r="X977" s="102"/>
      <c r="Y977" s="102"/>
      <c r="Z977" s="102"/>
      <c r="AA977" s="102"/>
      <c r="AB977" s="102"/>
      <c r="AC977" s="102"/>
      <c r="AD977" s="102"/>
      <c r="AE977" s="102"/>
      <c r="AF977" s="102"/>
      <c r="AG977" s="102"/>
      <c r="AH977" s="102"/>
      <c r="AI977" s="102"/>
      <c r="AJ977" s="102"/>
      <c r="AK977" s="102"/>
      <c r="AL977" s="102"/>
    </row>
    <row r="978" spans="2:38" s="110" customFormat="1" x14ac:dyDescent="0.2">
      <c r="B978" s="102">
        <f t="shared" si="296"/>
        <v>5.7049999999998997</v>
      </c>
      <c r="C978" s="102">
        <f t="shared" si="297"/>
        <v>506990.70827458758</v>
      </c>
      <c r="D978" s="102">
        <f t="shared" si="288"/>
        <v>506.99070827458758</v>
      </c>
      <c r="E978" s="102">
        <f t="shared" si="289"/>
        <v>-30.602539253319105</v>
      </c>
      <c r="F978" s="102">
        <f t="shared" si="290"/>
        <v>-157.91776632148185</v>
      </c>
      <c r="G978" s="102">
        <f t="shared" si="291"/>
        <v>-17.176763438779389</v>
      </c>
      <c r="H978" s="102">
        <f t="shared" si="292"/>
        <v>104.5957747369612</v>
      </c>
      <c r="I978" s="102">
        <f t="shared" si="293"/>
        <v>-47.779302692098497</v>
      </c>
      <c r="J978" s="102">
        <f t="shared" si="294"/>
        <v>-53.321991584520646</v>
      </c>
      <c r="K978" s="102" t="str">
        <f t="shared" si="280"/>
        <v>1+3.74298196870127i</v>
      </c>
      <c r="L978" s="102" t="str">
        <f t="shared" si="281"/>
        <v>1-0.304261095865571i</v>
      </c>
      <c r="M978" s="102" t="str">
        <f t="shared" si="298"/>
        <v>2.13884379560212+3.4387208728357i</v>
      </c>
      <c r="N978" s="102" t="str">
        <f t="shared" si="282"/>
        <v>1+4959.59235313178i</v>
      </c>
      <c r="O978" s="102" t="str">
        <f t="shared" si="283"/>
        <v>-5.44149867764385+7.47634759452283i</v>
      </c>
      <c r="P978" s="102" t="str">
        <f t="shared" si="299"/>
        <v>-37085.0778578283-26980.1388836246i</v>
      </c>
      <c r="Q978" s="102" t="str">
        <f t="shared" si="284"/>
        <v>-0.0273392464180864-0.0110914428736302i</v>
      </c>
      <c r="R978" s="102" t="str">
        <f t="shared" si="285"/>
        <v>1400-6.67916655999131i</v>
      </c>
      <c r="S978" s="102" t="str">
        <f t="shared" si="286"/>
        <v>-365.02421897627i</v>
      </c>
      <c r="T978" s="102" t="str">
        <f t="shared" si="295"/>
        <v>88.9062081669465-341.41940571138i</v>
      </c>
      <c r="U978" s="102" t="str">
        <f t="shared" si="287"/>
        <v>-0.034878589357802+0.133941459163695i</v>
      </c>
      <c r="V978" s="102"/>
      <c r="W978" s="102"/>
      <c r="X978" s="102"/>
      <c r="Y978" s="102"/>
      <c r="Z978" s="102"/>
      <c r="AA978" s="102"/>
      <c r="AB978" s="102"/>
      <c r="AC978" s="102"/>
      <c r="AD978" s="102"/>
      <c r="AE978" s="102"/>
      <c r="AF978" s="102"/>
      <c r="AG978" s="102"/>
      <c r="AH978" s="102"/>
      <c r="AI978" s="102"/>
      <c r="AJ978" s="102"/>
      <c r="AK978" s="102"/>
      <c r="AL978" s="102"/>
    </row>
    <row r="979" spans="2:38" s="110" customFormat="1" x14ac:dyDescent="0.2">
      <c r="B979" s="102">
        <f t="shared" si="296"/>
        <v>5.7099999999998996</v>
      </c>
      <c r="C979" s="102">
        <f t="shared" si="297"/>
        <v>512861.38399124669</v>
      </c>
      <c r="D979" s="102">
        <f t="shared" si="288"/>
        <v>512.86138399124673</v>
      </c>
      <c r="E979" s="102">
        <f t="shared" si="289"/>
        <v>-30.748238193817343</v>
      </c>
      <c r="F979" s="102">
        <f t="shared" si="290"/>
        <v>-158.36746628656135</v>
      </c>
      <c r="G979" s="102">
        <f t="shared" si="291"/>
        <v>-17.270251069992696</v>
      </c>
      <c r="H979" s="102">
        <f t="shared" si="292"/>
        <v>104.43611570131456</v>
      </c>
      <c r="I979" s="102">
        <f t="shared" si="293"/>
        <v>-48.018489263810039</v>
      </c>
      <c r="J979" s="102">
        <f t="shared" si="294"/>
        <v>-53.93135058524679</v>
      </c>
      <c r="K979" s="102" t="str">
        <f t="shared" si="280"/>
        <v>1+3.78632365720347i</v>
      </c>
      <c r="L979" s="102" t="str">
        <f t="shared" si="281"/>
        <v>1-0.307784273308212i</v>
      </c>
      <c r="M979" s="102" t="str">
        <f t="shared" si="298"/>
        <v>2.16537087534206+3.47853938389526i</v>
      </c>
      <c r="N979" s="102" t="str">
        <f t="shared" si="282"/>
        <v>1+5017.02172593261i</v>
      </c>
      <c r="O979" s="102" t="str">
        <f t="shared" si="283"/>
        <v>-5.59154045661873+7.56291961952471i</v>
      </c>
      <c r="P979" s="102" t="str">
        <f t="shared" si="299"/>
        <v>-37948.9235830941-28045.3170326678i</v>
      </c>
      <c r="Q979" s="102" t="str">
        <f t="shared" si="284"/>
        <v>-0.0269692538796971-0.0106956012246101i</v>
      </c>
      <c r="R979" s="102" t="str">
        <f t="shared" si="285"/>
        <v>1400-6.60271077260855i</v>
      </c>
      <c r="S979" s="102" t="str">
        <f t="shared" si="286"/>
        <v>-360.845821293724i</v>
      </c>
      <c r="T979" s="102" t="str">
        <f t="shared" si="295"/>
        <v>87.0128813090395-338.008138788104i</v>
      </c>
      <c r="U979" s="102" t="str">
        <f t="shared" si="287"/>
        <v>-0.0341358226673923+0.132603192909179i</v>
      </c>
      <c r="V979" s="102"/>
      <c r="W979" s="102"/>
      <c r="X979" s="102"/>
      <c r="Y979" s="102"/>
      <c r="Z979" s="102"/>
      <c r="AA979" s="102"/>
      <c r="AB979" s="102"/>
      <c r="AC979" s="102"/>
      <c r="AD979" s="102"/>
      <c r="AE979" s="102"/>
      <c r="AF979" s="102"/>
      <c r="AG979" s="102"/>
      <c r="AH979" s="102"/>
      <c r="AI979" s="102"/>
      <c r="AJ979" s="102"/>
      <c r="AK979" s="102"/>
      <c r="AL979" s="102"/>
    </row>
    <row r="980" spans="2:38" s="110" customFormat="1" x14ac:dyDescent="0.2">
      <c r="B980" s="102">
        <f t="shared" si="296"/>
        <v>5.7149999999998995</v>
      </c>
      <c r="C980" s="102">
        <f t="shared" si="297"/>
        <v>518800.03892884153</v>
      </c>
      <c r="D980" s="102">
        <f t="shared" si="288"/>
        <v>518.80003892884156</v>
      </c>
      <c r="E980" s="102">
        <f t="shared" si="289"/>
        <v>-30.894241524287441</v>
      </c>
      <c r="F980" s="102">
        <f t="shared" si="290"/>
        <v>-158.81946097415252</v>
      </c>
      <c r="G980" s="102">
        <f t="shared" si="291"/>
        <v>-17.363877485751772</v>
      </c>
      <c r="H980" s="102">
        <f t="shared" si="292"/>
        <v>104.27804527406873</v>
      </c>
      <c r="I980" s="102">
        <f t="shared" si="293"/>
        <v>-48.258119010039209</v>
      </c>
      <c r="J980" s="102">
        <f t="shared" si="294"/>
        <v>-54.541415700083789</v>
      </c>
      <c r="K980" s="102" t="str">
        <f t="shared" si="280"/>
        <v>1+3.83016721880523i</v>
      </c>
      <c r="L980" s="102" t="str">
        <f t="shared" si="281"/>
        <v>1-0.311348247222901i</v>
      </c>
      <c r="M980" s="102" t="str">
        <f t="shared" si="298"/>
        <v>2.19251585014562+3.51881897158233i</v>
      </c>
      <c r="N980" s="102" t="str">
        <f t="shared" si="282"/>
        <v>1+5075.11609952896i</v>
      </c>
      <c r="O980" s="102" t="str">
        <f t="shared" si="283"/>
        <v>-5.74507715759301+7.65049410133029i</v>
      </c>
      <c r="P980" s="102" t="str">
        <f t="shared" si="299"/>
        <v>-38832.8908601703-29149.283081435i</v>
      </c>
      <c r="Q980" s="102" t="str">
        <f t="shared" si="284"/>
        <v>-0.0266018525796303-0.0103077850788194i</v>
      </c>
      <c r="R980" s="102" t="str">
        <f t="shared" si="285"/>
        <v>1400-6.52713016738691i</v>
      </c>
      <c r="S980" s="102" t="str">
        <f t="shared" si="286"/>
        <v>-356.715253333936i</v>
      </c>
      <c r="T980" s="102" t="str">
        <f t="shared" si="295"/>
        <v>85.1571519620979-334.620477011867i</v>
      </c>
      <c r="U980" s="102" t="str">
        <f t="shared" si="287"/>
        <v>-0.033407805769746+0.131274187135424i</v>
      </c>
      <c r="V980" s="102"/>
      <c r="W980" s="102"/>
      <c r="X980" s="102"/>
      <c r="Y980" s="102"/>
      <c r="Z980" s="102"/>
      <c r="AA980" s="102"/>
      <c r="AB980" s="102"/>
      <c r="AC980" s="102"/>
      <c r="AD980" s="102"/>
      <c r="AE980" s="102"/>
      <c r="AF980" s="102"/>
      <c r="AG980" s="102"/>
      <c r="AH980" s="102"/>
      <c r="AI980" s="102"/>
      <c r="AJ980" s="102"/>
      <c r="AK980" s="102"/>
      <c r="AL980" s="102"/>
    </row>
    <row r="981" spans="2:38" s="110" customFormat="1" x14ac:dyDescent="0.2">
      <c r="B981" s="102">
        <f t="shared" si="296"/>
        <v>5.7199999999998994</v>
      </c>
      <c r="C981" s="102">
        <f t="shared" si="297"/>
        <v>524807.46024965157</v>
      </c>
      <c r="D981" s="102">
        <f t="shared" si="288"/>
        <v>524.80746024965163</v>
      </c>
      <c r="E981" s="102">
        <f t="shared" si="289"/>
        <v>-31.040547283812451</v>
      </c>
      <c r="F981" s="102">
        <f t="shared" si="290"/>
        <v>-159.27371520375101</v>
      </c>
      <c r="G981" s="102">
        <f t="shared" si="291"/>
        <v>-17.457639925927669</v>
      </c>
      <c r="H981" s="102">
        <f t="shared" si="292"/>
        <v>104.12155270520408</v>
      </c>
      <c r="I981" s="102">
        <f t="shared" si="293"/>
        <v>-48.498187209740124</v>
      </c>
      <c r="J981" s="102">
        <f t="shared" si="294"/>
        <v>-55.152162498546929</v>
      </c>
      <c r="K981" s="102" t="str">
        <f t="shared" si="280"/>
        <v>1+3.87451846492314i</v>
      </c>
      <c r="L981" s="102" t="str">
        <f t="shared" si="281"/>
        <v>1-0.314953490010518i</v>
      </c>
      <c r="M981" s="102" t="str">
        <f t="shared" si="298"/>
        <v>2.22029311263774+3.55956497491262i</v>
      </c>
      <c r="N981" s="102" t="str">
        <f t="shared" si="282"/>
        <v>1+5133.88317426713i</v>
      </c>
      <c r="O981" s="102" t="str">
        <f t="shared" si="283"/>
        <v>-5.90219018775794+7.73908264784226i</v>
      </c>
      <c r="P981" s="102" t="str">
        <f t="shared" si="299"/>
        <v>-39737.4483802078-30293.4158136072i</v>
      </c>
      <c r="Q981" s="102" t="str">
        <f t="shared" si="284"/>
        <v>-0.0262370562800759-0.00992791482356117i</v>
      </c>
      <c r="R981" s="102" t="str">
        <f t="shared" si="285"/>
        <v>1400-6.45241472619898i</v>
      </c>
      <c r="S981" s="102" t="str">
        <f t="shared" si="286"/>
        <v>-352.631967594596i</v>
      </c>
      <c r="T981" s="102" t="str">
        <f t="shared" si="295"/>
        <v>83.3383886503244-331.256600585944i</v>
      </c>
      <c r="U981" s="102" t="str">
        <f t="shared" si="287"/>
        <v>-0.0326942909320503+0.129954512537562i</v>
      </c>
      <c r="V981" s="102"/>
      <c r="W981" s="102"/>
      <c r="X981" s="102"/>
      <c r="Y981" s="102"/>
      <c r="Z981" s="102"/>
      <c r="AA981" s="102"/>
      <c r="AB981" s="102"/>
      <c r="AC981" s="102"/>
      <c r="AD981" s="102"/>
      <c r="AE981" s="102"/>
      <c r="AF981" s="102"/>
      <c r="AG981" s="102"/>
      <c r="AH981" s="102"/>
      <c r="AI981" s="102"/>
      <c r="AJ981" s="102"/>
      <c r="AK981" s="102"/>
      <c r="AL981" s="102"/>
    </row>
    <row r="982" spans="2:38" s="110" customFormat="1" x14ac:dyDescent="0.2">
      <c r="B982" s="102">
        <f t="shared" si="296"/>
        <v>5.7249999999998993</v>
      </c>
      <c r="C982" s="102">
        <f t="shared" si="297"/>
        <v>530884.44423086592</v>
      </c>
      <c r="D982" s="102">
        <f t="shared" si="288"/>
        <v>530.88444423086594</v>
      </c>
      <c r="E982" s="102">
        <f t="shared" si="289"/>
        <v>-31.187153284543339</v>
      </c>
      <c r="F982" s="102">
        <f t="shared" si="290"/>
        <v>-159.73019345592576</v>
      </c>
      <c r="G982" s="102">
        <f t="shared" si="291"/>
        <v>-17.551535676926203</v>
      </c>
      <c r="H982" s="102">
        <f t="shared" si="292"/>
        <v>103.9666271505385</v>
      </c>
      <c r="I982" s="102">
        <f t="shared" si="293"/>
        <v>-48.738688961469542</v>
      </c>
      <c r="J982" s="102">
        <f t="shared" si="294"/>
        <v>-55.763566305387258</v>
      </c>
      <c r="K982" s="102" t="str">
        <f t="shared" si="280"/>
        <v>1+3.91938327426685i</v>
      </c>
      <c r="L982" s="102" t="str">
        <f t="shared" si="281"/>
        <v>1-0.31860047954209i</v>
      </c>
      <c r="M982" s="102" t="str">
        <f t="shared" si="298"/>
        <v>2.24871739069067+3.60078279472476i</v>
      </c>
      <c r="N982" s="102" t="str">
        <f t="shared" si="282"/>
        <v>1+5193.33073965922i</v>
      </c>
      <c r="O982" s="102" t="str">
        <f t="shared" si="283"/>
        <v>-6.06296285052164+7.82869700137653i</v>
      </c>
      <c r="P982" s="102" t="str">
        <f t="shared" si="299"/>
        <v>-40663.0757515772-31479.1426480245i</v>
      </c>
      <c r="Q982" s="102" t="str">
        <f t="shared" si="284"/>
        <v>-0.0258748796230355-0.00955591041314073i</v>
      </c>
      <c r="R982" s="102" t="str">
        <f t="shared" si="285"/>
        <v>1400-6.37855454559402i</v>
      </c>
      <c r="S982" s="102" t="str">
        <f t="shared" si="286"/>
        <v>-348.595422840603i</v>
      </c>
      <c r="T982" s="102" t="str">
        <f t="shared" si="295"/>
        <v>81.5559655962559-327.916676063978i</v>
      </c>
      <c r="U982" s="102" t="str">
        <f t="shared" si="287"/>
        <v>-0.0319950326569926+0.128644234455868i</v>
      </c>
      <c r="V982" s="102"/>
      <c r="W982" s="102"/>
      <c r="X982" s="102"/>
      <c r="Y982" s="102"/>
      <c r="Z982" s="102"/>
      <c r="AA982" s="102"/>
      <c r="AB982" s="102"/>
      <c r="AC982" s="102"/>
      <c r="AD982" s="102"/>
      <c r="AE982" s="102"/>
      <c r="AF982" s="102"/>
      <c r="AG982" s="102"/>
      <c r="AH982" s="102"/>
      <c r="AI982" s="102"/>
      <c r="AJ982" s="102"/>
      <c r="AK982" s="102"/>
      <c r="AL982" s="102"/>
    </row>
    <row r="983" spans="2:38" s="110" customFormat="1" x14ac:dyDescent="0.2">
      <c r="B983" s="102">
        <f t="shared" si="296"/>
        <v>5.7299999999998992</v>
      </c>
      <c r="C983" s="102">
        <f t="shared" si="297"/>
        <v>537031.79637012887</v>
      </c>
      <c r="D983" s="102">
        <f t="shared" si="288"/>
        <v>537.03179637012886</v>
      </c>
      <c r="E983" s="102">
        <f t="shared" si="289"/>
        <v>-31.334057111961616</v>
      </c>
      <c r="F983" s="102">
        <f t="shared" si="290"/>
        <v>-160.1888598972063</v>
      </c>
      <c r="G983" s="102">
        <f t="shared" si="291"/>
        <v>-17.64556207126002</v>
      </c>
      <c r="H983" s="102">
        <f t="shared" si="292"/>
        <v>103.81325767841381</v>
      </c>
      <c r="I983" s="102">
        <f t="shared" si="293"/>
        <v>-48.979619183221637</v>
      </c>
      <c r="J983" s="102">
        <f t="shared" si="294"/>
        <v>-56.375602218792494</v>
      </c>
      <c r="K983" s="102" t="str">
        <f t="shared" si="280"/>
        <v>1+3.96476759361824i</v>
      </c>
      <c r="L983" s="102" t="str">
        <f t="shared" si="281"/>
        <v>1-0.32228969922213i</v>
      </c>
      <c r="M983" s="102" t="str">
        <f t="shared" si="298"/>
        <v>2.27780375523287+3.64247789439611i</v>
      </c>
      <c r="N983" s="102" t="str">
        <f t="shared" si="282"/>
        <v>1+5253.46667541563i</v>
      </c>
      <c r="O983" s="102" t="str">
        <f t="shared" si="283"/>
        <v>-6.22748038967809+7.91934904021857i</v>
      </c>
      <c r="P983" s="102" t="str">
        <f t="shared" si="299"/>
        <v>-41610.2637541627-32707.941349938i</v>
      </c>
      <c r="Q983" s="102" t="str">
        <f t="shared" si="284"/>
        <v>-0.0255153380468066-0.00919169134046384i</v>
      </c>
      <c r="R983" s="102" t="str">
        <f t="shared" si="285"/>
        <v>1400-6.30553983548503i</v>
      </c>
      <c r="S983" s="102" t="str">
        <f t="shared" si="286"/>
        <v>-344.605084032322i</v>
      </c>
      <c r="T983" s="102" t="str">
        <f t="shared" si="295"/>
        <v>79.8092628969156-324.600856722617i</v>
      </c>
      <c r="U983" s="102" t="str">
        <f t="shared" si="287"/>
        <v>-0.0313097877518668+0.127343413021949i</v>
      </c>
      <c r="V983" s="102"/>
      <c r="W983" s="102"/>
      <c r="X983" s="102"/>
      <c r="Y983" s="102"/>
      <c r="Z983" s="102"/>
      <c r="AA983" s="102"/>
      <c r="AB983" s="102"/>
      <c r="AC983" s="102"/>
      <c r="AD983" s="102"/>
      <c r="AE983" s="102"/>
      <c r="AF983" s="102"/>
      <c r="AG983" s="102"/>
      <c r="AH983" s="102"/>
      <c r="AI983" s="102"/>
      <c r="AJ983" s="102"/>
      <c r="AK983" s="102"/>
      <c r="AL983" s="102"/>
    </row>
    <row r="984" spans="2:38" s="110" customFormat="1" x14ac:dyDescent="0.2">
      <c r="B984" s="102">
        <f t="shared" si="296"/>
        <v>5.7349999999998991</v>
      </c>
      <c r="C984" s="102">
        <f t="shared" si="297"/>
        <v>543250.33149230795</v>
      </c>
      <c r="D984" s="102">
        <f t="shared" si="288"/>
        <v>543.25033149230796</v>
      </c>
      <c r="E984" s="102">
        <f t="shared" si="289"/>
        <v>-31.481256125355415</v>
      </c>
      <c r="F984" s="102">
        <f t="shared" si="290"/>
        <v>-160.64967840454833</v>
      </c>
      <c r="G984" s="102">
        <f t="shared" si="291"/>
        <v>-17.739716487107572</v>
      </c>
      <c r="H984" s="102">
        <f t="shared" si="292"/>
        <v>103.66143327619861</v>
      </c>
      <c r="I984" s="102">
        <f t="shared" si="293"/>
        <v>-49.220972612462987</v>
      </c>
      <c r="J984" s="102">
        <f t="shared" si="294"/>
        <v>-56.988245128349718</v>
      </c>
      <c r="K984" s="102" t="str">
        <f t="shared" si="280"/>
        <v>1+4.01067743861967i</v>
      </c>
      <c r="L984" s="102" t="str">
        <f t="shared" si="281"/>
        <v>1-0.326021638052709i</v>
      </c>
      <c r="M984" s="102" t="str">
        <f t="shared" si="298"/>
        <v>2.30756762823983+3.68465580056696i</v>
      </c>
      <c r="N984" s="102" t="str">
        <f t="shared" si="282"/>
        <v>1+5314.2989524895i</v>
      </c>
      <c r="O984" s="102" t="str">
        <f t="shared" si="283"/>
        <v>-6.39583003460417+8.01105078019796i</v>
      </c>
      <c r="P984" s="102" t="str">
        <f t="shared" si="299"/>
        <v>-42579.5145995808-33981.3418024176i</v>
      </c>
      <c r="Q984" s="102" t="str">
        <f t="shared" si="284"/>
        <v>-0.0251584477027773-0.00883517661255687i</v>
      </c>
      <c r="R984" s="102" t="str">
        <f t="shared" si="285"/>
        <v>1400-6.23336091785134i</v>
      </c>
      <c r="S984" s="102" t="str">
        <f t="shared" si="286"/>
        <v>-340.660422254667i</v>
      </c>
      <c r="T984" s="102" t="str">
        <f t="shared" si="295"/>
        <v>78.0976666870189-321.309282930377i</v>
      </c>
      <c r="U984" s="102" t="str">
        <f t="shared" si="287"/>
        <v>-0.0306383153925997+0.126052103303455i</v>
      </c>
      <c r="V984" s="102"/>
      <c r="W984" s="102"/>
      <c r="X984" s="102"/>
      <c r="Y984" s="102"/>
      <c r="Z984" s="102"/>
      <c r="AA984" s="102"/>
      <c r="AB984" s="102"/>
      <c r="AC984" s="102"/>
      <c r="AD984" s="102"/>
      <c r="AE984" s="102"/>
      <c r="AF984" s="102"/>
      <c r="AG984" s="102"/>
      <c r="AH984" s="102"/>
      <c r="AI984" s="102"/>
      <c r="AJ984" s="102"/>
      <c r="AK984" s="102"/>
      <c r="AL984" s="102"/>
    </row>
    <row r="985" spans="2:38" s="110" customFormat="1" x14ac:dyDescent="0.2">
      <c r="B985" s="102">
        <f t="shared" si="296"/>
        <v>5.739999999999899</v>
      </c>
      <c r="C985" s="102">
        <f t="shared" si="297"/>
        <v>549540.87385749782</v>
      </c>
      <c r="D985" s="102">
        <f t="shared" si="288"/>
        <v>549.54087385749779</v>
      </c>
      <c r="E985" s="102">
        <f t="shared" si="289"/>
        <v>-31.628747458510261</v>
      </c>
      <c r="F985" s="102">
        <f t="shared" si="290"/>
        <v>-161.11261258934061</v>
      </c>
      <c r="G985" s="102">
        <f t="shared" si="291"/>
        <v>-17.833996347861333</v>
      </c>
      <c r="H985" s="102">
        <f t="shared" si="292"/>
        <v>103.51114285661212</v>
      </c>
      <c r="I985" s="102">
        <f t="shared" si="293"/>
        <v>-49.462743806371591</v>
      </c>
      <c r="J985" s="102">
        <f t="shared" si="294"/>
        <v>-57.601469732728489</v>
      </c>
      <c r="K985" s="102" t="str">
        <f t="shared" si="280"/>
        <v>1+4.05711889457137i</v>
      </c>
      <c r="L985" s="102" t="str">
        <f t="shared" si="281"/>
        <v>1-0.329796790698277i</v>
      </c>
      <c r="M985" s="102" t="str">
        <f t="shared" si="298"/>
        <v>2.33802479091098+3.72732210387309i</v>
      </c>
      <c r="N985" s="102" t="str">
        <f t="shared" si="282"/>
        <v>1+5375.83563413328i</v>
      </c>
      <c r="O985" s="102" t="str">
        <f t="shared" si="283"/>
        <v>-6.56810104651+8.10381437628098i</v>
      </c>
      <c r="P985" s="102" t="str">
        <f t="shared" si="299"/>
        <v>-43571.3421974594-35300.9278400402i</v>
      </c>
      <c r="Q985" s="102" t="str">
        <f t="shared" si="284"/>
        <v>-0.0248042253726999-0.00848628472995883i</v>
      </c>
      <c r="R985" s="102" t="str">
        <f t="shared" si="285"/>
        <v>1400-6.16200822545556i</v>
      </c>
      <c r="S985" s="102" t="str">
        <f t="shared" si="286"/>
        <v>-336.760914646991i</v>
      </c>
      <c r="T985" s="102" t="str">
        <f t="shared" si="295"/>
        <v>76.4205692896677-318.042082512427i</v>
      </c>
      <c r="U985" s="102" t="str">
        <f t="shared" si="287"/>
        <v>-0.0299803771828696+0.124770355447183i</v>
      </c>
      <c r="V985" s="102"/>
      <c r="W985" s="102"/>
      <c r="X985" s="102"/>
      <c r="Y985" s="102"/>
      <c r="Z985" s="102"/>
      <c r="AA985" s="102"/>
      <c r="AB985" s="102"/>
      <c r="AC985" s="102"/>
      <c r="AD985" s="102"/>
      <c r="AE985" s="102"/>
      <c r="AF985" s="102"/>
      <c r="AG985" s="102"/>
      <c r="AH985" s="102"/>
      <c r="AI985" s="102"/>
      <c r="AJ985" s="102"/>
      <c r="AK985" s="102"/>
      <c r="AL985" s="102"/>
    </row>
    <row r="986" spans="2:38" s="110" customFormat="1" x14ac:dyDescent="0.2">
      <c r="B986" s="102">
        <f t="shared" si="296"/>
        <v>5.7449999999998989</v>
      </c>
      <c r="C986" s="102">
        <f t="shared" si="297"/>
        <v>555904.25727027433</v>
      </c>
      <c r="D986" s="102">
        <f t="shared" si="288"/>
        <v>555.90425727027434</v>
      </c>
      <c r="E986" s="102">
        <f t="shared" si="289"/>
        <v>-31.776528020611792</v>
      </c>
      <c r="F986" s="102">
        <f t="shared" si="290"/>
        <v>-161.57762582090919</v>
      </c>
      <c r="G986" s="102">
        <f t="shared" si="291"/>
        <v>-17.928399121664491</v>
      </c>
      <c r="H986" s="102">
        <f t="shared" si="292"/>
        <v>103.3623752638687</v>
      </c>
      <c r="I986" s="102">
        <f t="shared" si="293"/>
        <v>-49.704927142276283</v>
      </c>
      <c r="J986" s="102">
        <f t="shared" si="294"/>
        <v>-58.215250557040491</v>
      </c>
      <c r="K986" s="102" t="str">
        <f t="shared" si="280"/>
        <v>1+4.10409811723802i</v>
      </c>
      <c r="L986" s="102" t="str">
        <f t="shared" si="281"/>
        <v>1-0.333615657551229i</v>
      </c>
      <c r="M986" s="102" t="str">
        <f t="shared" si="298"/>
        <v>2.36919139203712+3.77048245968679i</v>
      </c>
      <c r="N986" s="102" t="str">
        <f t="shared" si="282"/>
        <v>1+5438.08487696745i</v>
      </c>
      <c r="O986" s="102" t="str">
        <f t="shared" si="283"/>
        <v>-6.74438476576627+8.19765212418182i</v>
      </c>
      <c r="P986" s="102" t="str">
        <f t="shared" si="299"/>
        <v>-44586.272427919-36668.339147039i</v>
      </c>
      <c r="Q986" s="102" t="str">
        <f t="shared" si="284"/>
        <v>-0.0244526883866185-0.00814493366993534i</v>
      </c>
      <c r="R986" s="102" t="str">
        <f t="shared" si="285"/>
        <v>1400-6.09147230057562i</v>
      </c>
      <c r="S986" s="102" t="str">
        <f t="shared" si="286"/>
        <v>-332.906044333785i</v>
      </c>
      <c r="T986" s="102" t="str">
        <f t="shared" si="295"/>
        <v>74.7773693549725-314.799371111081i</v>
      </c>
      <c r="U986" s="102" t="str">
        <f t="shared" si="287"/>
        <v>-0.0293357372084891+0.123498214820501i</v>
      </c>
      <c r="V986" s="102"/>
      <c r="W986" s="102"/>
      <c r="X986" s="102"/>
      <c r="Y986" s="102"/>
      <c r="Z986" s="102"/>
      <c r="AA986" s="102"/>
      <c r="AB986" s="102"/>
      <c r="AC986" s="102"/>
      <c r="AD986" s="102"/>
      <c r="AE986" s="102"/>
      <c r="AF986" s="102"/>
      <c r="AG986" s="102"/>
      <c r="AH986" s="102"/>
      <c r="AI986" s="102"/>
      <c r="AJ986" s="102"/>
      <c r="AK986" s="102"/>
      <c r="AL986" s="102"/>
    </row>
    <row r="987" spans="2:38" s="110" customFormat="1" x14ac:dyDescent="0.2">
      <c r="B987" s="102">
        <f t="shared" si="296"/>
        <v>5.7499999999998987</v>
      </c>
      <c r="C987" s="102">
        <f t="shared" si="297"/>
        <v>562341.32519021828</v>
      </c>
      <c r="D987" s="102">
        <f t="shared" si="288"/>
        <v>562.3413251902183</v>
      </c>
      <c r="E987" s="102">
        <f t="shared" si="289"/>
        <v>-31.924594497361337</v>
      </c>
      <c r="F987" s="102">
        <f t="shared" si="290"/>
        <v>-162.04468124947829</v>
      </c>
      <c r="G987" s="102">
        <f t="shared" si="291"/>
        <v>-18.022922320938207</v>
      </c>
      <c r="H987" s="102">
        <f t="shared" si="292"/>
        <v>103.21511927964627</v>
      </c>
      <c r="I987" s="102">
        <f t="shared" si="293"/>
        <v>-49.947516818299547</v>
      </c>
      <c r="J987" s="102">
        <f t="shared" si="294"/>
        <v>-58.829561969832014</v>
      </c>
      <c r="K987" s="102" t="str">
        <f t="shared" si="280"/>
        <v>1+4.15162133366472i</v>
      </c>
      <c r="L987" s="102" t="str">
        <f t="shared" si="281"/>
        <v>1-0.337478744798229i</v>
      </c>
      <c r="M987" s="102" t="str">
        <f t="shared" si="298"/>
        <v>2.40108395656272+3.81414258886649i</v>
      </c>
      <c r="N987" s="102" t="str">
        <f t="shared" si="282"/>
        <v>1+5501.05493206174i</v>
      </c>
      <c r="O987" s="102" t="str">
        <f t="shared" si="283"/>
        <v>-6.92477466033445+8.29257646199234i</v>
      </c>
      <c r="P987" s="102" t="str">
        <f t="shared" si="299"/>
        <v>-45624.8434204024-38085.273222187i</v>
      </c>
      <c r="Q987" s="102" t="str">
        <f t="shared" si="284"/>
        <v>-0.0241038545416113-0.00781104087344949i</v>
      </c>
      <c r="R987" s="102" t="str">
        <f t="shared" si="285"/>
        <v>1400-6.02174379375105i</v>
      </c>
      <c r="S987" s="102" t="str">
        <f t="shared" si="286"/>
        <v>-329.095300356162i</v>
      </c>
      <c r="T987" s="102" t="str">
        <f t="shared" si="295"/>
        <v>73.1674719870269-311.581252541724i</v>
      </c>
      <c r="U987" s="102" t="str">
        <f t="shared" si="287"/>
        <v>-0.0287041620872182+0.122235722150984i</v>
      </c>
      <c r="V987" s="102"/>
      <c r="W987" s="102"/>
      <c r="X987" s="102"/>
      <c r="Y987" s="102"/>
      <c r="Z987" s="102"/>
      <c r="AA987" s="102"/>
      <c r="AB987" s="102"/>
      <c r="AC987" s="102"/>
      <c r="AD987" s="102"/>
      <c r="AE987" s="102"/>
      <c r="AF987" s="102"/>
      <c r="AG987" s="102"/>
      <c r="AH987" s="102"/>
      <c r="AI987" s="102"/>
      <c r="AJ987" s="102"/>
      <c r="AK987" s="102"/>
      <c r="AL987" s="102"/>
    </row>
    <row r="988" spans="2:38" s="110" customFormat="1" x14ac:dyDescent="0.2">
      <c r="B988" s="102">
        <f t="shared" si="296"/>
        <v>5.7549999999998986</v>
      </c>
      <c r="C988" s="102">
        <f t="shared" si="297"/>
        <v>568852.93084370915</v>
      </c>
      <c r="D988" s="102">
        <f t="shared" si="288"/>
        <v>568.85293084370915</v>
      </c>
      <c r="E988" s="102">
        <f t="shared" si="289"/>
        <v>-32.072943352301067</v>
      </c>
      <c r="F988" s="102">
        <f t="shared" si="290"/>
        <v>-162.5137418285457</v>
      </c>
      <c r="G988" s="102">
        <f t="shared" si="291"/>
        <v>-18.117563501899699</v>
      </c>
      <c r="H988" s="102">
        <f t="shared" si="292"/>
        <v>103.06936362888133</v>
      </c>
      <c r="I988" s="102">
        <f t="shared" si="293"/>
        <v>-50.190506854200763</v>
      </c>
      <c r="J988" s="102">
        <f t="shared" si="294"/>
        <v>-59.444378199664371</v>
      </c>
      <c r="K988" s="102" t="str">
        <f t="shared" si="280"/>
        <v>1+4.19969484300231i</v>
      </c>
      <c r="L988" s="102" t="str">
        <f t="shared" si="281"/>
        <v>1-0.341386564487308i</v>
      </c>
      <c r="M988" s="102" t="str">
        <f t="shared" si="298"/>
        <v>2.43371939434762+3.858308278515i</v>
      </c>
      <c r="N988" s="102" t="str">
        <f t="shared" si="282"/>
        <v>1+5564.75414602874i</v>
      </c>
      <c r="O988" s="102" t="str">
        <f t="shared" si="283"/>
        <v>-7.10936637532437+8.38859997183069i</v>
      </c>
      <c r="P988" s="102" t="str">
        <f t="shared" si="299"/>
        <v>-46687.6058389967-39553.4874127518i</v>
      </c>
      <c r="Q988" s="102" t="str">
        <f t="shared" si="284"/>
        <v>-0.0237577420215147-0.00748452323582178i</v>
      </c>
      <c r="R988" s="102" t="str">
        <f t="shared" si="285"/>
        <v>1400-5.95281346254383i</v>
      </c>
      <c r="S988" s="102" t="str">
        <f t="shared" si="286"/>
        <v>-325.328177604139i</v>
      </c>
      <c r="T988" s="102" t="str">
        <f t="shared" si="295"/>
        <v>71.5902888596671-308.38781914401i</v>
      </c>
      <c r="U988" s="102" t="str">
        <f t="shared" si="287"/>
        <v>-0.028085421014177+0.120982913664188i</v>
      </c>
      <c r="V988" s="102"/>
      <c r="W988" s="102"/>
      <c r="X988" s="102"/>
      <c r="Y988" s="102"/>
      <c r="Z988" s="102"/>
      <c r="AA988" s="102"/>
      <c r="AB988" s="102"/>
      <c r="AC988" s="102"/>
      <c r="AD988" s="102"/>
      <c r="AE988" s="102"/>
      <c r="AF988" s="102"/>
      <c r="AG988" s="102"/>
      <c r="AH988" s="102"/>
      <c r="AI988" s="102"/>
      <c r="AJ988" s="102"/>
      <c r="AK988" s="102"/>
      <c r="AL988" s="102"/>
    </row>
    <row r="989" spans="2:38" s="110" customFormat="1" x14ac:dyDescent="0.2">
      <c r="B989" s="102">
        <f t="shared" si="296"/>
        <v>5.7599999999998985</v>
      </c>
      <c r="C989" s="102">
        <f t="shared" si="297"/>
        <v>575439.93733702309</v>
      </c>
      <c r="D989" s="102">
        <f t="shared" si="288"/>
        <v>575.43993733702314</v>
      </c>
      <c r="E989" s="102">
        <f t="shared" si="289"/>
        <v>-32.221570828348391</v>
      </c>
      <c r="F989" s="102">
        <f t="shared" si="290"/>
        <v>-162.98477033663823</v>
      </c>
      <c r="G989" s="102">
        <f t="shared" si="291"/>
        <v>-18.212320264072179</v>
      </c>
      <c r="H989" s="102">
        <f t="shared" si="292"/>
        <v>102.92509698539133</v>
      </c>
      <c r="I989" s="102">
        <f t="shared" si="293"/>
        <v>-50.433891092420566</v>
      </c>
      <c r="J989" s="102">
        <f t="shared" si="294"/>
        <v>-60.0596733512469</v>
      </c>
      <c r="K989" s="102" t="str">
        <f t="shared" si="280"/>
        <v>1+4.24832501734238i</v>
      </c>
      <c r="L989" s="102" t="str">
        <f t="shared" si="281"/>
        <v>1-0.345339634595733i</v>
      </c>
      <c r="M989" s="102" t="str">
        <f t="shared" si="298"/>
        <v>2.46711500913293+3.90298538274665i</v>
      </c>
      <c r="N989" s="102" t="str">
        <f t="shared" si="282"/>
        <v>1+5629.19096213026i</v>
      </c>
      <c r="O989" s="102" t="str">
        <f t="shared" si="283"/>
        <v>-7.29825778370661+8.48573538150909i</v>
      </c>
      <c r="P989" s="102" t="str">
        <f t="shared" si="299"/>
        <v>-47775.1231744036-41074.8010199566i</v>
      </c>
      <c r="Q989" s="102" t="str">
        <f t="shared" si="284"/>
        <v>-0.0234143693177837-0.00716529710099714i</v>
      </c>
      <c r="R989" s="102" t="str">
        <f t="shared" si="285"/>
        <v>1400-5.8846721703132i</v>
      </c>
      <c r="S989" s="102" t="str">
        <f t="shared" si="286"/>
        <v>-321.604176749674i</v>
      </c>
      <c r="T989" s="102" t="str">
        <f t="shared" si="295"/>
        <v>70.0452383214211-305.219152128097i</v>
      </c>
      <c r="U989" s="102" t="str">
        <f t="shared" si="287"/>
        <v>-0.027479285803019+0.119739821219484i</v>
      </c>
      <c r="V989" s="102"/>
      <c r="W989" s="102"/>
      <c r="X989" s="102"/>
      <c r="Y989" s="102"/>
      <c r="Z989" s="102"/>
      <c r="AA989" s="102"/>
      <c r="AB989" s="102"/>
      <c r="AC989" s="102"/>
      <c r="AD989" s="102"/>
      <c r="AE989" s="102"/>
      <c r="AF989" s="102"/>
      <c r="AG989" s="102"/>
      <c r="AH989" s="102"/>
      <c r="AI989" s="102"/>
      <c r="AJ989" s="102"/>
      <c r="AK989" s="102"/>
      <c r="AL989" s="102"/>
    </row>
    <row r="990" spans="2:38" s="110" customFormat="1" x14ac:dyDescent="0.2">
      <c r="B990" s="102">
        <f t="shared" si="296"/>
        <v>5.7649999999998984</v>
      </c>
      <c r="C990" s="102">
        <f t="shared" si="297"/>
        <v>582103.21777073597</v>
      </c>
      <c r="D990" s="102">
        <f t="shared" si="288"/>
        <v>582.10321777073591</v>
      </c>
      <c r="E990" s="102">
        <f t="shared" si="289"/>
        <v>-32.370472949537053</v>
      </c>
      <c r="F990" s="102">
        <f t="shared" si="290"/>
        <v>-163.45772939840859</v>
      </c>
      <c r="G990" s="102">
        <f t="shared" si="291"/>
        <v>-18.307190249787773</v>
      </c>
      <c r="H990" s="102">
        <f t="shared" si="292"/>
        <v>102.78230797732951</v>
      </c>
      <c r="I990" s="102">
        <f t="shared" si="293"/>
        <v>-50.677663199324826</v>
      </c>
      <c r="J990" s="102">
        <f t="shared" si="294"/>
        <v>-60.675421421079079</v>
      </c>
      <c r="K990" s="102" t="str">
        <f t="shared" si="280"/>
        <v>1+4.29751830256188i</v>
      </c>
      <c r="L990" s="102" t="str">
        <f t="shared" si="281"/>
        <v>1-0.349338479098664i</v>
      </c>
      <c r="M990" s="102" t="str">
        <f t="shared" si="298"/>
        <v>2.50128850771564+3.94817982346322i</v>
      </c>
      <c r="N990" s="102" t="str">
        <f t="shared" si="282"/>
        <v>1+5694.37392139648i</v>
      </c>
      <c r="O990" s="102" t="str">
        <f t="shared" si="283"/>
        <v>-7.49154903820617+8.58399556622088i</v>
      </c>
      <c r="P990" s="102" t="str">
        <f t="shared" si="299"/>
        <v>-48887.9720427094-42651.0974784579i</v>
      </c>
      <c r="Q990" s="102" t="str">
        <f t="shared" si="284"/>
        <v>-0.0230737551516425-0.00685327825933309i</v>
      </c>
      <c r="R990" s="102" t="str">
        <f t="shared" si="285"/>
        <v>1400-5.81731088500467i</v>
      </c>
      <c r="S990" s="102" t="str">
        <f t="shared" si="286"/>
        <v>-317.922804180488i</v>
      </c>
      <c r="T990" s="102" t="str">
        <f t="shared" si="295"/>
        <v>68.5317454900777-302.075321915776i</v>
      </c>
      <c r="U990" s="102" t="str">
        <f t="shared" si="287"/>
        <v>-0.0268855309230304+0.118506472443881i</v>
      </c>
      <c r="V990" s="102"/>
      <c r="W990" s="102"/>
      <c r="X990" s="102"/>
      <c r="Y990" s="102"/>
      <c r="Z990" s="102"/>
      <c r="AA990" s="102"/>
      <c r="AB990" s="102"/>
      <c r="AC990" s="102"/>
      <c r="AD990" s="102"/>
      <c r="AE990" s="102"/>
      <c r="AF990" s="102"/>
      <c r="AG990" s="102"/>
      <c r="AH990" s="102"/>
      <c r="AI990" s="102"/>
      <c r="AJ990" s="102"/>
      <c r="AK990" s="102"/>
      <c r="AL990" s="102"/>
    </row>
    <row r="991" spans="2:38" s="110" customFormat="1" x14ac:dyDescent="0.2">
      <c r="B991" s="102">
        <f t="shared" si="296"/>
        <v>5.7699999999998983</v>
      </c>
      <c r="C991" s="102">
        <f t="shared" si="297"/>
        <v>588843.65535545186</v>
      </c>
      <c r="D991" s="102">
        <f t="shared" si="288"/>
        <v>588.84365535545192</v>
      </c>
      <c r="E991" s="102">
        <f t="shared" si="289"/>
        <v>-32.51964552296284</v>
      </c>
      <c r="F991" s="102">
        <f t="shared" si="290"/>
        <v>-163.93258150503945</v>
      </c>
      <c r="G991" s="102">
        <f t="shared" si="291"/>
        <v>-18.40217114368301</v>
      </c>
      <c r="H991" s="102">
        <f t="shared" si="292"/>
        <v>102.64098519247162</v>
      </c>
      <c r="I991" s="102">
        <f t="shared" si="293"/>
        <v>-50.921816666645853</v>
      </c>
      <c r="J991" s="102">
        <f t="shared" si="294"/>
        <v>-61.291596312567833</v>
      </c>
      <c r="K991" s="102" t="str">
        <f t="shared" si="280"/>
        <v>1+4.34728121917747i</v>
      </c>
      <c r="L991" s="102" t="str">
        <f t="shared" si="281"/>
        <v>1-0.35338362803861i</v>
      </c>
      <c r="M991" s="102" t="str">
        <f t="shared" si="298"/>
        <v>2.53625800933705+3.99389759113886i</v>
      </c>
      <c r="N991" s="102" t="str">
        <f t="shared" si="282"/>
        <v>1+5760.31166375805i</v>
      </c>
      <c r="O991" s="102" t="str">
        <f t="shared" si="283"/>
        <v>-7.68934262440474+8.68339355024711i</v>
      </c>
      <c r="P991" s="102" t="str">
        <f t="shared" si="299"/>
        <v>-50026.7424911143-44284.3266124403i</v>
      </c>
      <c r="Q991" s="102" t="str">
        <f t="shared" si="284"/>
        <v>-0.0227359183976721-0.00654838194881421i</v>
      </c>
      <c r="R991" s="102" t="str">
        <f t="shared" si="285"/>
        <v>1400-5.75072067795285i</v>
      </c>
      <c r="S991" s="102" t="str">
        <f t="shared" si="286"/>
        <v>-314.283571934633i</v>
      </c>
      <c r="T991" s="102" t="str">
        <f t="shared" si="295"/>
        <v>67.0492423372657-298.956388476335i</v>
      </c>
      <c r="U991" s="102" t="str">
        <f t="shared" si="287"/>
        <v>-0.0263039335323119+0.117282890863793i</v>
      </c>
      <c r="V991" s="102"/>
      <c r="W991" s="102"/>
      <c r="X991" s="102"/>
      <c r="Y991" s="102"/>
      <c r="Z991" s="102"/>
      <c r="AA991" s="102"/>
      <c r="AB991" s="102"/>
      <c r="AC991" s="102"/>
      <c r="AD991" s="102"/>
      <c r="AE991" s="102"/>
      <c r="AF991" s="102"/>
      <c r="AG991" s="102"/>
      <c r="AH991" s="102"/>
      <c r="AI991" s="102"/>
      <c r="AJ991" s="102"/>
      <c r="AK991" s="102"/>
      <c r="AL991" s="102"/>
    </row>
    <row r="992" spans="2:38" s="110" customFormat="1" x14ac:dyDescent="0.2">
      <c r="B992" s="102">
        <f t="shared" si="296"/>
        <v>5.7749999999998982</v>
      </c>
      <c r="C992" s="102">
        <f t="shared" si="297"/>
        <v>595662.14352887182</v>
      </c>
      <c r="D992" s="102">
        <f t="shared" si="288"/>
        <v>595.66214352887187</v>
      </c>
      <c r="E992" s="102">
        <f t="shared" si="289"/>
        <v>-32.669084140930835</v>
      </c>
      <c r="F992" s="102">
        <f t="shared" si="290"/>
        <v>-164.40928903392069</v>
      </c>
      <c r="G992" s="102">
        <f t="shared" si="291"/>
        <v>-18.49726067218911</v>
      </c>
      <c r="H992" s="102">
        <f t="shared" si="292"/>
        <v>102.50111718334003</v>
      </c>
      <c r="I992" s="102">
        <f t="shared" si="293"/>
        <v>-51.166344813119949</v>
      </c>
      <c r="J992" s="102">
        <f t="shared" si="294"/>
        <v>-61.908171850580658</v>
      </c>
      <c r="K992" s="102" t="str">
        <f t="shared" si="280"/>
        <v>1+4.39762036320985i</v>
      </c>
      <c r="L992" s="102" t="str">
        <f t="shared" si="281"/>
        <v>1-0.35747561759568i</v>
      </c>
      <c r="M992" s="102" t="str">
        <f t="shared" si="298"/>
        <v>2.57204205528978+4.04014474561417i</v>
      </c>
      <c r="N992" s="102" t="str">
        <f t="shared" si="282"/>
        <v>1+5827.0129291913i</v>
      </c>
      <c r="O992" s="102" t="str">
        <f t="shared" si="283"/>
        <v>-7.89174341507984+8.78394250868289i</v>
      </c>
      <c r="P992" s="102" t="str">
        <f t="shared" si="299"/>
        <v>-51192.0383107833-45976.5069710218i</v>
      </c>
      <c r="Q992" s="102" t="str">
        <f t="shared" si="284"/>
        <v>-0.0224008780089772-0.00625052285959133i</v>
      </c>
      <c r="R992" s="102" t="str">
        <f t="shared" si="285"/>
        <v>1400-5.68489272269795i</v>
      </c>
      <c r="S992" s="102" t="str">
        <f t="shared" si="286"/>
        <v>-310.685997635818i</v>
      </c>
      <c r="T992" s="102" t="str">
        <f t="shared" si="295"/>
        <v>65.5971677634539-295.862401657017i</v>
      </c>
      <c r="U992" s="102" t="str">
        <f t="shared" si="287"/>
        <v>-0.0257342735072011+0.116069096034676i</v>
      </c>
      <c r="V992" s="102"/>
      <c r="W992" s="102"/>
      <c r="X992" s="102"/>
      <c r="Y992" s="102"/>
      <c r="Z992" s="102"/>
      <c r="AA992" s="102"/>
      <c r="AB992" s="102"/>
      <c r="AC992" s="102"/>
      <c r="AD992" s="102"/>
      <c r="AE992" s="102"/>
      <c r="AF992" s="102"/>
      <c r="AG992" s="102"/>
      <c r="AH992" s="102"/>
      <c r="AI992" s="102"/>
      <c r="AJ992" s="102"/>
      <c r="AK992" s="102"/>
      <c r="AL992" s="102"/>
    </row>
    <row r="993" spans="2:38" s="110" customFormat="1" x14ac:dyDescent="0.2">
      <c r="B993" s="102">
        <f t="shared" si="296"/>
        <v>5.7799999999998981</v>
      </c>
      <c r="C993" s="102">
        <f t="shared" si="297"/>
        <v>602559.58607421746</v>
      </c>
      <c r="D993" s="102">
        <f t="shared" si="288"/>
        <v>602.55958607421746</v>
      </c>
      <c r="E993" s="102">
        <f t="shared" si="289"/>
        <v>-32.81878418330254</v>
      </c>
      <c r="F993" s="102">
        <f t="shared" si="290"/>
        <v>-164.88781426756969</v>
      </c>
      <c r="G993" s="102">
        <f t="shared" si="291"/>
        <v>-18.5924566030167</v>
      </c>
      <c r="H993" s="102">
        <f t="shared" si="292"/>
        <v>102.3626924721658</v>
      </c>
      <c r="I993" s="102">
        <f t="shared" si="293"/>
        <v>-51.41124078631924</v>
      </c>
      <c r="J993" s="102">
        <f t="shared" si="294"/>
        <v>-62.525121795403891</v>
      </c>
      <c r="K993" s="102" t="str">
        <f t="shared" si="280"/>
        <v>1+4.44854240705804i</v>
      </c>
      <c r="L993" s="102" t="str">
        <f t="shared" si="281"/>
        <v>1-0.361614990158658i</v>
      </c>
      <c r="M993" s="102" t="str">
        <f t="shared" si="298"/>
        <v>2.60865961874867+4.08692741689938i</v>
      </c>
      <c r="N993" s="102" t="str">
        <f t="shared" si="282"/>
        <v>1+5894.48655887671i</v>
      </c>
      <c r="O993" s="102" t="str">
        <f t="shared" si="283"/>
        <v>-8.09885872580972+8.88565576918376i</v>
      </c>
      <c r="P993" s="102" t="str">
        <f t="shared" si="299"/>
        <v>-52384.4773569848-47729.7282457576i</v>
      </c>
      <c r="Q993" s="102" t="str">
        <f t="shared" si="284"/>
        <v>-0.0220686529440646-0.00595961514173567i</v>
      </c>
      <c r="R993" s="102" t="str">
        <f t="shared" si="285"/>
        <v>1400-5.61981829381575i</v>
      </c>
      <c r="S993" s="102" t="str">
        <f t="shared" si="286"/>
        <v>-307.129604429467i</v>
      </c>
      <c r="T993" s="102" t="str">
        <f t="shared" si="295"/>
        <v>64.1749676637519-292.79340150795i</v>
      </c>
      <c r="U993" s="102" t="str">
        <f t="shared" si="287"/>
        <v>-0.0251763334680872+0.114865103668503i</v>
      </c>
      <c r="V993" s="102"/>
      <c r="W993" s="102"/>
      <c r="X993" s="102"/>
      <c r="Y993" s="102"/>
      <c r="Z993" s="102"/>
      <c r="AA993" s="102"/>
      <c r="AB993" s="102"/>
      <c r="AC993" s="102"/>
      <c r="AD993" s="102"/>
      <c r="AE993" s="102"/>
      <c r="AF993" s="102"/>
      <c r="AG993" s="102"/>
      <c r="AH993" s="102"/>
      <c r="AI993" s="102"/>
      <c r="AJ993" s="102"/>
      <c r="AK993" s="102"/>
      <c r="AL993" s="102"/>
    </row>
    <row r="994" spans="2:38" s="110" customFormat="1" x14ac:dyDescent="0.2">
      <c r="B994" s="102">
        <f t="shared" si="296"/>
        <v>5.784999999999898</v>
      </c>
      <c r="C994" s="102">
        <f t="shared" si="297"/>
        <v>609536.8972400272</v>
      </c>
      <c r="D994" s="102">
        <f t="shared" si="288"/>
        <v>609.5368972400272</v>
      </c>
      <c r="E994" s="102">
        <f t="shared" si="289"/>
        <v>-32.968740820038477</v>
      </c>
      <c r="F994" s="102">
        <f t="shared" si="290"/>
        <v>-165.36811941176774</v>
      </c>
      <c r="G994" s="102">
        <f t="shared" si="291"/>
        <v>-18.687756744636037</v>
      </c>
      <c r="H994" s="102">
        <f t="shared" si="292"/>
        <v>102.22569955569236</v>
      </c>
      <c r="I994" s="102">
        <f t="shared" si="293"/>
        <v>-51.65649756467451</v>
      </c>
      <c r="J994" s="102">
        <f t="shared" si="294"/>
        <v>-63.142419856075378</v>
      </c>
      <c r="K994" s="102" t="str">
        <f t="shared" si="280"/>
        <v>1+4.50005410038379i</v>
      </c>
      <c r="L994" s="102" t="str">
        <f t="shared" si="281"/>
        <v>1-0.365802294396894i</v>
      </c>
      <c r="M994" s="102" t="str">
        <f t="shared" si="298"/>
        <v>2.64613011483054+4.1342518059869i</v>
      </c>
      <c r="N994" s="102" t="str">
        <f t="shared" si="282"/>
        <v>1+5962.7414963708i</v>
      </c>
      <c r="O994" s="102" t="str">
        <f t="shared" si="283"/>
        <v>-8.31079837187371+8.98854681373223i</v>
      </c>
      <c r="P994" s="102" t="str">
        <f t="shared" si="299"/>
        <v>-53604.6918766846-49546.1537731285i</v>
      </c>
      <c r="Q994" s="102" t="str">
        <f t="shared" si="284"/>
        <v>-0.0217392620955645-0.00567557241609286i</v>
      </c>
      <c r="R994" s="102" t="str">
        <f t="shared" si="285"/>
        <v>1400-5.55548876576124i</v>
      </c>
      <c r="S994" s="102" t="str">
        <f t="shared" si="286"/>
        <v>-303.61392091951i</v>
      </c>
      <c r="T994" s="102" t="str">
        <f t="shared" si="295"/>
        <v>62.7820949849022-289.749418601448i</v>
      </c>
      <c r="U994" s="102" t="str">
        <f t="shared" si="287"/>
        <v>-0.0246298988017693+0.113670925759029i</v>
      </c>
      <c r="V994" s="102"/>
      <c r="W994" s="102"/>
      <c r="X994" s="102"/>
      <c r="Y994" s="102"/>
      <c r="Z994" s="102"/>
      <c r="AA994" s="102"/>
      <c r="AB994" s="102"/>
      <c r="AC994" s="102"/>
      <c r="AD994" s="102"/>
      <c r="AE994" s="102"/>
      <c r="AF994" s="102"/>
      <c r="AG994" s="102"/>
      <c r="AH994" s="102"/>
      <c r="AI994" s="102"/>
      <c r="AJ994" s="102"/>
      <c r="AK994" s="102"/>
      <c r="AL994" s="102"/>
    </row>
    <row r="995" spans="2:38" s="110" customFormat="1" x14ac:dyDescent="0.2">
      <c r="B995" s="102">
        <f t="shared" si="296"/>
        <v>5.7899999999998979</v>
      </c>
      <c r="C995" s="102">
        <f t="shared" si="297"/>
        <v>616595.00186133746</v>
      </c>
      <c r="D995" s="102">
        <f t="shared" si="288"/>
        <v>616.59500186133744</v>
      </c>
      <c r="E995" s="102">
        <f t="shared" si="289"/>
        <v>-33.118949013934269</v>
      </c>
      <c r="F995" s="102">
        <f t="shared" si="290"/>
        <v>-165.8501666128814</v>
      </c>
      <c r="G995" s="102">
        <f t="shared" si="291"/>
        <v>-18.783158945753236</v>
      </c>
      <c r="H995" s="102">
        <f t="shared" si="292"/>
        <v>102.09012690982406</v>
      </c>
      <c r="I995" s="102">
        <f t="shared" si="293"/>
        <v>-51.902107959687505</v>
      </c>
      <c r="J995" s="102">
        <f t="shared" si="294"/>
        <v>-63.76003970305733</v>
      </c>
      <c r="K995" s="102" t="str">
        <f t="shared" si="280"/>
        <v>1+4.55216227100624i</v>
      </c>
      <c r="L995" s="102" t="str">
        <f t="shared" si="281"/>
        <v>1-0.370038085333028i</v>
      </c>
      <c r="M995" s="102" t="str">
        <f t="shared" si="298"/>
        <v>2.6844734108884+4.18212418567321i</v>
      </c>
      <c r="N995" s="102" t="str">
        <f t="shared" si="282"/>
        <v>1+6031.78678879162i</v>
      </c>
      <c r="O995" s="102" t="str">
        <f t="shared" si="283"/>
        <v>-8.52767472647737+9.09262928042478i</v>
      </c>
      <c r="P995" s="102" t="str">
        <f t="shared" si="299"/>
        <v>-54853.3288437725-51428.023124998i</v>
      </c>
      <c r="Q995" s="102" t="str">
        <f t="shared" si="284"/>
        <v>-0.0214127242209119-0.00539830778811635i</v>
      </c>
      <c r="R995" s="102" t="str">
        <f t="shared" si="285"/>
        <v>1400-5.49189561172515i</v>
      </c>
      <c r="S995" s="102" t="str">
        <f t="shared" si="286"/>
        <v>-300.13848110591i</v>
      </c>
      <c r="T995" s="102" t="str">
        <f t="shared" si="295"/>
        <v>61.4180097738415-286.730474345605i</v>
      </c>
      <c r="U995" s="102" t="str">
        <f t="shared" si="287"/>
        <v>-0.024094757680507+0.112486570704814i</v>
      </c>
      <c r="V995" s="102"/>
      <c r="W995" s="102"/>
      <c r="X995" s="102"/>
      <c r="Y995" s="102"/>
      <c r="Z995" s="102"/>
      <c r="AA995" s="102"/>
      <c r="AB995" s="102"/>
      <c r="AC995" s="102"/>
      <c r="AD995" s="102"/>
      <c r="AE995" s="102"/>
      <c r="AF995" s="102"/>
      <c r="AG995" s="102"/>
      <c r="AH995" s="102"/>
      <c r="AI995" s="102"/>
      <c r="AJ995" s="102"/>
      <c r="AK995" s="102"/>
      <c r="AL995" s="102"/>
    </row>
    <row r="996" spans="2:38" s="110" customFormat="1" x14ac:dyDescent="0.2">
      <c r="B996" s="102">
        <f t="shared" si="296"/>
        <v>5.7949999999998978</v>
      </c>
      <c r="C996" s="102">
        <f t="shared" si="297"/>
        <v>623734.83548227279</v>
      </c>
      <c r="D996" s="102">
        <f t="shared" si="288"/>
        <v>623.73483548227273</v>
      </c>
      <c r="E996" s="102">
        <f t="shared" si="289"/>
        <v>-33.269403523545421</v>
      </c>
      <c r="F996" s="102">
        <f t="shared" si="290"/>
        <v>-166.33391797434857</v>
      </c>
      <c r="G996" s="102">
        <f t="shared" si="291"/>
        <v>-18.878661094783638</v>
      </c>
      <c r="H996" s="102">
        <f t="shared" si="292"/>
        <v>101.95596299412114</v>
      </c>
      <c r="I996" s="102">
        <f t="shared" si="293"/>
        <v>-52.148064618329059</v>
      </c>
      <c r="J996" s="102">
        <f t="shared" si="294"/>
        <v>-64.377954980227429</v>
      </c>
      <c r="K996" s="102" t="str">
        <f t="shared" si="280"/>
        <v>1+4.60487382580699i</v>
      </c>
      <c r="L996" s="102" t="str">
        <f t="shared" si="281"/>
        <v>1-0.374322924416562i</v>
      </c>
      <c r="M996" s="102" t="str">
        <f t="shared" si="298"/>
        <v>2.72370983704535+4.23055090139043i</v>
      </c>
      <c r="N996" s="102" t="str">
        <f t="shared" si="282"/>
        <v>1+6101.63158801789i</v>
      </c>
      <c r="O996" s="102" t="str">
        <f t="shared" si="283"/>
        <v>-8.74960278033476+9.19791696527967i</v>
      </c>
      <c r="P996" s="102" t="str">
        <f t="shared" si="299"/>
        <v>-56131.0503020964-53377.6547901344i</v>
      </c>
      <c r="Q996" s="102" t="str">
        <f t="shared" si="284"/>
        <v>-0.0210890578751049-0.00512773386455295i</v>
      </c>
      <c r="R996" s="102" t="str">
        <f t="shared" si="285"/>
        <v>1400-5.42903040250376i</v>
      </c>
      <c r="S996" s="102" t="str">
        <f t="shared" si="286"/>
        <v>-296.70282432288i</v>
      </c>
      <c r="T996" s="102" t="str">
        <f t="shared" si="295"/>
        <v>60.0821792181825-283.736581292071i</v>
      </c>
      <c r="U996" s="102" t="str">
        <f t="shared" si="287"/>
        <v>-0.0235707010779023+0.111312043429966i</v>
      </c>
      <c r="V996" s="102"/>
      <c r="W996" s="102"/>
      <c r="X996" s="102"/>
      <c r="Y996" s="102"/>
      <c r="Z996" s="102"/>
      <c r="AA996" s="102"/>
      <c r="AB996" s="102"/>
      <c r="AC996" s="102"/>
      <c r="AD996" s="102"/>
      <c r="AE996" s="102"/>
      <c r="AF996" s="102"/>
      <c r="AG996" s="102"/>
      <c r="AH996" s="102"/>
      <c r="AI996" s="102"/>
      <c r="AJ996" s="102"/>
      <c r="AK996" s="102"/>
      <c r="AL996" s="102"/>
    </row>
    <row r="997" spans="2:38" s="110" customFormat="1" x14ac:dyDescent="0.2">
      <c r="B997" s="102">
        <f t="shared" si="296"/>
        <v>5.7999999999998977</v>
      </c>
      <c r="C997" s="102">
        <f t="shared" si="297"/>
        <v>630957.34448004514</v>
      </c>
      <c r="D997" s="102">
        <f t="shared" si="288"/>
        <v>630.95734448004509</v>
      </c>
      <c r="E997" s="102">
        <f t="shared" si="289"/>
        <v>-33.420098906298115</v>
      </c>
      <c r="F997" s="102">
        <f t="shared" si="290"/>
        <v>-166.81933557230627</v>
      </c>
      <c r="G997" s="102">
        <f t="shared" si="291"/>
        <v>-18.974261119321614</v>
      </c>
      <c r="H997" s="102">
        <f t="shared" si="292"/>
        <v>101.82319625614507</v>
      </c>
      <c r="I997" s="102">
        <f t="shared" si="293"/>
        <v>-52.394360025619733</v>
      </c>
      <c r="J997" s="102">
        <f t="shared" si="294"/>
        <v>-64.996139316161205</v>
      </c>
      <c r="K997" s="102" t="str">
        <f t="shared" ref="K997:K1060" si="300">COMPLEX(1,2*PI()*C997*esr*Cout*10^-6)</f>
        <v>1+4.65819575164553i</v>
      </c>
      <c r="L997" s="102" t="str">
        <f t="shared" ref="L997:L1060" si="301">COMPLEX(1,-2*PI()*C997*(1-Dmax)^2*Lout*10^-6/Req)</f>
        <v>1-0.378657379598275i</v>
      </c>
      <c r="M997" s="102" t="str">
        <f t="shared" si="298"/>
        <v>2.76386019697391+4.27953837204725i</v>
      </c>
      <c r="N997" s="102" t="str">
        <f t="shared" ref="N997:N1060" si="302">COMPLEX(1,2*PI()*C997*(Rd+Rs+esr)*Req*Cout*10^-6/(Req+Rd+Rs))</f>
        <v>1+6172.28515190209i</v>
      </c>
      <c r="O997" s="102" t="str">
        <f t="shared" ref="O997:O1060" si="303">IMSUM(COMPLEX(1,2*PI()*C997/(Qd*ws)),IMPRODUCT(COMPLEX(0,2*PI()*C997/ws),COMPLEX(0,2*PI()*C997/ws)))</f>
        <v>-8.97670020263752+9.30442382406547i</v>
      </c>
      <c r="P997" s="102" t="str">
        <f t="shared" si="299"/>
        <v>-57438.533716486-55397.448949992i</v>
      </c>
      <c r="Q997" s="102" t="str">
        <f t="shared" ref="Q997:Q1060" si="304">IMPRODUCT(Ap,IMDIV(M997,P997))</f>
        <v>-0.020768281345643-0.00486376277284842i</v>
      </c>
      <c r="R997" s="102" t="str">
        <f t="shared" ref="R997:R1060" si="305">IMSUM(Rz*10^3,IMDIV(1,COMPLEX(0,(2*PI()*C997*Cz*10^-9))))</f>
        <v>1400-5.36688480538171i</v>
      </c>
      <c r="S997" s="102" t="str">
        <f t="shared" ref="S997:S1060" si="306">IMDIV(1,COMPLEX(0,(2*PI()*C997*Cp*10^-12)))</f>
        <v>-293.306495177837i</v>
      </c>
      <c r="T997" s="102" t="str">
        <f t="shared" si="295"/>
        <v>58.7740776789977-280.767743437993i</v>
      </c>
      <c r="U997" s="102" t="str">
        <f t="shared" ref="U997:U1060" si="307">IMPRODUCT(-Rs*g/(Rs+Rd),T997)</f>
        <v>-0.0230575227817606+0.110147345502597i</v>
      </c>
      <c r="V997" s="102"/>
      <c r="W997" s="102"/>
      <c r="X997" s="102"/>
      <c r="Y997" s="102"/>
      <c r="Z997" s="102"/>
      <c r="AA997" s="102"/>
      <c r="AB997" s="102"/>
      <c r="AC997" s="102"/>
      <c r="AD997" s="102"/>
      <c r="AE997" s="102"/>
      <c r="AF997" s="102"/>
      <c r="AG997" s="102"/>
      <c r="AH997" s="102"/>
      <c r="AI997" s="102"/>
      <c r="AJ997" s="102"/>
      <c r="AK997" s="102"/>
      <c r="AL997" s="102"/>
    </row>
    <row r="998" spans="2:38" s="110" customFormat="1" x14ac:dyDescent="0.2">
      <c r="B998" s="102">
        <f t="shared" si="296"/>
        <v>5.8049999999998976</v>
      </c>
      <c r="C998" s="102">
        <f t="shared" si="297"/>
        <v>638263.48619039881</v>
      </c>
      <c r="D998" s="102">
        <f t="shared" ref="D998:D1061" si="308">C998/1000</f>
        <v>638.26348619039879</v>
      </c>
      <c r="E998" s="102">
        <f t="shared" ref="E998:E1061" si="309">20*LOG(IMABS(Q998))</f>
        <v>-33.571029521781661</v>
      </c>
      <c r="F998" s="102">
        <f t="shared" ref="F998:F1061" si="310">IF(180/PI()*IMARGUMENT(Q998)&gt;0,180/PI()*IMARGUMENT(Q998)-360,180/PI()*IMARGUMENT(Q998))</f>
        <v>-167.30638147033787</v>
      </c>
      <c r="G998" s="102">
        <f t="shared" ref="G998:G1061" si="311">20*LOG(IMABS(U998))</f>
        <v>-19.069956985609071</v>
      </c>
      <c r="H998" s="102">
        <f t="shared" ref="H998:H1061" si="312">180/PI()*IMARGUMENT(U998)</f>
        <v>101.6918151356567</v>
      </c>
      <c r="I998" s="102">
        <f t="shared" ref="I998:I1061" si="313">E998+G998</f>
        <v>-52.640986507390735</v>
      </c>
      <c r="J998" s="102">
        <f t="shared" ref="J998:J1061" si="314">F998+H998</f>
        <v>-65.614566334681172</v>
      </c>
      <c r="K998" s="102" t="str">
        <f t="shared" si="300"/>
        <v>1+4.71213511628536i</v>
      </c>
      <c r="L998" s="102" t="str">
        <f t="shared" si="301"/>
        <v>1-0.383042025405506i</v>
      </c>
      <c r="M998" s="102" t="str">
        <f t="shared" si="298"/>
        <v>2.80494577892635+4.32909309087985i</v>
      </c>
      <c r="N998" s="102" t="str">
        <f t="shared" si="302"/>
        <v>1+6243.7568454976i</v>
      </c>
      <c r="O998" s="102" t="str">
        <f t="shared" si="303"/>
        <v>-9.209087403445+9.41216397415095i</v>
      </c>
      <c r="P998" s="102" t="str">
        <f t="shared" si="299"/>
        <v>-58776.4723319543-57489.8903520713i</v>
      </c>
      <c r="Q998" s="102" t="str">
        <f t="shared" si="304"/>
        <v>-0.0204504125897435-0.00460630618313863i</v>
      </c>
      <c r="R998" s="102" t="str">
        <f t="shared" si="305"/>
        <v>1400-5.30545058302737i</v>
      </c>
      <c r="S998" s="102" t="str">
        <f t="shared" si="306"/>
        <v>-289.949043491032i</v>
      </c>
      <c r="T998" s="102" t="str">
        <f t="shared" ref="T998:T1061" si="315">IMDIV(IMPRODUCT(R998,S998),IMSUM(R998,S998))</f>
        <v>57.4931867162334-277.823956522027i</v>
      </c>
      <c r="U998" s="102" t="str">
        <f t="shared" si="307"/>
        <v>-0.0225550194040607+0.108992475250949i</v>
      </c>
      <c r="V998" s="102"/>
      <c r="W998" s="102"/>
      <c r="X998" s="102"/>
      <c r="Y998" s="102"/>
      <c r="Z998" s="102"/>
      <c r="AA998" s="102"/>
      <c r="AB998" s="102"/>
      <c r="AC998" s="102"/>
      <c r="AD998" s="102"/>
      <c r="AE998" s="102"/>
      <c r="AF998" s="102"/>
      <c r="AG998" s="102"/>
      <c r="AH998" s="102"/>
      <c r="AI998" s="102"/>
      <c r="AJ998" s="102"/>
      <c r="AK998" s="102"/>
      <c r="AL998" s="102"/>
    </row>
    <row r="999" spans="2:38" s="110" customFormat="1" x14ac:dyDescent="0.2">
      <c r="B999" s="102">
        <f t="shared" ref="B999:B1062" si="316">B998+0.005</f>
        <v>5.8099999999998975</v>
      </c>
      <c r="C999" s="102">
        <f t="shared" ref="C999:C1062" si="317">10^B999</f>
        <v>645654.22903450381</v>
      </c>
      <c r="D999" s="102">
        <f t="shared" si="308"/>
        <v>645.65422903450383</v>
      </c>
      <c r="E999" s="102">
        <f t="shared" si="309"/>
        <v>-33.722189535218121</v>
      </c>
      <c r="F999" s="102">
        <f t="shared" si="310"/>
        <v>-167.7950177333272</v>
      </c>
      <c r="G999" s="102">
        <f t="shared" si="311"/>
        <v>-19.165746698001797</v>
      </c>
      <c r="H999" s="102">
        <f t="shared" si="312"/>
        <v>101.56180806867023</v>
      </c>
      <c r="I999" s="102">
        <f t="shared" si="313"/>
        <v>-52.887936233219918</v>
      </c>
      <c r="J999" s="102">
        <f t="shared" si="314"/>
        <v>-66.233209664656968</v>
      </c>
      <c r="K999" s="102" t="str">
        <f t="shared" si="300"/>
        <v>1+4.76669906933085i</v>
      </c>
      <c r="L999" s="102" t="str">
        <f t="shared" si="301"/>
        <v>1-0.387477443018308i</v>
      </c>
      <c r="M999" s="102" t="str">
        <f t="shared" ref="M999:M1062" si="318">IMPRODUCT(K999,L999)</f>
        <v>2.84698836702207+4.37922162631254i</v>
      </c>
      <c r="N999" s="102" t="str">
        <f t="shared" si="302"/>
        <v>1+6316.05614229996i</v>
      </c>
      <c r="O999" s="102" t="str">
        <f t="shared" si="303"/>
        <v>-9.446887597527+9.52115169637629i</v>
      </c>
      <c r="P999" s="102" t="str">
        <f t="shared" ref="P999:P1062" si="319">IMPRODUCT(N999,O999)</f>
        <v>-60145.5755412647-59657.5512842813i</v>
      </c>
      <c r="Q999" s="102" t="str">
        <f t="shared" si="304"/>
        <v>-0.0201354691739269-0.00435527533268454i</v>
      </c>
      <c r="R999" s="102" t="str">
        <f t="shared" si="305"/>
        <v>1400-5.24471959240118i</v>
      </c>
      <c r="S999" s="102" t="str">
        <f t="shared" si="306"/>
        <v>-286.630024235879i</v>
      </c>
      <c r="T999" s="102" t="str">
        <f t="shared" si="315"/>
        <v>56.2389951071072-274.905208314417i</v>
      </c>
      <c r="U999" s="102" t="str">
        <f t="shared" si="307"/>
        <v>-0.0220629903881728+0.107847427877194i</v>
      </c>
      <c r="V999" s="102"/>
      <c r="W999" s="102"/>
      <c r="X999" s="102"/>
      <c r="Y999" s="102"/>
      <c r="Z999" s="102"/>
      <c r="AA999" s="102"/>
      <c r="AB999" s="102"/>
      <c r="AC999" s="102"/>
      <c r="AD999" s="102"/>
      <c r="AE999" s="102"/>
      <c r="AF999" s="102"/>
      <c r="AG999" s="102"/>
      <c r="AH999" s="102"/>
      <c r="AI999" s="102"/>
      <c r="AJ999" s="102"/>
      <c r="AK999" s="102"/>
      <c r="AL999" s="102"/>
    </row>
    <row r="1000" spans="2:38" s="110" customFormat="1" x14ac:dyDescent="0.2">
      <c r="B1000" s="102">
        <f t="shared" si="316"/>
        <v>5.8149999999998974</v>
      </c>
      <c r="C1000" s="102">
        <f t="shared" si="317"/>
        <v>653130.55264731892</v>
      </c>
      <c r="D1000" s="102">
        <f t="shared" si="308"/>
        <v>653.13055264731895</v>
      </c>
      <c r="E1000" s="102">
        <f t="shared" si="309"/>
        <v>-33.873572921105499</v>
      </c>
      <c r="F1000" s="102">
        <f t="shared" si="310"/>
        <v>-168.28520644040253</v>
      </c>
      <c r="G1000" s="102">
        <f t="shared" si="311"/>
        <v>-19.261628298434786</v>
      </c>
      <c r="H1000" s="102">
        <f t="shared" si="312"/>
        <v>101.43316349136545</v>
      </c>
      <c r="I1000" s="102">
        <f t="shared" si="313"/>
        <v>-53.135201219540285</v>
      </c>
      <c r="J1000" s="102">
        <f t="shared" si="314"/>
        <v>-66.852042949037084</v>
      </c>
      <c r="K1000" s="102" t="str">
        <f t="shared" si="300"/>
        <v>1+4.82189484317487i</v>
      </c>
      <c r="L1000" s="102" t="str">
        <f t="shared" si="301"/>
        <v>1-0.391964220346481i</v>
      </c>
      <c r="M1000" s="102" t="str">
        <f t="shared" si="318"/>
        <v>2.89001025279776+4.42993062282839i</v>
      </c>
      <c r="N1000" s="102" t="str">
        <f t="shared" si="302"/>
        <v>1+6389.19262550268i</v>
      </c>
      <c r="O1000" s="102" t="str">
        <f t="shared" si="303"/>
        <v>-9.690226869694+9.63140143694604i</v>
      </c>
      <c r="P1000" s="102" t="str">
        <f t="shared" si="319"/>
        <v>-61546.5692610613-61903.0946538599i</v>
      </c>
      <c r="Q1000" s="102" t="str">
        <f t="shared" si="304"/>
        <v>-0.01982346821605-0.0041105810526086i</v>
      </c>
      <c r="R1000" s="102" t="str">
        <f t="shared" si="305"/>
        <v>1400-5.18468378367606i</v>
      </c>
      <c r="S1000" s="102" t="str">
        <f t="shared" si="306"/>
        <v>-283.348997479971i</v>
      </c>
      <c r="T1000" s="102" t="str">
        <f t="shared" si="315"/>
        <v>55.0109988578174-272.011478901088i</v>
      </c>
      <c r="U1000" s="102" t="str">
        <f t="shared" si="307"/>
        <v>-0.0215812380134514+0.106712195568888i</v>
      </c>
      <c r="V1000" s="102"/>
      <c r="W1000" s="102"/>
      <c r="X1000" s="102"/>
      <c r="Y1000" s="102"/>
      <c r="Z1000" s="102"/>
      <c r="AA1000" s="102"/>
      <c r="AB1000" s="102"/>
      <c r="AC1000" s="102"/>
      <c r="AD1000" s="102"/>
      <c r="AE1000" s="102"/>
      <c r="AF1000" s="102"/>
      <c r="AG1000" s="102"/>
      <c r="AH1000" s="102"/>
      <c r="AI1000" s="102"/>
      <c r="AJ1000" s="102"/>
      <c r="AK1000" s="102"/>
      <c r="AL1000" s="102"/>
    </row>
    <row r="1001" spans="2:38" s="110" customFormat="1" x14ac:dyDescent="0.2">
      <c r="B1001" s="102">
        <f t="shared" si="316"/>
        <v>5.8199999999998973</v>
      </c>
      <c r="C1001" s="102">
        <f t="shared" si="317"/>
        <v>660693.44800744078</v>
      </c>
      <c r="D1001" s="102">
        <f t="shared" si="308"/>
        <v>660.69344800744079</v>
      </c>
      <c r="E1001" s="102">
        <f t="shared" si="309"/>
        <v>-34.025173467029532</v>
      </c>
      <c r="F1001" s="102">
        <f t="shared" si="310"/>
        <v>-168.77690969695908</v>
      </c>
      <c r="G1001" s="102">
        <f t="shared" si="311"/>
        <v>-19.357599865887046</v>
      </c>
      <c r="H1001" s="102">
        <f t="shared" si="312"/>
        <v>101.30586984386267</v>
      </c>
      <c r="I1001" s="102">
        <f t="shared" si="313"/>
        <v>-53.382773332916578</v>
      </c>
      <c r="J1001" s="102">
        <f t="shared" si="314"/>
        <v>-67.471039853096414</v>
      </c>
      <c r="K1001" s="102" t="str">
        <f t="shared" si="300"/>
        <v>1+4.87772975395745i</v>
      </c>
      <c r="L1001" s="102" t="str">
        <f t="shared" si="301"/>
        <v>1-0.3965029521075i</v>
      </c>
      <c r="M1001" s="102" t="str">
        <f t="shared" si="318"/>
        <v>2.93403424702672+4.48122680184995i</v>
      </c>
      <c r="N1001" s="102" t="str">
        <f t="shared" si="302"/>
        <v>1+6463.17598926737i</v>
      </c>
      <c r="O1001" s="102" t="str">
        <f t="shared" si="303"/>
        <v>-9.9392342416493+9.74292780934387i</v>
      </c>
      <c r="P1001" s="102" t="str">
        <f t="shared" si="319"/>
        <v>-62980.1963167583-64229.2771745225i</v>
      </c>
      <c r="Q1001" s="102" t="str">
        <f t="shared" si="304"/>
        <v>-0.0195144263298608-0.00387213379678642i</v>
      </c>
      <c r="R1001" s="102" t="str">
        <f t="shared" si="305"/>
        <v>1400-5.12533519917063i</v>
      </c>
      <c r="S1001" s="102" t="str">
        <f t="shared" si="306"/>
        <v>-280.105528326767i</v>
      </c>
      <c r="T1001" s="102" t="str">
        <f t="shared" si="315"/>
        <v>53.8087012088879-269.142740961753i</v>
      </c>
      <c r="U1001" s="102" t="str">
        <f t="shared" si="307"/>
        <v>-0.0211095673973329+0.105586767608072i</v>
      </c>
      <c r="V1001" s="102"/>
      <c r="W1001" s="102"/>
      <c r="X1001" s="102"/>
      <c r="Y1001" s="102"/>
      <c r="Z1001" s="102"/>
      <c r="AA1001" s="102"/>
      <c r="AB1001" s="102"/>
      <c r="AC1001" s="102"/>
      <c r="AD1001" s="102"/>
      <c r="AE1001" s="102"/>
      <c r="AF1001" s="102"/>
      <c r="AG1001" s="102"/>
      <c r="AH1001" s="102"/>
      <c r="AI1001" s="102"/>
      <c r="AJ1001" s="102"/>
      <c r="AK1001" s="102"/>
      <c r="AL1001" s="102"/>
    </row>
    <row r="1002" spans="2:38" s="110" customFormat="1" x14ac:dyDescent="0.2">
      <c r="B1002" s="102">
        <f t="shared" si="316"/>
        <v>5.8249999999998971</v>
      </c>
      <c r="C1002" s="102">
        <f t="shared" si="317"/>
        <v>668343.91756845755</v>
      </c>
      <c r="D1002" s="102">
        <f t="shared" si="308"/>
        <v>668.34391756845753</v>
      </c>
      <c r="E1002" s="102">
        <f t="shared" si="309"/>
        <v>-34.176984777639298</v>
      </c>
      <c r="F1002" s="102">
        <f t="shared" si="310"/>
        <v>-169.27008964574893</v>
      </c>
      <c r="G1002" s="102">
        <f t="shared" si="311"/>
        <v>-19.453659515846272</v>
      </c>
      <c r="H1002" s="102">
        <f t="shared" si="312"/>
        <v>101.17991557386082</v>
      </c>
      <c r="I1002" s="102">
        <f t="shared" si="313"/>
        <v>-53.630644293485574</v>
      </c>
      <c r="J1002" s="102">
        <f t="shared" si="314"/>
        <v>-68.0901740718881</v>
      </c>
      <c r="K1002" s="102" t="str">
        <f t="shared" si="300"/>
        <v>1+4.93421120253555i</v>
      </c>
      <c r="L1002" s="102" t="str">
        <f t="shared" si="301"/>
        <v>1-0.401094239905343i</v>
      </c>
      <c r="M1002" s="102" t="str">
        <f t="shared" si="318"/>
        <v>2.97908369181342+4.53311696263021i</v>
      </c>
      <c r="N1002" s="102" t="str">
        <f t="shared" si="302"/>
        <v>1+6538.01604000876i</v>
      </c>
      <c r="O1002" s="102" t="str">
        <f t="shared" si="303"/>
        <v>-10.1940417403974+9.85574559626967i</v>
      </c>
      <c r="P1002" s="102" t="str">
        <f t="shared" si="319"/>
        <v>-64447.2168363972-66638.9526656407i</v>
      </c>
      <c r="Q1002" s="102" t="str">
        <f t="shared" si="304"/>
        <v>-0.019208359572139-0.00363984367274615i</v>
      </c>
      <c r="R1002" s="102" t="str">
        <f t="shared" si="305"/>
        <v>1400-5.06666597229426i</v>
      </c>
      <c r="S1002" s="102" t="str">
        <f t="shared" si="306"/>
        <v>-276.899186857942i</v>
      </c>
      <c r="T1002" s="102" t="str">
        <f t="shared" si="315"/>
        <v>52.6316126344579-266.29896004201i</v>
      </c>
      <c r="U1002" s="102" t="str">
        <f t="shared" si="307"/>
        <v>-0.0206477864950565+0.104471130478019i</v>
      </c>
      <c r="V1002" s="102"/>
      <c r="W1002" s="102"/>
      <c r="X1002" s="102"/>
      <c r="Y1002" s="102"/>
      <c r="Z1002" s="102"/>
      <c r="AA1002" s="102"/>
      <c r="AB1002" s="102"/>
      <c r="AC1002" s="102"/>
      <c r="AD1002" s="102"/>
      <c r="AE1002" s="102"/>
      <c r="AF1002" s="102"/>
      <c r="AG1002" s="102"/>
      <c r="AH1002" s="102"/>
      <c r="AI1002" s="102"/>
      <c r="AJ1002" s="102"/>
      <c r="AK1002" s="102"/>
      <c r="AL1002" s="102"/>
    </row>
    <row r="1003" spans="2:38" s="110" customFormat="1" x14ac:dyDescent="0.2">
      <c r="B1003" s="102">
        <f t="shared" si="316"/>
        <v>5.829999999999897</v>
      </c>
      <c r="C1003" s="102">
        <f t="shared" si="317"/>
        <v>676082.97539182287</v>
      </c>
      <c r="D1003" s="102">
        <f t="shared" si="308"/>
        <v>676.08297539182286</v>
      </c>
      <c r="E1003" s="102">
        <f t="shared" si="309"/>
        <v>-34.329000278782509</v>
      </c>
      <c r="F1003" s="102">
        <f t="shared" si="310"/>
        <v>-169.76470847703834</v>
      </c>
      <c r="G1003" s="102">
        <f t="shared" si="311"/>
        <v>-19.549805399773462</v>
      </c>
      <c r="H1003" s="102">
        <f t="shared" si="312"/>
        <v>101.05528914014445</v>
      </c>
      <c r="I1003" s="102">
        <f t="shared" si="313"/>
        <v>-53.87880567855597</v>
      </c>
      <c r="J1003" s="102">
        <f t="shared" si="314"/>
        <v>-68.709419336893887</v>
      </c>
      <c r="K1003" s="102" t="str">
        <f t="shared" si="300"/>
        <v>1+4.99134667546399i</v>
      </c>
      <c r="L1003" s="102" t="str">
        <f t="shared" si="301"/>
        <v>1-0.405738692310236i</v>
      </c>
      <c r="M1003" s="102" t="str">
        <f t="shared" si="318"/>
        <v>3.0251824729698+4.58560798315375i</v>
      </c>
      <c r="N1003" s="102" t="str">
        <f t="shared" si="302"/>
        <v>1+6613.72269769453i</v>
      </c>
      <c r="O1003" s="102" t="str">
        <f t="shared" si="303"/>
        <v>-10.4547844682469+9.96986975159886i</v>
      </c>
      <c r="P1003" s="102" t="str">
        <f t="shared" si="319"/>
        <v>-65948.4086536758-69135.0754673972i</v>
      </c>
      <c r="Q1003" s="102" t="str">
        <f t="shared" si="304"/>
        <v>-0.0189052833924763-0.00341362047442311i</v>
      </c>
      <c r="R1003" s="102" t="str">
        <f t="shared" si="305"/>
        <v>1400-5.00866832650451i</v>
      </c>
      <c r="S1003" s="102" t="str">
        <f t="shared" si="306"/>
        <v>-273.729548076408i</v>
      </c>
      <c r="T1003" s="102" t="str">
        <f t="shared" si="315"/>
        <v>51.4792508358325-263.480094819452i</v>
      </c>
      <c r="U1003" s="102" t="str">
        <f t="shared" si="307"/>
        <v>-0.0201957060971342+0.103365267967631i</v>
      </c>
      <c r="V1003" s="102"/>
      <c r="W1003" s="102"/>
      <c r="X1003" s="102"/>
      <c r="Y1003" s="102"/>
      <c r="Z1003" s="102"/>
      <c r="AA1003" s="102"/>
      <c r="AB1003" s="102"/>
      <c r="AC1003" s="102"/>
      <c r="AD1003" s="102"/>
      <c r="AE1003" s="102"/>
      <c r="AF1003" s="102"/>
      <c r="AG1003" s="102"/>
      <c r="AH1003" s="102"/>
      <c r="AI1003" s="102"/>
      <c r="AJ1003" s="102"/>
      <c r="AK1003" s="102"/>
      <c r="AL1003" s="102"/>
    </row>
    <row r="1004" spans="2:38" s="110" customFormat="1" x14ac:dyDescent="0.2">
      <c r="B1004" s="102">
        <f t="shared" si="316"/>
        <v>5.8349999999998969</v>
      </c>
      <c r="C1004" s="102">
        <f t="shared" si="317"/>
        <v>683911.64728126733</v>
      </c>
      <c r="D1004" s="102">
        <f t="shared" si="308"/>
        <v>683.91164728126728</v>
      </c>
      <c r="E1004" s="102">
        <f t="shared" si="309"/>
        <v>-34.481213221794917</v>
      </c>
      <c r="F1004" s="102">
        <f t="shared" si="310"/>
        <v>-170.26072843782043</v>
      </c>
      <c r="G1004" s="102">
        <f t="shared" si="311"/>
        <v>-19.646035704568405</v>
      </c>
      <c r="H1004" s="102">
        <f t="shared" si="312"/>
        <v>100.93197901596029</v>
      </c>
      <c r="I1004" s="102">
        <f t="shared" si="313"/>
        <v>-54.127248926363322</v>
      </c>
      <c r="J1004" s="102">
        <f t="shared" si="314"/>
        <v>-69.328749421860138</v>
      </c>
      <c r="K1004" s="102" t="str">
        <f t="shared" si="300"/>
        <v>1+5.04914374598781i</v>
      </c>
      <c r="L1004" s="102" t="str">
        <f t="shared" si="301"/>
        <v>1-0.410436924939313i</v>
      </c>
      <c r="M1004" s="102" t="str">
        <f t="shared" si="318"/>
        <v>3.0723550326798+4.6387068210485i</v>
      </c>
      <c r="N1004" s="102" t="str">
        <f t="shared" si="302"/>
        <v>1+6690.30599716012i</v>
      </c>
      <c r="O1004" s="102" t="str">
        <f t="shared" si="303"/>
        <v>-10.7216006744435+10.0853154023646i</v>
      </c>
      <c r="P1004" s="102" t="str">
        <f t="shared" si="319"/>
        <v>-67484.5677203657-71720.703975983i</v>
      </c>
      <c r="Q1004" s="102" t="str">
        <f t="shared" si="304"/>
        <v>-0.0186052125857443-0.00319337371662155i</v>
      </c>
      <c r="R1004" s="102" t="str">
        <f t="shared" si="305"/>
        <v>1400-4.95133457427623i</v>
      </c>
      <c r="S1004" s="102" t="str">
        <f t="shared" si="306"/>
        <v>-270.596191849979i</v>
      </c>
      <c r="T1004" s="102" t="str">
        <f t="shared" si="315"/>
        <v>50.3511407295776-260.686097363783i</v>
      </c>
      <c r="U1004" s="102" t="str">
        <f t="shared" si="307"/>
        <v>-0.0197531398246804+0.102269161273484i</v>
      </c>
      <c r="V1004" s="102"/>
      <c r="W1004" s="102"/>
      <c r="X1004" s="102"/>
      <c r="Y1004" s="102"/>
      <c r="Z1004" s="102"/>
      <c r="AA1004" s="102"/>
      <c r="AB1004" s="102"/>
      <c r="AC1004" s="102"/>
      <c r="AD1004" s="102"/>
      <c r="AE1004" s="102"/>
      <c r="AF1004" s="102"/>
      <c r="AG1004" s="102"/>
      <c r="AH1004" s="102"/>
      <c r="AI1004" s="102"/>
      <c r="AJ1004" s="102"/>
      <c r="AK1004" s="102"/>
      <c r="AL1004" s="102"/>
    </row>
    <row r="1005" spans="2:38" s="110" customFormat="1" x14ac:dyDescent="0.2">
      <c r="B1005" s="102">
        <f t="shared" si="316"/>
        <v>5.8399999999998968</v>
      </c>
      <c r="C1005" s="102">
        <f t="shared" si="317"/>
        <v>691830.97091877251</v>
      </c>
      <c r="D1005" s="102">
        <f t="shared" si="308"/>
        <v>691.83097091877255</v>
      </c>
      <c r="E1005" s="102">
        <f t="shared" si="309"/>
        <v>-34.633616687939146</v>
      </c>
      <c r="F1005" s="102">
        <f t="shared" si="310"/>
        <v>-170.75811184008904</v>
      </c>
      <c r="G1005" s="102">
        <f t="shared" si="311"/>
        <v>-19.742348652036512</v>
      </c>
      <c r="H1005" s="102">
        <f t="shared" si="312"/>
        <v>100.80997369226726</v>
      </c>
      <c r="I1005" s="102">
        <f t="shared" si="313"/>
        <v>-54.375965339975657</v>
      </c>
      <c r="J1005" s="102">
        <f t="shared" si="314"/>
        <v>-69.94813814782178</v>
      </c>
      <c r="K1005" s="102" t="str">
        <f t="shared" si="300"/>
        <v>1+5.10761007504613i</v>
      </c>
      <c r="L1005" s="102" t="str">
        <f t="shared" si="301"/>
        <v>1-0.415189560538221i</v>
      </c>
      <c r="M1005" s="102" t="str">
        <f t="shared" si="318"/>
        <v>3.12062638245899+4.69242051450791i</v>
      </c>
      <c r="N1005" s="102" t="str">
        <f t="shared" si="302"/>
        <v>1+6767.77608943896i</v>
      </c>
      <c r="O1005" s="102" t="str">
        <f t="shared" si="303"/>
        <v>-10.9946318284714+10.202097850763i</v>
      </c>
      <c r="P1005" s="102" t="str">
        <f t="shared" si="319"/>
        <v>-69056.5085283389-74399.0043030625i</v>
      </c>
      <c r="Q1005" s="102" t="str">
        <f t="shared" si="304"/>
        <v>-0.0183081612472875-0.00297901267102949i</v>
      </c>
      <c r="R1005" s="102" t="str">
        <f t="shared" si="305"/>
        <v>1400-4.89465711608266i</v>
      </c>
      <c r="S1005" s="102" t="str">
        <f t="shared" si="306"/>
        <v>-267.49870285568i</v>
      </c>
      <c r="T1005" s="102" t="str">
        <f t="shared" si="315"/>
        <v>49.2468144304519-257.916913390954i</v>
      </c>
      <c r="U1005" s="102" t="str">
        <f t="shared" si="307"/>
        <v>-0.0193199041227157+0.101182789099528i</v>
      </c>
      <c r="V1005" s="102"/>
      <c r="W1005" s="102"/>
      <c r="X1005" s="102"/>
      <c r="Y1005" s="102"/>
      <c r="Z1005" s="102"/>
      <c r="AA1005" s="102"/>
      <c r="AB1005" s="102"/>
      <c r="AC1005" s="102"/>
      <c r="AD1005" s="102"/>
      <c r="AE1005" s="102"/>
      <c r="AF1005" s="102"/>
      <c r="AG1005" s="102"/>
      <c r="AH1005" s="102"/>
      <c r="AI1005" s="102"/>
      <c r="AJ1005" s="102"/>
      <c r="AK1005" s="102"/>
      <c r="AL1005" s="102"/>
    </row>
    <row r="1006" spans="2:38" s="110" customFormat="1" x14ac:dyDescent="0.2">
      <c r="B1006" s="102">
        <f t="shared" si="316"/>
        <v>5.8449999999998967</v>
      </c>
      <c r="C1006" s="102">
        <f t="shared" si="317"/>
        <v>699841.99600210763</v>
      </c>
      <c r="D1006" s="102">
        <f t="shared" si="308"/>
        <v>699.84199600210763</v>
      </c>
      <c r="E1006" s="102">
        <f t="shared" si="309"/>
        <v>-34.786203592987647</v>
      </c>
      <c r="F1006" s="102">
        <f t="shared" si="310"/>
        <v>-171.25682106817396</v>
      </c>
      <c r="G1006" s="102">
        <f t="shared" si="311"/>
        <v>-19.838742498356503</v>
      </c>
      <c r="H1006" s="102">
        <f t="shared" si="312"/>
        <v>100.68926168086338</v>
      </c>
      <c r="I1006" s="102">
        <f t="shared" si="313"/>
        <v>-54.62494609134415</v>
      </c>
      <c r="J1006" s="102">
        <f t="shared" si="314"/>
        <v>-70.567559387310581</v>
      </c>
      <c r="K1006" s="102" t="str">
        <f t="shared" si="300"/>
        <v>1+5.16675341228752i</v>
      </c>
      <c r="L1006" s="102" t="str">
        <f t="shared" si="301"/>
        <v>1-0.419997229063661i</v>
      </c>
      <c r="M1006" s="102" t="str">
        <f t="shared" si="318"/>
        <v>3.17002211641597+4.74675618322386i</v>
      </c>
      <c r="N1006" s="102" t="str">
        <f t="shared" si="302"/>
        <v>1+6846.14324310785i</v>
      </c>
      <c r="O1006" s="102" t="str">
        <f t="shared" si="303"/>
        <v>-11.2740226950624+10.3202325761809i</v>
      </c>
      <c r="P1006" s="102" t="str">
        <f t="shared" si="319"/>
        <v>-70665.0645414174-77173.2540638698i</v>
      </c>
      <c r="Q1006" s="102" t="str">
        <f t="shared" si="304"/>
        <v>-0.0180141427308711-0.00277044640363537i</v>
      </c>
      <c r="R1006" s="102" t="str">
        <f t="shared" si="305"/>
        <v>1400-4.83862843938811i</v>
      </c>
      <c r="S1006" s="102" t="str">
        <f t="shared" si="306"/>
        <v>-264.4366705247i</v>
      </c>
      <c r="T1006" s="102" t="str">
        <f t="shared" si="315"/>
        <v>48.1658112294572-255.172482511371i</v>
      </c>
      <c r="U1006" s="102" t="str">
        <f t="shared" si="307"/>
        <v>-0.0188958182515562+0.100106127754461i</v>
      </c>
      <c r="V1006" s="102"/>
      <c r="W1006" s="102"/>
      <c r="X1006" s="102"/>
      <c r="Y1006" s="102"/>
      <c r="Z1006" s="102"/>
      <c r="AA1006" s="102"/>
      <c r="AB1006" s="102"/>
      <c r="AC1006" s="102"/>
      <c r="AD1006" s="102"/>
      <c r="AE1006" s="102"/>
      <c r="AF1006" s="102"/>
      <c r="AG1006" s="102"/>
      <c r="AH1006" s="102"/>
      <c r="AI1006" s="102"/>
      <c r="AJ1006" s="102"/>
      <c r="AK1006" s="102"/>
      <c r="AL1006" s="102"/>
    </row>
    <row r="1007" spans="2:38" s="110" customFormat="1" x14ac:dyDescent="0.2">
      <c r="B1007" s="102">
        <f t="shared" si="316"/>
        <v>5.8499999999998966</v>
      </c>
      <c r="C1007" s="102">
        <f t="shared" si="317"/>
        <v>707945.78438397008</v>
      </c>
      <c r="D1007" s="102">
        <f t="shared" si="308"/>
        <v>707.94578438397014</v>
      </c>
      <c r="E1007" s="102">
        <f t="shared" si="309"/>
        <v>-34.938966691945268</v>
      </c>
      <c r="F1007" s="102">
        <f t="shared" si="310"/>
        <v>-171.75681858513886</v>
      </c>
      <c r="G1007" s="102">
        <f t="shared" si="311"/>
        <v>-19.935215533550355</v>
      </c>
      <c r="H1007" s="102">
        <f t="shared" si="312"/>
        <v>100.56983151739149</v>
      </c>
      <c r="I1007" s="102">
        <f t="shared" si="313"/>
        <v>-54.874182225495623</v>
      </c>
      <c r="J1007" s="102">
        <f t="shared" si="314"/>
        <v>-71.186987067747367</v>
      </c>
      <c r="K1007" s="102" t="str">
        <f t="shared" si="300"/>
        <v>1+5.22658159709728i</v>
      </c>
      <c r="L1007" s="102" t="str">
        <f t="shared" si="301"/>
        <v>1-0.424860567766887i</v>
      </c>
      <c r="M1007" s="102" t="str">
        <f t="shared" si="318"/>
        <v>3.22056842482271+4.80172102933039i</v>
      </c>
      <c r="N1007" s="102" t="str">
        <f t="shared" si="302"/>
        <v>1+6925.41784564813i</v>
      </c>
      <c r="O1007" s="102" t="str">
        <f t="shared" si="303"/>
        <v>-11.5599214109523+10.4397352372483i</v>
      </c>
      <c r="P1007" s="102" t="str">
        <f t="shared" si="319"/>
        <v>-72311.0886372919-80046.8462984617i</v>
      </c>
      <c r="Q1007" s="102" t="str">
        <f t="shared" si="304"/>
        <v>-0.017723169609403-0.00256758381339595i</v>
      </c>
      <c r="R1007" s="102" t="str">
        <f t="shared" si="305"/>
        <v>1400-4.7832411176522i</v>
      </c>
      <c r="S1007" s="102" t="str">
        <f t="shared" si="306"/>
        <v>-261.409688987969i</v>
      </c>
      <c r="T1007" s="102" t="str">
        <f t="shared" si="315"/>
        <v>47.1076775672701-252.452738472182i</v>
      </c>
      <c r="U1007" s="102" t="str">
        <f t="shared" si="307"/>
        <v>-0.0184807042763905+0.0990391512467789i</v>
      </c>
      <c r="V1007" s="102"/>
      <c r="W1007" s="102"/>
      <c r="X1007" s="102"/>
      <c r="Y1007" s="102"/>
      <c r="Z1007" s="102"/>
      <c r="AA1007" s="102"/>
      <c r="AB1007" s="102"/>
      <c r="AC1007" s="102"/>
      <c r="AD1007" s="102"/>
      <c r="AE1007" s="102"/>
      <c r="AF1007" s="102"/>
      <c r="AG1007" s="102"/>
      <c r="AH1007" s="102"/>
      <c r="AI1007" s="102"/>
      <c r="AJ1007" s="102"/>
      <c r="AK1007" s="102"/>
      <c r="AL1007" s="102"/>
    </row>
    <row r="1008" spans="2:38" s="110" customFormat="1" x14ac:dyDescent="0.2">
      <c r="B1008" s="102">
        <f t="shared" si="316"/>
        <v>5.8549999999998965</v>
      </c>
      <c r="C1008" s="102">
        <f t="shared" si="317"/>
        <v>716143.41021273215</v>
      </c>
      <c r="D1008" s="102">
        <f t="shared" si="308"/>
        <v>716.14341021273219</v>
      </c>
      <c r="E1008" s="102">
        <f t="shared" si="309"/>
        <v>-35.091898583904346</v>
      </c>
      <c r="F1008" s="102">
        <f t="shared" si="310"/>
        <v>-172.25806693825501</v>
      </c>
      <c r="G1008" s="102">
        <f t="shared" si="311"/>
        <v>-20.031766080955144</v>
      </c>
      <c r="H1008" s="102">
        <f t="shared" si="312"/>
        <v>100.4516717642272</v>
      </c>
      <c r="I1008" s="102">
        <f t="shared" si="313"/>
        <v>-55.12366466485949</v>
      </c>
      <c r="J1008" s="102">
        <f t="shared" si="314"/>
        <v>-71.806395174027813</v>
      </c>
      <c r="K1008" s="102" t="str">
        <f t="shared" si="300"/>
        <v>1+5.28710255963649i</v>
      </c>
      <c r="L1008" s="102" t="str">
        <f t="shared" si="301"/>
        <v>1-0.429780221278178i</v>
      </c>
      <c r="M1008" s="102" t="str">
        <f t="shared" si="318"/>
        <v>3.27229210800099+4.85732233835831i</v>
      </c>
      <c r="N1008" s="102" t="str">
        <f t="shared" si="302"/>
        <v>1+7005.6104048225i</v>
      </c>
      <c r="O1008" s="102" t="str">
        <f t="shared" si="303"/>
        <v>-11.8524795634245+10.5606216739134i</v>
      </c>
      <c r="P1008" s="102" t="str">
        <f t="shared" si="319"/>
        <v>-73995.4535597251-83023.2935307988i</v>
      </c>
      <c r="Q1008" s="102" t="str">
        <f t="shared" si="304"/>
        <v>-0.0174352536384468-0.00237033367200383i</v>
      </c>
      <c r="R1008" s="102" t="str">
        <f t="shared" si="305"/>
        <v>1400-4.72848780934539i</v>
      </c>
      <c r="S1008" s="102" t="str">
        <f t="shared" si="306"/>
        <v>-258.417357022365i</v>
      </c>
      <c r="T1008" s="102" t="str">
        <f t="shared" si="315"/>
        <v>46.0719670033192-249.757609393688i</v>
      </c>
      <c r="U1008" s="102" t="str">
        <f t="shared" si="307"/>
        <v>-0.0180743870551483+0.0979818313775235i</v>
      </c>
      <c r="V1008" s="102"/>
      <c r="W1008" s="102"/>
      <c r="X1008" s="102"/>
      <c r="Y1008" s="102"/>
      <c r="Z1008" s="102"/>
      <c r="AA1008" s="102"/>
      <c r="AB1008" s="102"/>
      <c r="AC1008" s="102"/>
      <c r="AD1008" s="102"/>
      <c r="AE1008" s="102"/>
      <c r="AF1008" s="102"/>
      <c r="AG1008" s="102"/>
      <c r="AH1008" s="102"/>
      <c r="AI1008" s="102"/>
      <c r="AJ1008" s="102"/>
      <c r="AK1008" s="102"/>
      <c r="AL1008" s="102"/>
    </row>
    <row r="1009" spans="2:38" s="110" customFormat="1" x14ac:dyDescent="0.2">
      <c r="B1009" s="102">
        <f t="shared" si="316"/>
        <v>5.8599999999998964</v>
      </c>
      <c r="C1009" s="102">
        <f t="shared" si="317"/>
        <v>724435.96007481823</v>
      </c>
      <c r="D1009" s="102">
        <f t="shared" si="308"/>
        <v>724.43596007481824</v>
      </c>
      <c r="E1009" s="102">
        <f t="shared" si="309"/>
        <v>-35.244991717029464</v>
      </c>
      <c r="F1009" s="102">
        <f t="shared" si="310"/>
        <v>-172.76052876355601</v>
      </c>
      <c r="G1009" s="102">
        <f t="shared" si="311"/>
        <v>-20.128392496697369</v>
      </c>
      <c r="H1009" s="102">
        <f t="shared" si="312"/>
        <v>100.33477101325134</v>
      </c>
      <c r="I1009" s="102">
        <f t="shared" si="313"/>
        <v>-55.373384213726837</v>
      </c>
      <c r="J1009" s="102">
        <f t="shared" si="314"/>
        <v>-72.425757750304669</v>
      </c>
      <c r="K1009" s="102" t="str">
        <f t="shared" si="300"/>
        <v>1+5.3483243218932i</v>
      </c>
      <c r="L1009" s="102" t="str">
        <f t="shared" si="301"/>
        <v>1-0.434756841692278i</v>
      </c>
      <c r="M1009" s="102" t="str">
        <f t="shared" si="318"/>
        <v>3.32522059053228+4.91356748020092i</v>
      </c>
      <c r="N1009" s="102" t="str">
        <f t="shared" si="302"/>
        <v>1+7086.73155006781i</v>
      </c>
      <c r="O1009" s="102" t="str">
        <f t="shared" si="303"/>
        <v>-12.1518522706839+10.6829079095426i</v>
      </c>
      <c r="P1009" s="102" t="str">
        <f t="shared" si="319"/>
        <v>-75719.0523812952-86106.2319705092i</v>
      </c>
      <c r="Q1009" s="102" t="str">
        <f t="shared" si="304"/>
        <v>-0.0171504057225247-0.00217860466460636i</v>
      </c>
      <c r="R1009" s="102" t="str">
        <f t="shared" si="305"/>
        <v>1400-4.674361256976i</v>
      </c>
      <c r="S1009" s="102" t="str">
        <f t="shared" si="306"/>
        <v>-255.459277997525i</v>
      </c>
      <c r="T1009" s="102" t="str">
        <f t="shared" si="315"/>
        <v>45.0582401807566-247.087017999937i</v>
      </c>
      <c r="U1009" s="102" t="str">
        <f t="shared" si="307"/>
        <v>-0.0176766942247583+0.0969341378307443i</v>
      </c>
      <c r="V1009" s="102"/>
      <c r="W1009" s="102"/>
      <c r="X1009" s="102"/>
      <c r="Y1009" s="102"/>
      <c r="Z1009" s="102"/>
      <c r="AA1009" s="102"/>
      <c r="AB1009" s="102"/>
      <c r="AC1009" s="102"/>
      <c r="AD1009" s="102"/>
      <c r="AE1009" s="102"/>
      <c r="AF1009" s="102"/>
      <c r="AG1009" s="102"/>
      <c r="AH1009" s="102"/>
      <c r="AI1009" s="102"/>
      <c r="AJ1009" s="102"/>
      <c r="AK1009" s="102"/>
      <c r="AL1009" s="102"/>
    </row>
    <row r="1010" spans="2:38" s="110" customFormat="1" x14ac:dyDescent="0.2">
      <c r="B1010" s="102">
        <f t="shared" si="316"/>
        <v>5.8649999999998963</v>
      </c>
      <c r="C1010" s="102">
        <f t="shared" si="317"/>
        <v>732824.53313873021</v>
      </c>
      <c r="D1010" s="102">
        <f t="shared" si="308"/>
        <v>732.8245331387302</v>
      </c>
      <c r="E1010" s="102">
        <f t="shared" si="309"/>
        <v>-35.398238393664407</v>
      </c>
      <c r="F1010" s="102">
        <f t="shared" si="310"/>
        <v>-173.26416678949127</v>
      </c>
      <c r="G1010" s="102">
        <f t="shared" si="311"/>
        <v>-20.225093169170144</v>
      </c>
      <c r="H1010" s="102">
        <f t="shared" si="312"/>
        <v>100.21911788851162</v>
      </c>
      <c r="I1010" s="102">
        <f t="shared" si="313"/>
        <v>-55.623331562834551</v>
      </c>
      <c r="J1010" s="102">
        <f t="shared" si="314"/>
        <v>-73.045048900979651</v>
      </c>
      <c r="K1010" s="102" t="str">
        <f t="shared" si="300"/>
        <v>1+5.41025499874566i</v>
      </c>
      <c r="L1010" s="102" t="str">
        <f t="shared" si="301"/>
        <v>1-0.439791088654832i</v>
      </c>
      <c r="M1010" s="102" t="str">
        <f t="shared" si="318"/>
        <v>3.3793819357986+4.97046391009083i</v>
      </c>
      <c r="N1010" s="102" t="str">
        <f t="shared" si="302"/>
        <v>1+7168.792033904i</v>
      </c>
      <c r="O1010" s="102" t="str">
        <f t="shared" si="303"/>
        <v>-12.4581982641026+10.8066101530439i</v>
      </c>
      <c r="P1010" s="102" t="str">
        <f t="shared" si="319"/>
        <v>-77482.7989769113-89299.4258623423i</v>
      </c>
      <c r="Q1010" s="102" t="str">
        <f t="shared" si="304"/>
        <v>-0.0168686358842117-0.00199230543132797i</v>
      </c>
      <c r="R1010" s="102" t="str">
        <f t="shared" si="305"/>
        <v>1400-4.62085428612813i</v>
      </c>
      <c r="S1010" s="102" t="str">
        <f t="shared" si="306"/>
        <v>-252.535059823281i</v>
      </c>
      <c r="T1010" s="102" t="str">
        <f t="shared" si="315"/>
        <v>44.0660647875719-244.440881843529i</v>
      </c>
      <c r="U1010" s="102" t="str">
        <f t="shared" si="307"/>
        <v>-0.0172874561858936+0.0958960382616919i</v>
      </c>
      <c r="V1010" s="102"/>
      <c r="W1010" s="102"/>
      <c r="X1010" s="102"/>
      <c r="Y1010" s="102"/>
      <c r="Z1010" s="102"/>
      <c r="AA1010" s="102"/>
      <c r="AB1010" s="102"/>
      <c r="AC1010" s="102"/>
      <c r="AD1010" s="102"/>
      <c r="AE1010" s="102"/>
      <c r="AF1010" s="102"/>
      <c r="AG1010" s="102"/>
      <c r="AH1010" s="102"/>
      <c r="AI1010" s="102"/>
      <c r="AJ1010" s="102"/>
      <c r="AK1010" s="102"/>
      <c r="AL1010" s="102"/>
    </row>
    <row r="1011" spans="2:38" s="110" customFormat="1" x14ac:dyDescent="0.2">
      <c r="B1011" s="102">
        <f t="shared" si="316"/>
        <v>5.8699999999998962</v>
      </c>
      <c r="C1011" s="102">
        <f t="shared" si="317"/>
        <v>741310.24130074168</v>
      </c>
      <c r="D1011" s="102">
        <f t="shared" si="308"/>
        <v>741.31024130074172</v>
      </c>
      <c r="E1011" s="102">
        <f t="shared" si="309"/>
        <v>-35.551630775556504</v>
      </c>
      <c r="F1011" s="102">
        <f t="shared" si="310"/>
        <v>-173.76894383968857</v>
      </c>
      <c r="G1011" s="102">
        <f t="shared" si="311"/>
        <v>-20.32186651851314</v>
      </c>
      <c r="H1011" s="102">
        <f t="shared" si="312"/>
        <v>100.10470104877298</v>
      </c>
      <c r="I1011" s="102">
        <f t="shared" si="313"/>
        <v>-55.873497294069644</v>
      </c>
      <c r="J1011" s="102">
        <f t="shared" si="314"/>
        <v>-73.664242790915594</v>
      </c>
      <c r="K1011" s="102" t="str">
        <f t="shared" si="300"/>
        <v>1+5.47290279903803i</v>
      </c>
      <c r="L1011" s="102" t="str">
        <f t="shared" si="301"/>
        <v>1-0.444883629449822i</v>
      </c>
      <c r="M1011" s="102" t="str">
        <f t="shared" si="318"/>
        <v>3.43480486086213+5.02801916958821i</v>
      </c>
      <c r="N1011" s="102" t="str">
        <f t="shared" si="302"/>
        <v>1+7251.80273335932i</v>
      </c>
      <c r="O1011" s="102" t="str">
        <f t="shared" si="303"/>
        <v>-12.7716799723811+10.9317448010156i</v>
      </c>
      <c r="P1011" s="102" t="str">
        <f t="shared" si="319"/>
        <v>-79287.6285083639-92606.7719885027i</v>
      </c>
      <c r="Q1011" s="102" t="str">
        <f t="shared" si="304"/>
        <v>-0.0165899532360081-0.00181134460945274i</v>
      </c>
      <c r="R1011" s="102" t="str">
        <f t="shared" si="305"/>
        <v>1400-4.56795980451074i</v>
      </c>
      <c r="S1011" s="102" t="str">
        <f t="shared" si="306"/>
        <v>-249.64431489768i</v>
      </c>
      <c r="T1011" s="102" t="str">
        <f t="shared" si="315"/>
        <v>43.095015514076-241.819113524709i</v>
      </c>
      <c r="U1011" s="102" t="str">
        <f t="shared" si="307"/>
        <v>-0.0169065060862913+0.0948674983827702i</v>
      </c>
      <c r="V1011" s="102"/>
      <c r="W1011" s="102"/>
      <c r="X1011" s="102"/>
      <c r="Y1011" s="102"/>
      <c r="Z1011" s="102"/>
      <c r="AA1011" s="102"/>
      <c r="AB1011" s="102"/>
      <c r="AC1011" s="102"/>
      <c r="AD1011" s="102"/>
      <c r="AE1011" s="102"/>
      <c r="AF1011" s="102"/>
      <c r="AG1011" s="102"/>
      <c r="AH1011" s="102"/>
      <c r="AI1011" s="102"/>
      <c r="AJ1011" s="102"/>
      <c r="AK1011" s="102"/>
      <c r="AL1011" s="102"/>
    </row>
    <row r="1012" spans="2:38" s="110" customFormat="1" x14ac:dyDescent="0.2">
      <c r="B1012" s="102">
        <f t="shared" si="316"/>
        <v>5.8749999999998961</v>
      </c>
      <c r="C1012" s="102">
        <f t="shared" si="317"/>
        <v>749894.20933227788</v>
      </c>
      <c r="D1012" s="102">
        <f t="shared" si="308"/>
        <v>749.89420933227791</v>
      </c>
      <c r="E1012" s="102">
        <f t="shared" si="309"/>
        <v>-35.705160889193657</v>
      </c>
      <c r="F1012" s="102">
        <f t="shared" si="310"/>
        <v>-174.27482283484898</v>
      </c>
      <c r="G1012" s="102">
        <f t="shared" si="311"/>
        <v>-20.418710996096102</v>
      </c>
      <c r="H1012" s="102">
        <f t="shared" si="312"/>
        <v>99.991509189963239</v>
      </c>
      <c r="I1012" s="102">
        <f t="shared" si="313"/>
        <v>-56.123871885289759</v>
      </c>
      <c r="J1012" s="102">
        <f t="shared" si="314"/>
        <v>-74.283313644885737</v>
      </c>
      <c r="K1012" s="102" t="str">
        <f t="shared" si="300"/>
        <v>1+5.53627602666835i</v>
      </c>
      <c r="L1012" s="102" t="str">
        <f t="shared" si="301"/>
        <v>1-0.450035139088013i</v>
      </c>
      <c r="M1012" s="102" t="str">
        <f t="shared" si="318"/>
        <v>3.49151875169132+5.08624088758034i</v>
      </c>
      <c r="N1012" s="102" t="str">
        <f t="shared" si="302"/>
        <v>1+7335.77465141206i</v>
      </c>
      <c r="O1012" s="102" t="str">
        <f t="shared" si="303"/>
        <v>-13.0924636076708+11.0583284399198i</v>
      </c>
      <c r="P1012" s="102" t="str">
        <f t="shared" si="319"/>
        <v>-81134.4979201604-96032.3043292464i</v>
      </c>
      <c r="Q1012" s="102" t="str">
        <f t="shared" si="304"/>
        <v>-0.0163143659549707-0.00163563087612344i</v>
      </c>
      <c r="R1012" s="102" t="str">
        <f t="shared" si="305"/>
        <v>1400-4.5156708010176i</v>
      </c>
      <c r="S1012" s="102" t="str">
        <f t="shared" si="306"/>
        <v>-246.786660055613i</v>
      </c>
      <c r="T1012" s="102" t="str">
        <f t="shared" si="315"/>
        <v>42.1446740069871-239.221620904792i</v>
      </c>
      <c r="U1012" s="102" t="str">
        <f t="shared" si="307"/>
        <v>-0.0165336798027411+0.0938484820472643i</v>
      </c>
      <c r="V1012" s="102"/>
      <c r="W1012" s="102"/>
      <c r="X1012" s="102"/>
      <c r="Y1012" s="102"/>
      <c r="Z1012" s="102"/>
      <c r="AA1012" s="102"/>
      <c r="AB1012" s="102"/>
      <c r="AC1012" s="102"/>
      <c r="AD1012" s="102"/>
      <c r="AE1012" s="102"/>
      <c r="AF1012" s="102"/>
      <c r="AG1012" s="102"/>
      <c r="AH1012" s="102"/>
      <c r="AI1012" s="102"/>
      <c r="AJ1012" s="102"/>
      <c r="AK1012" s="102"/>
      <c r="AL1012" s="102"/>
    </row>
    <row r="1013" spans="2:38" s="110" customFormat="1" x14ac:dyDescent="0.2">
      <c r="B1013" s="102">
        <f t="shared" si="316"/>
        <v>5.879999999999896</v>
      </c>
      <c r="C1013" s="102">
        <f t="shared" si="317"/>
        <v>758577.57502900367</v>
      </c>
      <c r="D1013" s="102">
        <f t="shared" si="308"/>
        <v>758.5775750290037</v>
      </c>
      <c r="E1013" s="102">
        <f t="shared" si="309"/>
        <v>-35.858820631247141</v>
      </c>
      <c r="F1013" s="102">
        <f t="shared" si="310"/>
        <v>-174.78176679378979</v>
      </c>
      <c r="G1013" s="102">
        <f t="shared" si="311"/>
        <v>-20.515625084005503</v>
      </c>
      <c r="H1013" s="102">
        <f t="shared" si="312"/>
        <v>99.879531047513524</v>
      </c>
      <c r="I1013" s="102">
        <f t="shared" si="313"/>
        <v>-56.374445715252648</v>
      </c>
      <c r="J1013" s="102">
        <f t="shared" si="314"/>
        <v>-74.902235746276261</v>
      </c>
      <c r="K1013" s="102" t="str">
        <f t="shared" si="300"/>
        <v>1+5.60038308168933i</v>
      </c>
      <c r="L1013" s="102" t="str">
        <f t="shared" si="301"/>
        <v>1-0.45524630039643i</v>
      </c>
      <c r="M1013" s="102" t="str">
        <f t="shared" si="318"/>
        <v>3.54955367874182+5.1451367812929i</v>
      </c>
      <c r="N1013" s="102" t="str">
        <f t="shared" si="302"/>
        <v>1+7420.718918449i</v>
      </c>
      <c r="O1013" s="102" t="str">
        <f t="shared" si="303"/>
        <v>-13.4207192537011+11.1863778482808i</v>
      </c>
      <c r="P1013" s="102" t="str">
        <f t="shared" si="319"/>
        <v>-83024.3864469098-99580.1988872842i</v>
      </c>
      <c r="Q1013" s="102" t="str">
        <f t="shared" si="304"/>
        <v>-0.0160418812600794-0.00146507299142027i</v>
      </c>
      <c r="R1013" s="102" t="str">
        <f t="shared" si="305"/>
        <v>1400-4.46398034479793i</v>
      </c>
      <c r="S1013" s="102" t="str">
        <f t="shared" si="306"/>
        <v>-243.961716518026i</v>
      </c>
      <c r="T1013" s="102" t="str">
        <f t="shared" si="315"/>
        <v>41.2146288203349-236.648307314001i</v>
      </c>
      <c r="U1013" s="102" t="str">
        <f t="shared" si="307"/>
        <v>-0.0161688159218237+0.0928389513308771i</v>
      </c>
      <c r="V1013" s="102"/>
      <c r="W1013" s="102"/>
      <c r="X1013" s="102"/>
      <c r="Y1013" s="102"/>
      <c r="Z1013" s="102"/>
      <c r="AA1013" s="102"/>
      <c r="AB1013" s="102"/>
      <c r="AC1013" s="102"/>
      <c r="AD1013" s="102"/>
      <c r="AE1013" s="102"/>
      <c r="AF1013" s="102"/>
      <c r="AG1013" s="102"/>
      <c r="AH1013" s="102"/>
      <c r="AI1013" s="102"/>
      <c r="AJ1013" s="102"/>
      <c r="AK1013" s="102"/>
      <c r="AL1013" s="102"/>
    </row>
    <row r="1014" spans="2:38" s="110" customFormat="1" x14ac:dyDescent="0.2">
      <c r="B1014" s="102">
        <f t="shared" si="316"/>
        <v>5.8849999999998959</v>
      </c>
      <c r="C1014" s="102">
        <f t="shared" si="317"/>
        <v>767361.48936163541</v>
      </c>
      <c r="D1014" s="102">
        <f t="shared" si="308"/>
        <v>767.36148936163545</v>
      </c>
      <c r="E1014" s="102">
        <f t="shared" si="309"/>
        <v>-36.01260177411546</v>
      </c>
      <c r="F1014" s="102">
        <f t="shared" si="310"/>
        <v>-175.28973883366436</v>
      </c>
      <c r="G1014" s="102">
        <f t="shared" si="311"/>
        <v>-20.612607294535287</v>
      </c>
      <c r="H1014" s="102">
        <f t="shared" si="312"/>
        <v>99.768755398598898</v>
      </c>
      <c r="I1014" s="102">
        <f t="shared" si="313"/>
        <v>-56.625209068650747</v>
      </c>
      <c r="J1014" s="102">
        <f t="shared" si="314"/>
        <v>-75.52098343506546</v>
      </c>
      <c r="K1014" s="102" t="str">
        <f t="shared" si="300"/>
        <v>1+5.66523246142165i</v>
      </c>
      <c r="L1014" s="102" t="str">
        <f t="shared" si="301"/>
        <v>1-0.460517804108858i</v>
      </c>
      <c r="M1014" s="102" t="str">
        <f t="shared" si="318"/>
        <v>3.60894041290012+5.20471465731279i</v>
      </c>
      <c r="N1014" s="102" t="str">
        <f t="shared" si="302"/>
        <v>1+7506.64679374073i</v>
      </c>
      <c r="O1014" s="102" t="str">
        <f t="shared" si="303"/>
        <v>-13.7566209559604+11.3159099989089i</v>
      </c>
      <c r="P1014" s="102" t="str">
        <f t="shared" si="319"/>
        <v>-84958.2961325241-103254.778681768i</v>
      </c>
      <c r="Q1014" s="102" t="str">
        <f t="shared" si="304"/>
        <v>-0.0157725053923053-0.00129957984168237i</v>
      </c>
      <c r="R1014" s="102" t="str">
        <f t="shared" si="305"/>
        <v>1400-4.41288158433775i</v>
      </c>
      <c r="S1014" s="102" t="str">
        <f t="shared" si="306"/>
        <v>-241.169109841714i</v>
      </c>
      <c r="T1014" s="102" t="str">
        <f t="shared" si="315"/>
        <v>40.3044753633922-234.099071753768i</v>
      </c>
      <c r="U1014" s="102" t="str">
        <f t="shared" si="307"/>
        <v>-0.0158117557194846+0.0918388666110934i</v>
      </c>
      <c r="V1014" s="102"/>
      <c r="W1014" s="102"/>
      <c r="X1014" s="102"/>
      <c r="Y1014" s="102"/>
      <c r="Z1014" s="102"/>
      <c r="AA1014" s="102"/>
      <c r="AB1014" s="102"/>
      <c r="AC1014" s="102"/>
      <c r="AD1014" s="102"/>
      <c r="AE1014" s="102"/>
      <c r="AF1014" s="102"/>
      <c r="AG1014" s="102"/>
      <c r="AH1014" s="102"/>
      <c r="AI1014" s="102"/>
      <c r="AJ1014" s="102"/>
      <c r="AK1014" s="102"/>
      <c r="AL1014" s="102"/>
    </row>
    <row r="1015" spans="2:38" s="110" customFormat="1" x14ac:dyDescent="0.2">
      <c r="B1015" s="102">
        <f t="shared" si="316"/>
        <v>5.8899999999998958</v>
      </c>
      <c r="C1015" s="102">
        <f t="shared" si="317"/>
        <v>776247.11662850599</v>
      </c>
      <c r="D1015" s="102">
        <f t="shared" si="308"/>
        <v>776.24711662850598</v>
      </c>
      <c r="E1015" s="102">
        <f t="shared" si="309"/>
        <v>-36.166495971563961</v>
      </c>
      <c r="F1015" s="102">
        <f t="shared" si="310"/>
        <v>-175.79870216938005</v>
      </c>
      <c r="G1015" s="102">
        <f t="shared" si="311"/>
        <v>-20.709656169681487</v>
      </c>
      <c r="H1015" s="102">
        <f t="shared" si="312"/>
        <v>99.659171064279334</v>
      </c>
      <c r="I1015" s="102">
        <f t="shared" si="313"/>
        <v>-56.876152141245448</v>
      </c>
      <c r="J1015" s="102">
        <f t="shared" si="314"/>
        <v>-76.139531105100716</v>
      </c>
      <c r="K1015" s="102" t="str">
        <f t="shared" si="300"/>
        <v>1+5.73083276158038i</v>
      </c>
      <c r="L1015" s="102" t="str">
        <f t="shared" si="301"/>
        <v>1-0.465850348957405i</v>
      </c>
      <c r="M1015" s="102" t="str">
        <f t="shared" si="318"/>
        <v>3.66971044179875+5.26498241262297i</v>
      </c>
      <c r="N1015" s="102" t="str">
        <f t="shared" si="302"/>
        <v>1+7593.56966693407i</v>
      </c>
      <c r="O1015" s="102" t="str">
        <f t="shared" si="303"/>
        <v>-14.1003468139777+11.4469420611504i</v>
      </c>
      <c r="P1015" s="102" t="str">
        <f t="shared" si="319"/>
        <v>-86937.2523615174-107060.51891781i</v>
      </c>
      <c r="Q1015" s="102" t="str">
        <f t="shared" si="304"/>
        <v>-0.0155062435973406-0.00113906048294216i</v>
      </c>
      <c r="R1015" s="102" t="str">
        <f t="shared" si="305"/>
        <v>1400-4.36236774655169i</v>
      </c>
      <c r="S1015" s="102" t="str">
        <f t="shared" si="306"/>
        <v>-238.408469869686i</v>
      </c>
      <c r="T1015" s="102" t="str">
        <f t="shared" si="315"/>
        <v>39.4138158458339-231.573809093582i</v>
      </c>
      <c r="U1015" s="102" t="str">
        <f t="shared" si="307"/>
        <v>-0.0154623431395194+0.090848186644405i</v>
      </c>
      <c r="V1015" s="102"/>
      <c r="W1015" s="102"/>
      <c r="X1015" s="102"/>
      <c r="Y1015" s="102"/>
      <c r="Z1015" s="102"/>
      <c r="AA1015" s="102"/>
      <c r="AB1015" s="102"/>
      <c r="AC1015" s="102"/>
      <c r="AD1015" s="102"/>
      <c r="AE1015" s="102"/>
      <c r="AF1015" s="102"/>
      <c r="AG1015" s="102"/>
      <c r="AH1015" s="102"/>
      <c r="AI1015" s="102"/>
      <c r="AJ1015" s="102"/>
      <c r="AK1015" s="102"/>
      <c r="AL1015" s="102"/>
    </row>
    <row r="1016" spans="2:38" s="110" customFormat="1" x14ac:dyDescent="0.2">
      <c r="B1016" s="102">
        <f t="shared" si="316"/>
        <v>5.8949999999998957</v>
      </c>
      <c r="C1016" s="102">
        <f t="shared" si="317"/>
        <v>785235.63460988388</v>
      </c>
      <c r="D1016" s="102">
        <f t="shared" si="308"/>
        <v>785.23563460988385</v>
      </c>
      <c r="E1016" s="102">
        <f t="shared" si="309"/>
        <v>-36.32049476445372</v>
      </c>
      <c r="F1016" s="102">
        <f t="shared" si="310"/>
        <v>-176.30862011224403</v>
      </c>
      <c r="G1016" s="102">
        <f t="shared" si="311"/>
        <v>-20.806770280640812</v>
      </c>
      <c r="H1016" s="102">
        <f t="shared" si="312"/>
        <v>99.550766911545978</v>
      </c>
      <c r="I1016" s="102">
        <f t="shared" si="313"/>
        <v>-57.127265045094532</v>
      </c>
      <c r="J1016" s="102">
        <f t="shared" si="314"/>
        <v>-76.757853200698051</v>
      </c>
      <c r="K1016" s="102" t="str">
        <f t="shared" si="300"/>
        <v>1+5.79719267741423i</v>
      </c>
      <c r="L1016" s="102" t="str">
        <f t="shared" si="301"/>
        <v>1-0.471244641765115i</v>
      </c>
      <c r="M1016" s="102" t="str">
        <f t="shared" si="318"/>
        <v>3.73189598651142+5.32594803564912i</v>
      </c>
      <c r="N1016" s="102" t="str">
        <f t="shared" si="302"/>
        <v>1+7681.49905956169i</v>
      </c>
      <c r="O1016" s="102" t="str">
        <f t="shared" si="303"/>
        <v>-14.4520790757524+11.5794914031632i</v>
      </c>
      <c r="P1016" s="102" t="str">
        <f t="shared" si="319"/>
        <v>-88962.3044026765-111002.0523377i</v>
      </c>
      <c r="Q1016" s="102" t="str">
        <f t="shared" si="304"/>
        <v>-0.0152431001109469-0.000983424184345228i</v>
      </c>
      <c r="R1016" s="102" t="str">
        <f t="shared" si="305"/>
        <v>1400-4.31243213588529i</v>
      </c>
      <c r="S1016" s="102" t="str">
        <f t="shared" si="306"/>
        <v>-235.679430682103i</v>
      </c>
      <c r="T1016" s="102" t="str">
        <f t="shared" si="315"/>
        <v>38.542259220324-229.07241026246i</v>
      </c>
      <c r="U1016" s="102" t="str">
        <f t="shared" si="307"/>
        <v>-0.0151204247710501+0.0898668686414264i</v>
      </c>
      <c r="V1016" s="102"/>
      <c r="W1016" s="102"/>
      <c r="X1016" s="102"/>
      <c r="Y1016" s="102"/>
      <c r="Z1016" s="102"/>
      <c r="AA1016" s="102"/>
      <c r="AB1016" s="102"/>
      <c r="AC1016" s="102"/>
      <c r="AD1016" s="102"/>
      <c r="AE1016" s="102"/>
      <c r="AF1016" s="102"/>
      <c r="AG1016" s="102"/>
      <c r="AH1016" s="102"/>
      <c r="AI1016" s="102"/>
      <c r="AJ1016" s="102"/>
      <c r="AK1016" s="102"/>
      <c r="AL1016" s="102"/>
    </row>
    <row r="1017" spans="2:38" s="110" customFormat="1" x14ac:dyDescent="0.2">
      <c r="B1017" s="102">
        <f t="shared" si="316"/>
        <v>5.8999999999998956</v>
      </c>
      <c r="C1017" s="102">
        <f t="shared" si="317"/>
        <v>794328.23472409137</v>
      </c>
      <c r="D1017" s="102">
        <f t="shared" si="308"/>
        <v>794.32823472409132</v>
      </c>
      <c r="E1017" s="102">
        <f t="shared" si="309"/>
        <v>-36.474589586555027</v>
      </c>
      <c r="F1017" s="102">
        <f t="shared" si="310"/>
        <v>-176.81945606786707</v>
      </c>
      <c r="G1017" s="102">
        <f t="shared" si="311"/>
        <v>-20.903948227313641</v>
      </c>
      <c r="H1017" s="102">
        <f t="shared" si="312"/>
        <v>99.443531855273974</v>
      </c>
      <c r="I1017" s="102">
        <f t="shared" si="313"/>
        <v>-57.378537813868668</v>
      </c>
      <c r="J1017" s="102">
        <f t="shared" si="314"/>
        <v>-77.375924212593091</v>
      </c>
      <c r="K1017" s="102" t="str">
        <f t="shared" si="300"/>
        <v>1+5.86432100485816i</v>
      </c>
      <c r="L1017" s="102" t="str">
        <f t="shared" si="301"/>
        <v>1-0.476701397539656i</v>
      </c>
      <c r="M1017" s="102" t="str">
        <f t="shared" si="318"/>
        <v>3.79553001863705+5.3876196073185i</v>
      </c>
      <c r="N1017" s="102" t="str">
        <f t="shared" si="302"/>
        <v>1+7770.44662656933i</v>
      </c>
      <c r="O1017" s="102" t="str">
        <f t="shared" si="303"/>
        <v>-14.8120042343855+11.713575594219i</v>
      </c>
      <c r="P1017" s="102" t="str">
        <f t="shared" si="319"/>
        <v>-91034.5259653982-115084.174760217i</v>
      </c>
      <c r="Q1017" s="102" t="str">
        <f t="shared" si="304"/>
        <v>-0.0149830781468691-0.000832580471433307i</v>
      </c>
      <c r="R1017" s="102" t="str">
        <f t="shared" si="305"/>
        <v>1400-4.26306813342743i</v>
      </c>
      <c r="S1017" s="102" t="str">
        <f t="shared" si="306"/>
        <v>-232.981630547778i</v>
      </c>
      <c r="T1017" s="102" t="str">
        <f t="shared" si="315"/>
        <v>37.6894211227115-226.594762435116i</v>
      </c>
      <c r="U1017" s="102" t="str">
        <f t="shared" si="307"/>
        <v>-0.0147858498250637+0.0888948683399299i</v>
      </c>
      <c r="V1017" s="102"/>
      <c r="W1017" s="102"/>
      <c r="X1017" s="102"/>
      <c r="Y1017" s="102"/>
      <c r="Z1017" s="102"/>
      <c r="AA1017" s="102"/>
      <c r="AB1017" s="102"/>
      <c r="AC1017" s="102"/>
      <c r="AD1017" s="102"/>
      <c r="AE1017" s="102"/>
      <c r="AF1017" s="102"/>
      <c r="AG1017" s="102"/>
      <c r="AH1017" s="102"/>
      <c r="AI1017" s="102"/>
      <c r="AJ1017" s="102"/>
      <c r="AK1017" s="102"/>
      <c r="AL1017" s="102"/>
    </row>
    <row r="1018" spans="2:38" s="110" customFormat="1" x14ac:dyDescent="0.2">
      <c r="B1018" s="102">
        <f t="shared" si="316"/>
        <v>5.9049999999998954</v>
      </c>
      <c r="C1018" s="102">
        <f t="shared" si="317"/>
        <v>803526.1221854249</v>
      </c>
      <c r="D1018" s="102">
        <f t="shared" si="308"/>
        <v>803.52612218542492</v>
      </c>
      <c r="E1018" s="102">
        <f t="shared" si="309"/>
        <v>-36.628771770439279</v>
      </c>
      <c r="F1018" s="102">
        <f t="shared" si="310"/>
        <v>-177.33117353335771</v>
      </c>
      <c r="G1018" s="102">
        <f t="shared" si="311"/>
        <v>-21.001188637811801</v>
      </c>
      <c r="H1018" s="102">
        <f t="shared" si="312"/>
        <v>99.337454860084563</v>
      </c>
      <c r="I1018" s="102">
        <f t="shared" si="313"/>
        <v>-57.62996040825108</v>
      </c>
      <c r="J1018" s="102">
        <f t="shared" si="314"/>
        <v>-77.99371867327315</v>
      </c>
      <c r="K1018" s="102" t="str">
        <f t="shared" si="300"/>
        <v>1+5.93222664169928i</v>
      </c>
      <c r="L1018" s="102" t="str">
        <f t="shared" si="301"/>
        <v>1-0.482221339568097i</v>
      </c>
      <c r="M1018" s="102" t="str">
        <f t="shared" si="318"/>
        <v>3.86064627778178+5.45000530213118i</v>
      </c>
      <c r="N1018" s="102" t="str">
        <f t="shared" si="302"/>
        <v>1+7860.42415786067i</v>
      </c>
      <c r="O1018" s="102" t="str">
        <f t="shared" si="303"/>
        <v>-15.1803131269602+11.8492124070322i</v>
      </c>
      <c r="P1018" s="102" t="str">
        <f t="shared" si="319"/>
        <v>-93155.0157689852-119311.85081464i</v>
      </c>
      <c r="Q1018" s="102" t="str">
        <f t="shared" si="304"/>
        <v>-0.0147261798872597-0.000686439169172895i</v>
      </c>
      <c r="R1018" s="102" t="str">
        <f t="shared" si="305"/>
        <v>1400-4.21426919603308i</v>
      </c>
      <c r="S1018" s="102" t="str">
        <f t="shared" si="306"/>
        <v>-230.314711876226i</v>
      </c>
      <c r="T1018" s="102" t="str">
        <f t="shared" si="315"/>
        <v>36.8549238100147-224.140749212898i</v>
      </c>
      <c r="U1018" s="102" t="str">
        <f t="shared" si="307"/>
        <v>-0.0144584701100827+0.087932140075829i</v>
      </c>
      <c r="V1018" s="102"/>
      <c r="W1018" s="102"/>
      <c r="X1018" s="102"/>
      <c r="Y1018" s="102"/>
      <c r="Z1018" s="102"/>
      <c r="AA1018" s="102"/>
      <c r="AB1018" s="102"/>
      <c r="AC1018" s="102"/>
      <c r="AD1018" s="102"/>
      <c r="AE1018" s="102"/>
      <c r="AF1018" s="102"/>
      <c r="AG1018" s="102"/>
      <c r="AH1018" s="102"/>
      <c r="AI1018" s="102"/>
      <c r="AJ1018" s="102"/>
      <c r="AK1018" s="102"/>
      <c r="AL1018" s="102"/>
    </row>
    <row r="1019" spans="2:38" s="110" customFormat="1" x14ac:dyDescent="0.2">
      <c r="B1019" s="102">
        <f t="shared" si="316"/>
        <v>5.9099999999998953</v>
      </c>
      <c r="C1019" s="102">
        <f t="shared" si="317"/>
        <v>812830.51616390469</v>
      </c>
      <c r="D1019" s="102">
        <f t="shared" si="308"/>
        <v>812.83051616390469</v>
      </c>
      <c r="E1019" s="102">
        <f t="shared" si="309"/>
        <v>-36.783032553444357</v>
      </c>
      <c r="F1019" s="102">
        <f t="shared" si="310"/>
        <v>-177.8437360938434</v>
      </c>
      <c r="G1019" s="102">
        <f t="shared" si="311"/>
        <v>-21.098490167970567</v>
      </c>
      <c r="H1019" s="102">
        <f t="shared" si="312"/>
        <v>99.232524942119284</v>
      </c>
      <c r="I1019" s="102">
        <f t="shared" si="313"/>
        <v>-57.881522721414925</v>
      </c>
      <c r="J1019" s="102">
        <f t="shared" si="314"/>
        <v>-78.61121115172412</v>
      </c>
      <c r="K1019" s="102" t="str">
        <f t="shared" si="300"/>
        <v>1+6.00091858875619i</v>
      </c>
      <c r="L1019" s="102" t="str">
        <f t="shared" si="301"/>
        <v>1-0.487805199512772i</v>
      </c>
      <c r="M1019" s="102" t="str">
        <f t="shared" si="318"/>
        <v>3.92727928944812+5.51311338924342i</v>
      </c>
      <c r="N1019" s="102" t="str">
        <f t="shared" si="302"/>
        <v>1+7951.44357986002i</v>
      </c>
      <c r="O1019" s="102" t="str">
        <f t="shared" si="303"/>
        <v>-15.5572010357268+11.9864198201152i</v>
      </c>
      <c r="P1019" s="102" t="str">
        <f t="shared" si="319"/>
        <v>-95324.8981251976-123690.219876301i</v>
      </c>
      <c r="Q1019" s="102" t="str">
        <f t="shared" si="304"/>
        <v>-0.0144724064755507-0.00054491044461639i</v>
      </c>
      <c r="R1019" s="102" t="str">
        <f t="shared" si="305"/>
        <v>1400-4.1660288554559i</v>
      </c>
      <c r="S1019" s="102" t="str">
        <f t="shared" si="306"/>
        <v>-227.678321170265i</v>
      </c>
      <c r="T1019" s="102" t="str">
        <f t="shared" si="315"/>
        <v>36.0383960963683-221.710250799599i</v>
      </c>
      <c r="U1019" s="102" t="str">
        <f t="shared" si="307"/>
        <v>-0.0141381400070368+0.0869786368521502i</v>
      </c>
      <c r="V1019" s="102"/>
      <c r="W1019" s="102"/>
      <c r="X1019" s="102"/>
      <c r="Y1019" s="102"/>
      <c r="Z1019" s="102"/>
      <c r="AA1019" s="102"/>
      <c r="AB1019" s="102"/>
      <c r="AC1019" s="102"/>
      <c r="AD1019" s="102"/>
      <c r="AE1019" s="102"/>
      <c r="AF1019" s="102"/>
      <c r="AG1019" s="102"/>
      <c r="AH1019" s="102"/>
      <c r="AI1019" s="102"/>
      <c r="AJ1019" s="102"/>
      <c r="AK1019" s="102"/>
      <c r="AL1019" s="102"/>
    </row>
    <row r="1020" spans="2:38" s="110" customFormat="1" x14ac:dyDescent="0.2">
      <c r="B1020" s="102">
        <f t="shared" si="316"/>
        <v>5.9149999999998952</v>
      </c>
      <c r="C1020" s="102">
        <f t="shared" si="317"/>
        <v>822242.64994687424</v>
      </c>
      <c r="D1020" s="102">
        <f t="shared" si="308"/>
        <v>822.24264994687428</v>
      </c>
      <c r="E1020" s="102">
        <f t="shared" si="309"/>
        <v>-36.937363083707282</v>
      </c>
      <c r="F1020" s="102">
        <f t="shared" si="310"/>
        <v>-178.35710741834657</v>
      </c>
      <c r="G1020" s="102">
        <f t="shared" si="311"/>
        <v>-21.195851500865849</v>
      </c>
      <c r="H1020" s="102">
        <f t="shared" si="312"/>
        <v>99.128731170729097</v>
      </c>
      <c r="I1020" s="102">
        <f t="shared" si="313"/>
        <v>-58.133214584573132</v>
      </c>
      <c r="J1020" s="102">
        <f t="shared" si="314"/>
        <v>-79.228376247617476</v>
      </c>
      <c r="K1020" s="102" t="str">
        <f t="shared" si="300"/>
        <v>1+6.07040595107206i</v>
      </c>
      <c r="L1020" s="102" t="str">
        <f t="shared" si="301"/>
        <v>1-0.493453717508271i</v>
      </c>
      <c r="M1020" s="102" t="str">
        <f t="shared" si="318"/>
        <v>3.99546438334084+5.57695223356379i</v>
      </c>
      <c r="N1020" s="102" t="str">
        <f t="shared" si="302"/>
        <v>1+8043.51695709318i</v>
      </c>
      <c r="O1020" s="102" t="str">
        <f t="shared" si="303"/>
        <v>-15.9428677916428+12.1252160201622i</v>
      </c>
      <c r="P1020" s="102" t="str">
        <f t="shared" si="319"/>
        <v>-97545.3235343842-128224.602210753i</v>
      </c>
      <c r="Q1020" s="102" t="str">
        <f t="shared" si="304"/>
        <v>-0.014221758011708-0.000407904849090594i</v>
      </c>
      <c r="R1020" s="102" t="str">
        <f t="shared" si="305"/>
        <v>1400-4.11834071749103i</v>
      </c>
      <c r="S1020" s="102" t="str">
        <f t="shared" si="306"/>
        <v>-225.072108979162i</v>
      </c>
      <c r="T1020" s="102" t="str">
        <f t="shared" si="315"/>
        <v>35.2394732870976-219.303144172203i</v>
      </c>
      <c r="U1020" s="102" t="str">
        <f t="shared" si="307"/>
        <v>-0.0138247164433998+0.0860343104060179i</v>
      </c>
      <c r="V1020" s="102"/>
      <c r="W1020" s="102"/>
      <c r="X1020" s="102"/>
      <c r="Y1020" s="102"/>
      <c r="Z1020" s="102"/>
      <c r="AA1020" s="102"/>
      <c r="AB1020" s="102"/>
      <c r="AC1020" s="102"/>
      <c r="AD1020" s="102"/>
      <c r="AE1020" s="102"/>
      <c r="AF1020" s="102"/>
      <c r="AG1020" s="102"/>
      <c r="AH1020" s="102"/>
      <c r="AI1020" s="102"/>
      <c r="AJ1020" s="102"/>
      <c r="AK1020" s="102"/>
      <c r="AL1020" s="102"/>
    </row>
    <row r="1021" spans="2:38" s="110" customFormat="1" x14ac:dyDescent="0.2">
      <c r="B1021" s="102">
        <f t="shared" si="316"/>
        <v>5.9199999999998951</v>
      </c>
      <c r="C1021" s="102">
        <f t="shared" si="317"/>
        <v>831763.77110247174</v>
      </c>
      <c r="D1021" s="102">
        <f t="shared" si="308"/>
        <v>831.76377110247176</v>
      </c>
      <c r="E1021" s="102">
        <f t="shared" si="309"/>
        <v>-37.091754426259207</v>
      </c>
      <c r="F1021" s="102">
        <f t="shared" si="310"/>
        <v>-178.87125125506921</v>
      </c>
      <c r="G1021" s="102">
        <f t="shared" si="311"/>
        <v>-21.293271346336105</v>
      </c>
      <c r="H1021" s="102">
        <f t="shared" si="312"/>
        <v>99.026062670080165</v>
      </c>
      <c r="I1021" s="102">
        <f t="shared" si="313"/>
        <v>-58.385025772595313</v>
      </c>
      <c r="J1021" s="102">
        <f t="shared" si="314"/>
        <v>-79.845188584989046</v>
      </c>
      <c r="K1021" s="102" t="str">
        <f t="shared" si="300"/>
        <v>1+6.14069793912152i</v>
      </c>
      <c r="L1021" s="102" t="str">
        <f t="shared" si="301"/>
        <v>1-0.499167642259535i</v>
      </c>
      <c r="M1021" s="102" t="str">
        <f t="shared" si="318"/>
        <v>4.06523771209928+5.64153029686199i</v>
      </c>
      <c r="N1021" s="102" t="str">
        <f t="shared" si="302"/>
        <v>1+8136.65649378656i</v>
      </c>
      <c r="O1021" s="102" t="str">
        <f t="shared" si="303"/>
        <v>-16.3375178803274+12.265619404459i</v>
      </c>
      <c r="P1021" s="102" t="str">
        <f t="shared" si="319"/>
        <v>-99817.4692954861-132920.505333915i</v>
      </c>
      <c r="Q1021" s="102" t="str">
        <f t="shared" si="304"/>
        <v>-0.013974233549797-0.000275333359806946i</v>
      </c>
      <c r="R1021" s="102" t="str">
        <f t="shared" si="305"/>
        <v>1400-4.07119846112744i</v>
      </c>
      <c r="S1021" s="102" t="str">
        <f t="shared" si="306"/>
        <v>-222.495729852314i</v>
      </c>
      <c r="T1021" s="102" t="str">
        <f t="shared" si="315"/>
        <v>34.4577971110766-216.919303246668i</v>
      </c>
      <c r="U1021" s="102" t="str">
        <f t="shared" si="307"/>
        <v>-0.0135180588666531+0.0850991112736926i</v>
      </c>
      <c r="V1021" s="102"/>
      <c r="W1021" s="102"/>
      <c r="X1021" s="102"/>
      <c r="Y1021" s="102"/>
      <c r="Z1021" s="102"/>
      <c r="AA1021" s="102"/>
      <c r="AB1021" s="102"/>
      <c r="AC1021" s="102"/>
      <c r="AD1021" s="102"/>
      <c r="AE1021" s="102"/>
      <c r="AF1021" s="102"/>
      <c r="AG1021" s="102"/>
      <c r="AH1021" s="102"/>
      <c r="AI1021" s="102"/>
      <c r="AJ1021" s="102"/>
      <c r="AK1021" s="102"/>
      <c r="AL1021" s="102"/>
    </row>
    <row r="1022" spans="2:38" s="110" customFormat="1" x14ac:dyDescent="0.2">
      <c r="B1022" s="102">
        <f t="shared" si="316"/>
        <v>5.924999999999895</v>
      </c>
      <c r="C1022" s="102">
        <f t="shared" si="317"/>
        <v>841395.14164499356</v>
      </c>
      <c r="D1022" s="102">
        <f t="shared" si="308"/>
        <v>841.3951416449936</v>
      </c>
      <c r="E1022" s="102">
        <f t="shared" si="309"/>
        <v>-37.246197569176978</v>
      </c>
      <c r="F1022" s="102">
        <f t="shared" si="310"/>
        <v>-179.38613142610814</v>
      </c>
      <c r="G1022" s="102">
        <f t="shared" si="311"/>
        <v>-21.390748440509199</v>
      </c>
      <c r="H1022" s="102">
        <f t="shared" si="312"/>
        <v>98.924508620678935</v>
      </c>
      <c r="I1022" s="102">
        <f t="shared" si="313"/>
        <v>-58.636946009686177</v>
      </c>
      <c r="J1022" s="102">
        <f t="shared" si="314"/>
        <v>-80.461622805429201</v>
      </c>
      <c r="K1022" s="102" t="str">
        <f t="shared" si="300"/>
        <v>1+6.21180387003143i</v>
      </c>
      <c r="L1022" s="102" t="str">
        <f t="shared" si="301"/>
        <v>1-0.504947731141101i</v>
      </c>
      <c r="M1022" s="102" t="str">
        <f t="shared" si="318"/>
        <v>4.13663627046588+5.70685613889033i</v>
      </c>
      <c r="N1022" s="102" t="str">
        <f t="shared" si="302"/>
        <v>1+8230.87453548486i</v>
      </c>
      <c r="O1022" s="102" t="str">
        <f t="shared" si="303"/>
        <v>-16.7413605504813+12.4076485833223i</v>
      </c>
      <c r="P1022" s="102" t="str">
        <f t="shared" si="319"/>
        <v>-102142.540130263-137783.630595744i</v>
      </c>
      <c r="Q1022" s="102" t="str">
        <f t="shared" si="304"/>
        <v>-0.0137298310977852-0.000147107420801606i</v>
      </c>
      <c r="R1022" s="102" t="str">
        <f t="shared" si="305"/>
        <v>1400-4.02459583771011i</v>
      </c>
      <c r="S1022" s="102" t="str">
        <f t="shared" si="306"/>
        <v>-219.948842293459i</v>
      </c>
      <c r="T1022" s="102" t="str">
        <f t="shared" si="315"/>
        <v>33.6930156515219-214.558599038832i</v>
      </c>
      <c r="U1022" s="102" t="str">
        <f t="shared" si="307"/>
        <v>-0.0132180292171355+0.0841729888536954i</v>
      </c>
      <c r="V1022" s="102"/>
      <c r="W1022" s="102"/>
      <c r="X1022" s="102"/>
      <c r="Y1022" s="102"/>
      <c r="Z1022" s="102"/>
      <c r="AA1022" s="102"/>
      <c r="AB1022" s="102"/>
      <c r="AC1022" s="102"/>
      <c r="AD1022" s="102"/>
      <c r="AE1022" s="102"/>
      <c r="AF1022" s="102"/>
      <c r="AG1022" s="102"/>
      <c r="AH1022" s="102"/>
      <c r="AI1022" s="102"/>
      <c r="AJ1022" s="102"/>
      <c r="AK1022" s="102"/>
      <c r="AL1022" s="102"/>
    </row>
    <row r="1023" spans="2:38" s="110" customFormat="1" x14ac:dyDescent="0.2">
      <c r="B1023" s="102">
        <f t="shared" si="316"/>
        <v>5.9299999999998949</v>
      </c>
      <c r="C1023" s="102">
        <f t="shared" si="317"/>
        <v>851138.03820217098</v>
      </c>
      <c r="D1023" s="102">
        <f t="shared" si="308"/>
        <v>851.13803820217095</v>
      </c>
      <c r="E1023" s="102">
        <f t="shared" si="309"/>
        <v>-37.400683429785644</v>
      </c>
      <c r="F1023" s="102">
        <f t="shared" si="310"/>
        <v>-179.90171182165724</v>
      </c>
      <c r="G1023" s="102">
        <f t="shared" si="311"/>
        <v>-21.488281545334907</v>
      </c>
      <c r="H1023" s="102">
        <f t="shared" si="312"/>
        <v>98.8240582608192</v>
      </c>
      <c r="I1023" s="102">
        <f t="shared" si="313"/>
        <v>-58.888964975120551</v>
      </c>
      <c r="J1023" s="102">
        <f t="shared" si="314"/>
        <v>-81.077653560838044</v>
      </c>
      <c r="K1023" s="102" t="str">
        <f t="shared" si="300"/>
        <v>1+6.28373316881591i</v>
      </c>
      <c r="L1023" s="102" t="str">
        <f t="shared" si="301"/>
        <v>1-0.510794750297488i</v>
      </c>
      <c r="M1023" s="102" t="str">
        <f t="shared" si="318"/>
        <v>4.20969791490137+5.77293841851842i</v>
      </c>
      <c r="N1023" s="102" t="str">
        <f t="shared" si="302"/>
        <v>1+8326.18357068746i</v>
      </c>
      <c r="O1023" s="102" t="str">
        <f t="shared" si="303"/>
        <v>-17.1546099248336+12.5513223825657i</v>
      </c>
      <c r="P1023" s="102" t="str">
        <f t="shared" si="319"/>
        <v>-104521.768822045-142819.879995319i</v>
      </c>
      <c r="Q1023" s="102" t="str">
        <f t="shared" si="304"/>
        <v>-0.0134885476195043-0.0000231389831110655i</v>
      </c>
      <c r="R1023" s="102" t="str">
        <f t="shared" si="305"/>
        <v>1400-3.97852667011177i</v>
      </c>
      <c r="S1023" s="102" t="str">
        <f t="shared" si="306"/>
        <v>-217.431108715411i</v>
      </c>
      <c r="T1023" s="102" t="str">
        <f t="shared" si="315"/>
        <v>32.9447832753655-212.220899820515i</v>
      </c>
      <c r="U1023" s="102" t="str">
        <f t="shared" si="307"/>
        <v>-0.0129244919003357+0.083255891468048i</v>
      </c>
      <c r="V1023" s="102"/>
      <c r="W1023" s="102"/>
      <c r="X1023" s="102"/>
      <c r="Y1023" s="102"/>
      <c r="Z1023" s="102"/>
      <c r="AA1023" s="102"/>
      <c r="AB1023" s="102"/>
      <c r="AC1023" s="102"/>
      <c r="AD1023" s="102"/>
      <c r="AE1023" s="102"/>
      <c r="AF1023" s="102"/>
      <c r="AG1023" s="102"/>
      <c r="AH1023" s="102"/>
      <c r="AI1023" s="102"/>
      <c r="AJ1023" s="102"/>
      <c r="AK1023" s="102"/>
      <c r="AL1023" s="102"/>
    </row>
    <row r="1024" spans="2:38" s="110" customFormat="1" x14ac:dyDescent="0.2">
      <c r="B1024" s="102">
        <f t="shared" si="316"/>
        <v>5.9349999999998948</v>
      </c>
      <c r="C1024" s="102">
        <f t="shared" si="317"/>
        <v>860993.75218439277</v>
      </c>
      <c r="D1024" s="102">
        <f t="shared" si="308"/>
        <v>860.99375218439275</v>
      </c>
      <c r="E1024" s="102">
        <f t="shared" si="309"/>
        <v>-37.555202860907173</v>
      </c>
      <c r="F1024" s="102">
        <f t="shared" si="310"/>
        <v>-180.41795639372978</v>
      </c>
      <c r="G1024" s="102">
        <f t="shared" si="311"/>
        <v>-21.585869448122207</v>
      </c>
      <c r="H1024" s="102">
        <f t="shared" si="312"/>
        <v>98.724700887952778</v>
      </c>
      <c r="I1024" s="102">
        <f t="shared" si="313"/>
        <v>-59.141072309029383</v>
      </c>
      <c r="J1024" s="102">
        <f t="shared" si="314"/>
        <v>-81.693255505777003</v>
      </c>
      <c r="K1024" s="102" t="str">
        <f t="shared" si="300"/>
        <v>1+6.35649536962562i</v>
      </c>
      <c r="L1024" s="102" t="str">
        <f t="shared" si="301"/>
        <v>1-0.516709474744754i</v>
      </c>
      <c r="M1024" s="102" t="str">
        <f t="shared" si="318"/>
        <v>4.28446138365672+5.83978589488087i</v>
      </c>
      <c r="N1024" s="102" t="str">
        <f t="shared" si="302"/>
        <v>1+8422.59623250375i</v>
      </c>
      <c r="O1024" s="102" t="str">
        <f t="shared" si="303"/>
        <v>-17.5774851136729+12.6966598459959i</v>
      </c>
      <c r="P1024" s="102" t="str">
        <f t="shared" si="319"/>
        <v>-106956.41686938-148035.363235466i</v>
      </c>
      <c r="Q1024" s="102" t="str">
        <f t="shared" si="304"/>
        <v>-0.0132503790386897+0.0000966594558989788i</v>
      </c>
      <c r="R1024" s="102" t="str">
        <f t="shared" si="305"/>
        <v>1400-3.93298485191415i</v>
      </c>
      <c r="S1024" s="102" t="str">
        <f t="shared" si="306"/>
        <v>-214.942195395308i</v>
      </c>
      <c r="T1024" s="102" t="str">
        <f t="shared" si="315"/>
        <v>32.2127605613462-209.906071270933i</v>
      </c>
      <c r="U1024" s="102" t="str">
        <f t="shared" si="307"/>
        <v>-0.0126373137586819+0.0823477664216735i</v>
      </c>
      <c r="V1024" s="102"/>
      <c r="W1024" s="102"/>
      <c r="X1024" s="102"/>
      <c r="Y1024" s="102"/>
      <c r="Z1024" s="102"/>
      <c r="AA1024" s="102"/>
      <c r="AB1024" s="102"/>
      <c r="AC1024" s="102"/>
      <c r="AD1024" s="102"/>
      <c r="AE1024" s="102"/>
      <c r="AF1024" s="102"/>
      <c r="AG1024" s="102"/>
      <c r="AH1024" s="102"/>
      <c r="AI1024" s="102"/>
      <c r="AJ1024" s="102"/>
      <c r="AK1024" s="102"/>
      <c r="AL1024" s="102"/>
    </row>
    <row r="1025" spans="2:38" s="110" customFormat="1" x14ac:dyDescent="0.2">
      <c r="B1025" s="102">
        <f t="shared" si="316"/>
        <v>5.9399999999998947</v>
      </c>
      <c r="C1025" s="102">
        <f t="shared" si="317"/>
        <v>870963.58995587029</v>
      </c>
      <c r="D1025" s="102">
        <f t="shared" si="308"/>
        <v>870.96358995587025</v>
      </c>
      <c r="E1025" s="102">
        <f t="shared" si="309"/>
        <v>-37.709746657148891</v>
      </c>
      <c r="F1025" s="102">
        <f t="shared" si="310"/>
        <v>-180.93482914945025</v>
      </c>
      <c r="G1025" s="102">
        <f t="shared" si="311"/>
        <v>-21.683510961082103</v>
      </c>
      <c r="H1025" s="102">
        <f t="shared" si="312"/>
        <v>98.626425859988188</v>
      </c>
      <c r="I1025" s="102">
        <f t="shared" si="313"/>
        <v>-59.39325761823099</v>
      </c>
      <c r="J1025" s="102">
        <f t="shared" si="314"/>
        <v>-82.308403289462063</v>
      </c>
      <c r="K1025" s="102" t="str">
        <f t="shared" si="300"/>
        <v>1+6.43010011701145i</v>
      </c>
      <c r="L1025" s="102" t="str">
        <f t="shared" si="301"/>
        <v>1-0.522692688473217i</v>
      </c>
      <c r="M1025" s="102" t="str">
        <f t="shared" si="318"/>
        <v>4.36096631731266+5.90740742853823i</v>
      </c>
      <c r="N1025" s="102" t="str">
        <f t="shared" si="302"/>
        <v>1+8520.12530032762i</v>
      </c>
      <c r="O1025" s="102" t="str">
        <f t="shared" si="303"/>
        <v>-18.0102103310215+12.8436802379361i</v>
      </c>
      <c r="P1025" s="102" t="str">
        <f t="shared" si="319"/>
        <v>-109447.775154888-153436.40502532i</v>
      </c>
      <c r="Q1025" s="102" t="str">
        <f t="shared" si="304"/>
        <v>-0.0130153202450152+0.000212374814131965i</v>
      </c>
      <c r="R1025" s="102" t="str">
        <f t="shared" si="305"/>
        <v>1400-3.8879643465986i</v>
      </c>
      <c r="S1025" s="102" t="str">
        <f t="shared" si="306"/>
        <v>-212.481772430389i</v>
      </c>
      <c r="T1025" s="102" t="str">
        <f t="shared" si="315"/>
        <v>31.4966142269556-207.613976623494i</v>
      </c>
      <c r="U1025" s="102" t="str">
        <f t="shared" si="307"/>
        <v>-0.0123563640428826+0.0814485600599859i</v>
      </c>
      <c r="V1025" s="102"/>
      <c r="W1025" s="102"/>
      <c r="X1025" s="102"/>
      <c r="Y1025" s="102"/>
      <c r="Z1025" s="102"/>
      <c r="AA1025" s="102"/>
      <c r="AB1025" s="102"/>
      <c r="AC1025" s="102"/>
      <c r="AD1025" s="102"/>
      <c r="AE1025" s="102"/>
      <c r="AF1025" s="102"/>
      <c r="AG1025" s="102"/>
      <c r="AH1025" s="102"/>
      <c r="AI1025" s="102"/>
      <c r="AJ1025" s="102"/>
      <c r="AK1025" s="102"/>
      <c r="AL1025" s="102"/>
    </row>
    <row r="1026" spans="2:38" s="110" customFormat="1" x14ac:dyDescent="0.2">
      <c r="B1026" s="102">
        <f t="shared" si="316"/>
        <v>5.9449999999998946</v>
      </c>
      <c r="C1026" s="102">
        <f t="shared" si="317"/>
        <v>881048.87300780124</v>
      </c>
      <c r="D1026" s="102">
        <f t="shared" si="308"/>
        <v>881.04887300780126</v>
      </c>
      <c r="E1026" s="102">
        <f t="shared" si="309"/>
        <v>-37.864305561227212</v>
      </c>
      <c r="F1026" s="102">
        <f t="shared" si="310"/>
        <v>-181.45229414395939</v>
      </c>
      <c r="G1026" s="102">
        <f t="shared" si="311"/>
        <v>-21.781204920876071</v>
      </c>
      <c r="H1026" s="102">
        <f t="shared" si="312"/>
        <v>98.529222596514842</v>
      </c>
      <c r="I1026" s="102">
        <f t="shared" si="313"/>
        <v>-59.645510482103283</v>
      </c>
      <c r="J1026" s="102">
        <f t="shared" si="314"/>
        <v>-82.92307154744455</v>
      </c>
      <c r="K1026" s="102" t="str">
        <f t="shared" si="300"/>
        <v>1+6.50455716720296i</v>
      </c>
      <c r="L1026" s="102" t="str">
        <f t="shared" si="301"/>
        <v>1-0.528745184551376i</v>
      </c>
      <c r="M1026" s="102" t="str">
        <f t="shared" si="318"/>
        <v>4.4392532797977+5.97581198265158i</v>
      </c>
      <c r="N1026" s="102" t="str">
        <f t="shared" si="302"/>
        <v>1+8618.78370153137i</v>
      </c>
      <c r="O1026" s="102" t="str">
        <f t="shared" si="303"/>
        <v>-18.4530150135175+12.99240304578i</v>
      </c>
      <c r="P1026" s="102" t="str">
        <f t="shared" si="319"/>
        <v>-111997.164629709-159029.552639573i</v>
      </c>
      <c r="Q1026" s="102" t="str">
        <f t="shared" si="304"/>
        <v>-0.0127833651020358+0.00032409338735852i</v>
      </c>
      <c r="R1026" s="102" t="str">
        <f t="shared" si="305"/>
        <v>1400-3.84345918674589i</v>
      </c>
      <c r="S1026" s="102" t="str">
        <f t="shared" si="306"/>
        <v>-210.049513694252i</v>
      </c>
      <c r="T1026" s="102" t="str">
        <f t="shared" si="315"/>
        <v>30.7960170543517-205.344476808074i</v>
      </c>
      <c r="U1026" s="102" t="str">
        <f t="shared" si="307"/>
        <v>-0.012081514382861+0.0805582178247058i</v>
      </c>
      <c r="V1026" s="102"/>
      <c r="W1026" s="102"/>
      <c r="X1026" s="102"/>
      <c r="Y1026" s="102"/>
      <c r="Z1026" s="102"/>
      <c r="AA1026" s="102"/>
      <c r="AB1026" s="102"/>
      <c r="AC1026" s="102"/>
      <c r="AD1026" s="102"/>
      <c r="AE1026" s="102"/>
      <c r="AF1026" s="102"/>
      <c r="AG1026" s="102"/>
      <c r="AH1026" s="102"/>
      <c r="AI1026" s="102"/>
      <c r="AJ1026" s="102"/>
      <c r="AK1026" s="102"/>
      <c r="AL1026" s="102"/>
    </row>
    <row r="1027" spans="2:38" s="110" customFormat="1" x14ac:dyDescent="0.2">
      <c r="B1027" s="102">
        <f t="shared" si="316"/>
        <v>5.9499999999998945</v>
      </c>
      <c r="C1027" s="102">
        <f t="shared" si="317"/>
        <v>891250.9381335302</v>
      </c>
      <c r="D1027" s="102">
        <f t="shared" si="308"/>
        <v>891.25093813353021</v>
      </c>
      <c r="E1027" s="102">
        <f t="shared" si="309"/>
        <v>-38.018870270320548</v>
      </c>
      <c r="F1027" s="102">
        <f t="shared" si="310"/>
        <v>-181.97031547297789</v>
      </c>
      <c r="G1027" s="102">
        <f t="shared" si="311"/>
        <v>-21.878950188169668</v>
      </c>
      <c r="H1027" s="102">
        <f t="shared" si="312"/>
        <v>98.433080579961981</v>
      </c>
      <c r="I1027" s="102">
        <f t="shared" si="313"/>
        <v>-59.897820458490216</v>
      </c>
      <c r="J1027" s="102">
        <f t="shared" si="314"/>
        <v>-83.537234893015906</v>
      </c>
      <c r="K1027" s="102" t="str">
        <f t="shared" si="300"/>
        <v>1+6.57987638940148i</v>
      </c>
      <c r="L1027" s="102" t="str">
        <f t="shared" si="301"/>
        <v>1-0.53486776523103i</v>
      </c>
      <c r="M1027" s="102" t="str">
        <f t="shared" si="318"/>
        <v>4.51936377989559+6.04500862417045i</v>
      </c>
      <c r="N1027" s="102" t="str">
        <f t="shared" si="302"/>
        <v>1+8718.58451317921i</v>
      </c>
      <c r="O1027" s="102" t="str">
        <f t="shared" si="303"/>
        <v>-18.9061339420647+13.1428479825748i</v>
      </c>
      <c r="P1027" s="102" t="str">
        <f t="shared" si="319"/>
        <v>-114605.937013887-164821.583743394i</v>
      </c>
      <c r="Q1027" s="102" t="str">
        <f t="shared" si="304"/>
        <v>-0.0125545064569514+0.000431900812881449i</v>
      </c>
      <c r="R1027" s="102" t="str">
        <f t="shared" si="305"/>
        <v>1400-3.79946347324529i</v>
      </c>
      <c r="S1027" s="102" t="str">
        <f t="shared" si="306"/>
        <v>-207.645096793638i</v>
      </c>
      <c r="T1027" s="102" t="str">
        <f t="shared" si="315"/>
        <v>30.1106478153798-203.097430588871i</v>
      </c>
      <c r="U1027" s="102" t="str">
        <f t="shared" si="307"/>
        <v>-0.0118126387583413+0.0796766843079415i</v>
      </c>
      <c r="V1027" s="102"/>
      <c r="W1027" s="102"/>
      <c r="X1027" s="102"/>
      <c r="Y1027" s="102"/>
      <c r="Z1027" s="102"/>
      <c r="AA1027" s="102"/>
      <c r="AB1027" s="102"/>
      <c r="AC1027" s="102"/>
      <c r="AD1027" s="102"/>
      <c r="AE1027" s="102"/>
      <c r="AF1027" s="102"/>
      <c r="AG1027" s="102"/>
      <c r="AH1027" s="102"/>
      <c r="AI1027" s="102"/>
      <c r="AJ1027" s="102"/>
      <c r="AK1027" s="102"/>
      <c r="AL1027" s="102"/>
    </row>
    <row r="1028" spans="2:38" s="110" customFormat="1" x14ac:dyDescent="0.2">
      <c r="B1028" s="102">
        <f t="shared" si="316"/>
        <v>5.9549999999998944</v>
      </c>
      <c r="C1028" s="102">
        <f t="shared" si="317"/>
        <v>901571.13760573906</v>
      </c>
      <c r="D1028" s="102">
        <f t="shared" si="308"/>
        <v>901.57113760573907</v>
      </c>
      <c r="E1028" s="102">
        <f t="shared" si="309"/>
        <v>-38.173431442447104</v>
      </c>
      <c r="F1028" s="102">
        <f t="shared" si="310"/>
        <v>-182.48885726507919</v>
      </c>
      <c r="G1028" s="102">
        <f t="shared" si="311"/>
        <v>-21.976745647192057</v>
      </c>
      <c r="H1028" s="102">
        <f t="shared" si="312"/>
        <v>98.337989356686947</v>
      </c>
      <c r="I1028" s="102">
        <f t="shared" si="313"/>
        <v>-60.150177089639158</v>
      </c>
      <c r="J1028" s="102">
        <f t="shared" si="314"/>
        <v>-84.150867908392243</v>
      </c>
      <c r="K1028" s="102" t="str">
        <f t="shared" si="300"/>
        <v>1+6.65606776708834i</v>
      </c>
      <c r="L1028" s="102" t="str">
        <f t="shared" si="301"/>
        <v>1-0.541061242053617i</v>
      </c>
      <c r="M1028" s="102" t="str">
        <f t="shared" si="318"/>
        <v>4.60134029325386+6.11500652503472i</v>
      </c>
      <c r="N1028" s="102" t="str">
        <f t="shared" si="302"/>
        <v>1+8819.54096376063i</v>
      </c>
      <c r="O1028" s="102" t="str">
        <f t="shared" si="303"/>
        <v>-19.3698073663169+13.2950349896338i</v>
      </c>
      <c r="P1028" s="102" t="str">
        <f t="shared" si="319"/>
        <v>-117275.475513072-170819.514492395i</v>
      </c>
      <c r="Q1028" s="102" t="str">
        <f t="shared" si="304"/>
        <v>-0.0123287361521007+0.000535882034329691i</v>
      </c>
      <c r="R1028" s="102" t="str">
        <f t="shared" si="305"/>
        <v>1400-3.75597137451262i</v>
      </c>
      <c r="S1028" s="102" t="str">
        <f t="shared" si="306"/>
        <v>-205.26820302569i</v>
      </c>
      <c r="T1028" s="102" t="str">
        <f t="shared" si="315"/>
        <v>29.4401911957954-200.872694697915i</v>
      </c>
      <c r="U1028" s="102" t="str">
        <f t="shared" si="307"/>
        <v>-0.0115496134691197+0.0788039033045665i</v>
      </c>
      <c r="V1028" s="102"/>
      <c r="W1028" s="102"/>
      <c r="X1028" s="102"/>
      <c r="Y1028" s="102"/>
      <c r="Z1028" s="102"/>
      <c r="AA1028" s="102"/>
      <c r="AB1028" s="102"/>
      <c r="AC1028" s="102"/>
      <c r="AD1028" s="102"/>
      <c r="AE1028" s="102"/>
      <c r="AF1028" s="102"/>
      <c r="AG1028" s="102"/>
      <c r="AH1028" s="102"/>
      <c r="AI1028" s="102"/>
      <c r="AJ1028" s="102"/>
      <c r="AK1028" s="102"/>
      <c r="AL1028" s="102"/>
    </row>
    <row r="1029" spans="2:38" s="110" customFormat="1" x14ac:dyDescent="0.2">
      <c r="B1029" s="102">
        <f t="shared" si="316"/>
        <v>5.9599999999998943</v>
      </c>
      <c r="C1029" s="102">
        <f t="shared" si="317"/>
        <v>912010.83935568936</v>
      </c>
      <c r="D1029" s="102">
        <f t="shared" si="308"/>
        <v>912.01083935568931</v>
      </c>
      <c r="E1029" s="102">
        <f t="shared" si="309"/>
        <v>-38.327979702860155</v>
      </c>
      <c r="F1029" s="102">
        <f t="shared" si="310"/>
        <v>-183.00788367371376</v>
      </c>
      <c r="G1029" s="102">
        <f t="shared" si="311"/>
        <v>-22.074590205300922</v>
      </c>
      <c r="H1029" s="102">
        <f t="shared" si="312"/>
        <v>98.243938538001061</v>
      </c>
      <c r="I1029" s="102">
        <f t="shared" si="313"/>
        <v>-60.402569908161077</v>
      </c>
      <c r="J1029" s="102">
        <f t="shared" si="314"/>
        <v>-84.763945135712703</v>
      </c>
      <c r="K1029" s="102" t="str">
        <f t="shared" si="300"/>
        <v>1+6.73314139934812i</v>
      </c>
      <c r="L1029" s="102" t="str">
        <f t="shared" si="301"/>
        <v>1-0.54732643595778i</v>
      </c>
      <c r="M1029" s="102" t="str">
        <f t="shared" si="318"/>
        <v>4.68522628490499+6.18581496339034i</v>
      </c>
      <c r="N1029" s="102" t="str">
        <f t="shared" si="302"/>
        <v>1+8921.66643494379i</v>
      </c>
      <c r="O1029" s="102" t="str">
        <f t="shared" si="303"/>
        <v>-19.8442811320609+13.44898423918i</v>
      </c>
      <c r="P1029" s="102" t="str">
        <f t="shared" si="319"/>
        <v>-120007.195551912-177030.607917257i</v>
      </c>
      <c r="Q1029" s="102" t="str">
        <f t="shared" si="304"/>
        <v>-0.0121060450380977+0.000636121267635705i</v>
      </c>
      <c r="R1029" s="102" t="str">
        <f t="shared" si="305"/>
        <v>1400-3.71297712571734i</v>
      </c>
      <c r="S1029" s="102" t="str">
        <f t="shared" si="306"/>
        <v>-202.918517335715i</v>
      </c>
      <c r="T1029" s="102" t="str">
        <f t="shared" si="315"/>
        <v>28.784337718813-198.670123964343i</v>
      </c>
      <c r="U1029" s="102" t="str">
        <f t="shared" si="307"/>
        <v>-0.0112923171050728+0.0779398178629344i</v>
      </c>
      <c r="V1029" s="102"/>
      <c r="W1029" s="102"/>
      <c r="X1029" s="102"/>
      <c r="Y1029" s="102"/>
      <c r="Z1029" s="102"/>
      <c r="AA1029" s="102"/>
      <c r="AB1029" s="102"/>
      <c r="AC1029" s="102"/>
      <c r="AD1029" s="102"/>
      <c r="AE1029" s="102"/>
      <c r="AF1029" s="102"/>
      <c r="AG1029" s="102"/>
      <c r="AH1029" s="102"/>
      <c r="AI1029" s="102"/>
      <c r="AJ1029" s="102"/>
      <c r="AK1029" s="102"/>
      <c r="AL1029" s="102"/>
    </row>
    <row r="1030" spans="2:38" s="110" customFormat="1" x14ac:dyDescent="0.2">
      <c r="B1030" s="102">
        <f t="shared" si="316"/>
        <v>5.9649999999998942</v>
      </c>
      <c r="C1030" s="102">
        <f t="shared" si="317"/>
        <v>922571.4271545402</v>
      </c>
      <c r="D1030" s="102">
        <f t="shared" si="308"/>
        <v>922.57142715454017</v>
      </c>
      <c r="E1030" s="102">
        <f t="shared" si="309"/>
        <v>-38.482505650458407</v>
      </c>
      <c r="F1030" s="102">
        <f t="shared" si="310"/>
        <v>-183.52735886904179</v>
      </c>
      <c r="G1030" s="102">
        <f t="shared" si="311"/>
        <v>-22.172482792553225</v>
      </c>
      <c r="H1030" s="102">
        <f t="shared" si="312"/>
        <v>98.150917801131172</v>
      </c>
      <c r="I1030" s="102">
        <f t="shared" si="313"/>
        <v>-60.654988443011632</v>
      </c>
      <c r="J1030" s="102">
        <f t="shared" si="314"/>
        <v>-85.376441067910619</v>
      </c>
      <c r="K1030" s="102" t="str">
        <f t="shared" si="300"/>
        <v>1+6.8111075022073i</v>
      </c>
      <c r="L1030" s="102" t="str">
        <f t="shared" si="301"/>
        <v>1-0.553664177388187i</v>
      </c>
      <c r="M1030" s="102" t="str">
        <f t="shared" si="318"/>
        <v>4.77106623231211+6.25744332481911i</v>
      </c>
      <c r="N1030" s="102" t="str">
        <f t="shared" si="302"/>
        <v>1+9024.9744633493i</v>
      </c>
      <c r="O1030" s="102" t="str">
        <f t="shared" si="303"/>
        <v>-20.3298068115679+13.6047161370197i</v>
      </c>
      <c r="P1030" s="102" t="str">
        <f t="shared" si="319"/>
        <v>-122802.54552453-183462.382603088i</v>
      </c>
      <c r="Q1030" s="102" t="str">
        <f t="shared" si="304"/>
        <v>-0.0118864229885149+0.000732701968247854i</v>
      </c>
      <c r="R1030" s="102" t="str">
        <f t="shared" si="305"/>
        <v>1400-3.6704750280183i</v>
      </c>
      <c r="S1030" s="102" t="str">
        <f t="shared" si="306"/>
        <v>-200.595728275419i</v>
      </c>
      <c r="T1030" s="102" t="str">
        <f t="shared" si="315"/>
        <v>28.1427836680763-196.489571439514i</v>
      </c>
      <c r="U1030" s="102" t="str">
        <f t="shared" si="307"/>
        <v>-0.0110406305159376+0.077084370333963i</v>
      </c>
      <c r="V1030" s="102"/>
      <c r="W1030" s="102"/>
      <c r="X1030" s="102"/>
      <c r="Y1030" s="102"/>
      <c r="Z1030" s="102"/>
      <c r="AA1030" s="102"/>
      <c r="AB1030" s="102"/>
      <c r="AC1030" s="102"/>
      <c r="AD1030" s="102"/>
      <c r="AE1030" s="102"/>
      <c r="AF1030" s="102"/>
      <c r="AG1030" s="102"/>
      <c r="AH1030" s="102"/>
      <c r="AI1030" s="102"/>
      <c r="AJ1030" s="102"/>
      <c r="AK1030" s="102"/>
      <c r="AL1030" s="102"/>
    </row>
    <row r="1031" spans="2:38" s="110" customFormat="1" x14ac:dyDescent="0.2">
      <c r="B1031" s="102">
        <f t="shared" si="316"/>
        <v>5.9699999999998941</v>
      </c>
      <c r="C1031" s="102">
        <f t="shared" si="317"/>
        <v>933254.30079676537</v>
      </c>
      <c r="D1031" s="102">
        <f t="shared" si="308"/>
        <v>933.25430079676539</v>
      </c>
      <c r="E1031" s="102">
        <f t="shared" si="309"/>
        <v>-38.636999864203261</v>
      </c>
      <c r="F1031" s="102">
        <f t="shared" si="310"/>
        <v>-184.04724702961343</v>
      </c>
      <c r="G1031" s="102">
        <f t="shared" si="311"/>
        <v>-22.270422361281685</v>
      </c>
      <c r="H1031" s="102">
        <f t="shared" si="312"/>
        <v>98.058916890121282</v>
      </c>
      <c r="I1031" s="102">
        <f t="shared" si="313"/>
        <v>-60.90742222548495</v>
      </c>
      <c r="J1031" s="102">
        <f t="shared" si="314"/>
        <v>-85.988330139492149</v>
      </c>
      <c r="K1031" s="102" t="str">
        <f t="shared" si="300"/>
        <v>1+6.88997640998836i</v>
      </c>
      <c r="L1031" s="102" t="str">
        <f t="shared" si="301"/>
        <v>1-0.560075306405598i</v>
      </c>
      <c r="M1031" s="102" t="str">
        <f t="shared" si="318"/>
        <v>4.85890564895157+6.32990110358276i</v>
      </c>
      <c r="N1031" s="102" t="str">
        <f t="shared" si="302"/>
        <v>1+9129.4787423444i</v>
      </c>
      <c r="O1031" s="102" t="str">
        <f t="shared" si="303"/>
        <v>-20.8266418369797+13.7622513252473i</v>
      </c>
      <c r="P1031" s="102" t="str">
        <f t="shared" si="319"/>
        <v>-125663.007562483-190122.621673801i</v>
      </c>
      <c r="Q1031" s="102" t="str">
        <f t="shared" si="304"/>
        <v>-0.0116698589160258+0.00082570679961998i</v>
      </c>
      <c r="R1031" s="102" t="str">
        <f t="shared" si="305"/>
        <v>1400-3.6284594478085i</v>
      </c>
      <c r="S1031" s="102" t="str">
        <f t="shared" si="306"/>
        <v>-198.299527961628i</v>
      </c>
      <c r="T1031" s="102" t="str">
        <f t="shared" si="315"/>
        <v>27.5152310101517-194.330888518067i</v>
      </c>
      <c r="U1031" s="102" t="str">
        <f t="shared" si="307"/>
        <v>-0.0107944367809056+0.0762375024186261i</v>
      </c>
      <c r="V1031" s="102"/>
      <c r="W1031" s="102"/>
      <c r="X1031" s="102"/>
      <c r="Y1031" s="102"/>
      <c r="Z1031" s="102"/>
      <c r="AA1031" s="102"/>
      <c r="AB1031" s="102"/>
      <c r="AC1031" s="102"/>
      <c r="AD1031" s="102"/>
      <c r="AE1031" s="102"/>
      <c r="AF1031" s="102"/>
      <c r="AG1031" s="102"/>
      <c r="AH1031" s="102"/>
      <c r="AI1031" s="102"/>
      <c r="AJ1031" s="102"/>
      <c r="AK1031" s="102"/>
      <c r="AL1031" s="102"/>
    </row>
    <row r="1032" spans="2:38" s="110" customFormat="1" x14ac:dyDescent="0.2">
      <c r="B1032" s="102">
        <f t="shared" si="316"/>
        <v>5.974999999999894</v>
      </c>
      <c r="C1032" s="102">
        <f t="shared" si="317"/>
        <v>944060.87628569338</v>
      </c>
      <c r="D1032" s="102">
        <f t="shared" si="308"/>
        <v>944.06087628569333</v>
      </c>
      <c r="E1032" s="102">
        <f t="shared" si="309"/>
        <v>-38.791452909540006</v>
      </c>
      <c r="F1032" s="102">
        <f t="shared" si="310"/>
        <v>-184.56751233395582</v>
      </c>
      <c r="G1032" s="102">
        <f t="shared" si="311"/>
        <v>-22.36840788567671</v>
      </c>
      <c r="H1032" s="102">
        <f t="shared" si="312"/>
        <v>97.967925616674634</v>
      </c>
      <c r="I1032" s="102">
        <f t="shared" si="313"/>
        <v>-61.159860795216716</v>
      </c>
      <c r="J1032" s="102">
        <f t="shared" si="314"/>
        <v>-86.599586717281184</v>
      </c>
      <c r="K1032" s="102" t="str">
        <f t="shared" si="300"/>
        <v>1+6.96975857667959i</v>
      </c>
      <c r="L1032" s="102" t="str">
        <f t="shared" si="301"/>
        <v>1-0.566560672798219i</v>
      </c>
      <c r="M1032" s="102" t="str">
        <f t="shared" si="318"/>
        <v>4.94879110844475+6.40319790388137i</v>
      </c>
      <c r="N1032" s="102" t="str">
        <f t="shared" si="302"/>
        <v>1+9235.19312385808i</v>
      </c>
      <c r="O1032" s="102" t="str">
        <f t="shared" si="303"/>
        <v>-21.3350496368032+13.9216106849812i</v>
      </c>
      <c r="P1032" s="102" t="str">
        <f t="shared" si="319"/>
        <v>-128590.098320604-197019.382092291i</v>
      </c>
      <c r="Q1032" s="102" t="str">
        <f t="shared" si="304"/>
        <v>-0.011456340789911+0.000915217603018833i</v>
      </c>
      <c r="R1032" s="102" t="str">
        <f t="shared" si="305"/>
        <v>1400-3.58692481596831i</v>
      </c>
      <c r="S1032" s="102" t="str">
        <f t="shared" si="306"/>
        <v>-196.029612035478i</v>
      </c>
      <c r="T1032" s="102" t="str">
        <f t="shared" si="315"/>
        <v>26.9013873166385-192.193925055016i</v>
      </c>
      <c r="U1032" s="102" t="str">
        <f t="shared" si="307"/>
        <v>-0.0105536211780658+0.0753991552138907i</v>
      </c>
      <c r="V1032" s="102"/>
      <c r="W1032" s="102"/>
      <c r="X1032" s="102"/>
      <c r="Y1032" s="102"/>
      <c r="Z1032" s="102"/>
      <c r="AA1032" s="102"/>
      <c r="AB1032" s="102"/>
      <c r="AC1032" s="102"/>
      <c r="AD1032" s="102"/>
      <c r="AE1032" s="102"/>
      <c r="AF1032" s="102"/>
      <c r="AG1032" s="102"/>
      <c r="AH1032" s="102"/>
      <c r="AI1032" s="102"/>
      <c r="AJ1032" s="102"/>
      <c r="AK1032" s="102"/>
      <c r="AL1032" s="102"/>
    </row>
    <row r="1033" spans="2:38" s="110" customFormat="1" x14ac:dyDescent="0.2">
      <c r="B1033" s="102">
        <f t="shared" si="316"/>
        <v>5.9799999999998938</v>
      </c>
      <c r="C1033" s="102">
        <f t="shared" si="317"/>
        <v>954992.58602120331</v>
      </c>
      <c r="D1033" s="102">
        <f t="shared" si="308"/>
        <v>954.99258602120335</v>
      </c>
      <c r="E1033" s="102">
        <f t="shared" si="309"/>
        <v>-38.945855344815598</v>
      </c>
      <c r="F1033" s="102">
        <f t="shared" si="310"/>
        <v>-185.08811895210644</v>
      </c>
      <c r="G1033" s="102">
        <f t="shared" si="311"/>
        <v>-22.466438361374639</v>
      </c>
      <c r="H1033" s="102">
        <f t="shared" si="312"/>
        <v>97.877933860939038</v>
      </c>
      <c r="I1033" s="102">
        <f t="shared" si="313"/>
        <v>-61.412293706190241</v>
      </c>
      <c r="J1033" s="102">
        <f t="shared" si="314"/>
        <v>-87.210185091167403</v>
      </c>
      <c r="K1033" s="102" t="str">
        <f t="shared" si="300"/>
        <v>1+7.05046457732079i</v>
      </c>
      <c r="L1033" s="102" t="str">
        <f t="shared" si="301"/>
        <v>1-0.573121136194343i</v>
      </c>
      <c r="M1033" s="102" t="str">
        <f t="shared" si="318"/>
        <v>5.04077026925206+6.47734344112645i</v>
      </c>
      <c r="N1033" s="102" t="str">
        <f t="shared" si="302"/>
        <v>1+9342.13162021712i</v>
      </c>
      <c r="O1033" s="102" t="str">
        <f t="shared" si="303"/>
        <v>-21.8552997755836+14.082815339132i</v>
      </c>
      <c r="P1033" s="102" t="str">
        <f t="shared" si="319"/>
        <v>-131585.369781159-204161.004287465i</v>
      </c>
      <c r="Q1033" s="102" t="str">
        <f t="shared" si="304"/>
        <v>-0.0112458556548392+0.00100131536868069i</v>
      </c>
      <c r="R1033" s="102" t="str">
        <f t="shared" si="305"/>
        <v>1400-3.54586562712724i</v>
      </c>
      <c r="S1033" s="102" t="str">
        <f t="shared" si="306"/>
        <v>-193.78567962207i</v>
      </c>
      <c r="T1033" s="102" t="str">
        <f t="shared" si="315"/>
        <v>26.3009656859827-190.078529478955i</v>
      </c>
      <c r="U1033" s="102" t="str">
        <f t="shared" si="307"/>
        <v>-0.0103180711537317+0.0745692692571283i</v>
      </c>
      <c r="V1033" s="102"/>
      <c r="W1033" s="102"/>
      <c r="X1033" s="102"/>
      <c r="Y1033" s="102"/>
      <c r="Z1033" s="102"/>
      <c r="AA1033" s="102"/>
      <c r="AB1033" s="102"/>
      <c r="AC1033" s="102"/>
      <c r="AD1033" s="102"/>
      <c r="AE1033" s="102"/>
      <c r="AF1033" s="102"/>
      <c r="AG1033" s="102"/>
      <c r="AH1033" s="102"/>
      <c r="AI1033" s="102"/>
      <c r="AJ1033" s="102"/>
      <c r="AK1033" s="102"/>
      <c r="AL1033" s="102"/>
    </row>
    <row r="1034" spans="2:38" s="110" customFormat="1" x14ac:dyDescent="0.2">
      <c r="B1034" s="102">
        <f t="shared" si="316"/>
        <v>5.9849999999998937</v>
      </c>
      <c r="C1034" s="102">
        <f t="shared" si="317"/>
        <v>966050.87898957799</v>
      </c>
      <c r="D1034" s="102">
        <f t="shared" si="308"/>
        <v>966.050878989578</v>
      </c>
      <c r="E1034" s="102">
        <f t="shared" si="309"/>
        <v>-39.100197727689753</v>
      </c>
      <c r="F1034" s="102">
        <f t="shared" si="310"/>
        <v>-185.60903103715077</v>
      </c>
      <c r="G1034" s="102">
        <f t="shared" si="311"/>
        <v>-22.56451280505113</v>
      </c>
      <c r="H1034" s="102">
        <f t="shared" si="312"/>
        <v>97.788931572237217</v>
      </c>
      <c r="I1034" s="102">
        <f t="shared" si="313"/>
        <v>-61.664710532740884</v>
      </c>
      <c r="J1034" s="102">
        <f t="shared" si="314"/>
        <v>-87.820099464913554</v>
      </c>
      <c r="K1034" s="102" t="str">
        <f t="shared" si="300"/>
        <v>1+7.13210510940491i</v>
      </c>
      <c r="L1034" s="102" t="str">
        <f t="shared" si="301"/>
        <v>1-0.579757566176287i</v>
      </c>
      <c r="M1034" s="102" t="str">
        <f t="shared" si="318"/>
        <v>5.13489189994205+6.55234754322862i</v>
      </c>
      <c r="N1034" s="102" t="str">
        <f t="shared" si="302"/>
        <v>1+9450.30840600338i</v>
      </c>
      <c r="O1034" s="102" t="str">
        <f t="shared" si="303"/>
        <v>-22.3876680968306+14.2458866552021i</v>
      </c>
      <c r="P1034" s="102" t="str">
        <f t="shared" si="319"/>
        <v>-134650.410076725-211556.122119637i</v>
      </c>
      <c r="Q1034" s="102" t="str">
        <f t="shared" si="304"/>
        <v>-0.0110383896508287+0.00108408020834667i</v>
      </c>
      <c r="R1034" s="102" t="str">
        <f t="shared" si="305"/>
        <v>1400-3.50527643893431i</v>
      </c>
      <c r="S1034" s="102" t="str">
        <f t="shared" si="306"/>
        <v>-191.567433290596i</v>
      </c>
      <c r="T1034" s="102" t="str">
        <f t="shared" si="315"/>
        <v>25.7136846650831-187.98454890149i</v>
      </c>
      <c r="U1034" s="102" t="str">
        <f t="shared" si="307"/>
        <v>-0.0100876762916864+0.0737477845690459i</v>
      </c>
      <c r="V1034" s="102"/>
      <c r="W1034" s="102"/>
      <c r="X1034" s="102"/>
      <c r="Y1034" s="102"/>
      <c r="Z1034" s="102"/>
      <c r="AA1034" s="102"/>
      <c r="AB1034" s="102"/>
      <c r="AC1034" s="102"/>
      <c r="AD1034" s="102"/>
      <c r="AE1034" s="102"/>
      <c r="AF1034" s="102"/>
      <c r="AG1034" s="102"/>
      <c r="AH1034" s="102"/>
      <c r="AI1034" s="102"/>
      <c r="AJ1034" s="102"/>
      <c r="AK1034" s="102"/>
      <c r="AL1034" s="102"/>
    </row>
    <row r="1035" spans="2:38" s="110" customFormat="1" x14ac:dyDescent="0.2">
      <c r="B1035" s="102">
        <f t="shared" si="316"/>
        <v>5.9899999999998936</v>
      </c>
      <c r="C1035" s="102">
        <f t="shared" si="317"/>
        <v>977237.22095557244</v>
      </c>
      <c r="D1035" s="102">
        <f t="shared" si="308"/>
        <v>977.23722095557241</v>
      </c>
      <c r="E1035" s="102">
        <f t="shared" si="309"/>
        <v>-39.254470621532619</v>
      </c>
      <c r="F1035" s="102">
        <f t="shared" si="310"/>
        <v>-186.13021271680989</v>
      </c>
      <c r="G1035" s="102">
        <f t="shared" si="311"/>
        <v>-22.662630254021138</v>
      </c>
      <c r="H1035" s="102">
        <f t="shared" si="312"/>
        <v>97.700908769744046</v>
      </c>
      <c r="I1035" s="102">
        <f t="shared" si="313"/>
        <v>-61.917100875553757</v>
      </c>
      <c r="J1035" s="102">
        <f t="shared" si="314"/>
        <v>-88.429303947065847</v>
      </c>
      <c r="K1035" s="102" t="str">
        <f t="shared" si="300"/>
        <v>1+7.21469099429605i</v>
      </c>
      <c r="L1035" s="102" t="str">
        <f t="shared" si="301"/>
        <v>1-0.586470842395655i</v>
      </c>
      <c r="M1035" s="102" t="str">
        <f t="shared" si="318"/>
        <v>5.23120590504915+6.6282201519004i</v>
      </c>
      <c r="N1035" s="102" t="str">
        <f t="shared" si="302"/>
        <v>1+9559.73781993263i</v>
      </c>
      <c r="O1035" s="102" t="str">
        <f t="shared" si="303"/>
        <v>-22.9324368692749+14.4108462481177i</v>
      </c>
      <c r="P1035" s="102" t="str">
        <f t="shared" si="319"/>
        <v>-137786.844332234-219213.673196177i</v>
      </c>
      <c r="Q1035" s="102" t="str">
        <f t="shared" si="304"/>
        <v>-0.0108339280343007+0.00116359132919893i</v>
      </c>
      <c r="R1035" s="102" t="str">
        <f t="shared" si="305"/>
        <v>1400-3.46515187133656i</v>
      </c>
      <c r="S1035" s="102" t="str">
        <f t="shared" si="306"/>
        <v>-189.374579014905i</v>
      </c>
      <c r="T1035" s="102" t="str">
        <f t="shared" si="315"/>
        <v>25.1392681707621-185.911829222957i</v>
      </c>
      <c r="U1035" s="102" t="str">
        <f t="shared" si="307"/>
        <v>-0.00986232828237588+0.0729346406951599i</v>
      </c>
      <c r="V1035" s="102"/>
      <c r="W1035" s="102"/>
      <c r="X1035" s="102"/>
      <c r="Y1035" s="102"/>
      <c r="Z1035" s="102"/>
      <c r="AA1035" s="102"/>
      <c r="AB1035" s="102"/>
      <c r="AC1035" s="102"/>
      <c r="AD1035" s="102"/>
      <c r="AE1035" s="102"/>
      <c r="AF1035" s="102"/>
      <c r="AG1035" s="102"/>
      <c r="AH1035" s="102"/>
      <c r="AI1035" s="102"/>
      <c r="AJ1035" s="102"/>
      <c r="AK1035" s="102"/>
      <c r="AL1035" s="102"/>
    </row>
    <row r="1036" spans="2:38" s="110" customFormat="1" x14ac:dyDescent="0.2">
      <c r="B1036" s="102">
        <f t="shared" si="316"/>
        <v>5.9949999999998935</v>
      </c>
      <c r="C1036" s="102">
        <f t="shared" si="317"/>
        <v>988553.09465669782</v>
      </c>
      <c r="D1036" s="102">
        <f t="shared" si="308"/>
        <v>988.55309465669779</v>
      </c>
      <c r="E1036" s="102">
        <f t="shared" si="309"/>
        <v>-39.408664601804155</v>
      </c>
      <c r="F1036" s="102">
        <f t="shared" si="310"/>
        <v>-186.65162808512315</v>
      </c>
      <c r="G1036" s="102">
        <f t="shared" si="311"/>
        <v>-22.760789765843782</v>
      </c>
      <c r="H1036" s="102">
        <f t="shared" si="312"/>
        <v>97.613855543111782</v>
      </c>
      <c r="I1036" s="102">
        <f t="shared" si="313"/>
        <v>-62.169454367647937</v>
      </c>
      <c r="J1036" s="102">
        <f t="shared" si="314"/>
        <v>-89.037772542011368</v>
      </c>
      <c r="K1036" s="102" t="str">
        <f t="shared" si="300"/>
        <v>1+7.2982331786638i</v>
      </c>
      <c r="L1036" s="102" t="str">
        <f t="shared" si="301"/>
        <v>1-0.59326185468994i</v>
      </c>
      <c r="M1036" s="102" t="str">
        <f t="shared" si="318"/>
        <v>5.32976335153374+6.70497132397386i</v>
      </c>
      <c r="N1036" s="102" t="str">
        <f t="shared" si="302"/>
        <v>1+9670.43436675516i</v>
      </c>
      <c r="O1036" s="102" t="str">
        <f t="shared" si="303"/>
        <v>-23.4898949365305+14.5777159830942i</v>
      </c>
      <c r="P1036" s="102" t="str">
        <f t="shared" si="319"/>
        <v>-140996.335526647-227142.909549709i</v>
      </c>
      <c r="Q1036" s="102" t="str">
        <f t="shared" si="304"/>
        <v>-0.0106324552001344+0.00123992700921479i</v>
      </c>
      <c r="R1036" s="102" t="str">
        <f t="shared" si="305"/>
        <v>1400-3.42548660586604i</v>
      </c>
      <c r="S1036" s="102" t="str">
        <f t="shared" si="306"/>
        <v>-187.20682613454i</v>
      </c>
      <c r="T1036" s="102" t="str">
        <f t="shared" si="315"/>
        <v>24.5774454111861-183.86021523455i</v>
      </c>
      <c r="U1036" s="102" t="str">
        <f t="shared" si="307"/>
        <v>-0.00964192089208068+0.0721297767458618i</v>
      </c>
      <c r="V1036" s="102"/>
      <c r="W1036" s="102"/>
      <c r="X1036" s="102"/>
      <c r="Y1036" s="102"/>
      <c r="Z1036" s="102"/>
      <c r="AA1036" s="102"/>
      <c r="AB1036" s="102"/>
      <c r="AC1036" s="102"/>
      <c r="AD1036" s="102"/>
      <c r="AE1036" s="102"/>
      <c r="AF1036" s="102"/>
      <c r="AG1036" s="102"/>
      <c r="AH1036" s="102"/>
      <c r="AI1036" s="102"/>
      <c r="AJ1036" s="102"/>
      <c r="AK1036" s="102"/>
      <c r="AL1036" s="102"/>
    </row>
    <row r="1037" spans="2:38" s="110" customFormat="1" x14ac:dyDescent="0.2">
      <c r="B1037" s="102">
        <f t="shared" si="316"/>
        <v>5.9999999999998934</v>
      </c>
      <c r="C1037" s="102">
        <f t="shared" si="317"/>
        <v>999999.99999975611</v>
      </c>
      <c r="D1037" s="102">
        <f t="shared" si="308"/>
        <v>999.99999999975614</v>
      </c>
      <c r="E1037" s="102">
        <f t="shared" si="309"/>
        <v>-39.562770262410353</v>
      </c>
      <c r="F1037" s="102">
        <f t="shared" si="310"/>
        <v>-187.17324119428332</v>
      </c>
      <c r="G1037" s="102">
        <f t="shared" si="311"/>
        <v>-22.858990417934017</v>
      </c>
      <c r="H1037" s="102">
        <f t="shared" si="312"/>
        <v>97.527762053046217</v>
      </c>
      <c r="I1037" s="102">
        <f t="shared" si="313"/>
        <v>-62.42176068034437</v>
      </c>
      <c r="J1037" s="102">
        <f t="shared" si="314"/>
        <v>-89.645479141237104</v>
      </c>
      <c r="K1037" s="102" t="str">
        <f t="shared" si="300"/>
        <v>1+7.38274273593421i</v>
      </c>
      <c r="L1037" s="102" t="str">
        <f t="shared" si="301"/>
        <v>1-0.600131503200464i</v>
      </c>
      <c r="M1037" s="102" t="str">
        <f t="shared" si="318"/>
        <v>5.4306164958585+6.78261123273375i</v>
      </c>
      <c r="N1037" s="102" t="str">
        <f t="shared" si="302"/>
        <v>1+9782.41271917835i</v>
      </c>
      <c r="O1037" s="102" t="str">
        <f t="shared" si="303"/>
        <v>-24.0603378702436+14.7465179785342i</v>
      </c>
      <c r="P1037" s="102" t="str">
        <f t="shared" si="319"/>
        <v>-144280.585374675-235353.408691621i</v>
      </c>
      <c r="Q1037" s="102" t="str">
        <f t="shared" si="304"/>
        <v>-0.0104339547046346+0.0013131645739536i</v>
      </c>
      <c r="R1037" s="102" t="str">
        <f t="shared" si="305"/>
        <v>1400-3.38627538493476i</v>
      </c>
      <c r="S1037" s="102" t="str">
        <f t="shared" si="306"/>
        <v>-185.063887316202i</v>
      </c>
      <c r="T1037" s="102" t="str">
        <f t="shared" si="315"/>
        <v>24.0279508072978-181.829550716909i</v>
      </c>
      <c r="U1037" s="102" t="str">
        <f t="shared" si="307"/>
        <v>-0.00942634993209373+0.0713331314350949i</v>
      </c>
      <c r="V1037" s="102"/>
      <c r="W1037" s="102"/>
      <c r="X1037" s="102"/>
      <c r="Y1037" s="102"/>
      <c r="Z1037" s="102"/>
      <c r="AA1037" s="102"/>
      <c r="AB1037" s="102"/>
      <c r="AC1037" s="102"/>
      <c r="AD1037" s="102"/>
      <c r="AE1037" s="102"/>
      <c r="AF1037" s="102"/>
      <c r="AG1037" s="102"/>
      <c r="AH1037" s="102"/>
      <c r="AI1037" s="102"/>
      <c r="AJ1037" s="102"/>
      <c r="AK1037" s="102"/>
      <c r="AL1037" s="102"/>
    </row>
    <row r="1038" spans="2:38" s="110" customFormat="1" x14ac:dyDescent="0.2">
      <c r="B1038" s="102">
        <f t="shared" si="316"/>
        <v>6.0049999999998933</v>
      </c>
      <c r="C1038" s="102">
        <f t="shared" si="317"/>
        <v>1011579.4542596518</v>
      </c>
      <c r="D1038" s="102">
        <f t="shared" si="308"/>
        <v>1011.5794542596518</v>
      </c>
      <c r="E1038" s="102">
        <f t="shared" si="309"/>
        <v>-39.716778222030683</v>
      </c>
      <c r="F1038" s="102">
        <f t="shared" si="310"/>
        <v>-187.69501604666038</v>
      </c>
      <c r="G1038" s="102">
        <f t="shared" si="311"/>
        <v>-22.957231307179104</v>
      </c>
      <c r="H1038" s="102">
        <f t="shared" si="312"/>
        <v>97.442618531834555</v>
      </c>
      <c r="I1038" s="102">
        <f t="shared" si="313"/>
        <v>-62.674009529209783</v>
      </c>
      <c r="J1038" s="102">
        <f t="shared" si="314"/>
        <v>-90.25239751482583</v>
      </c>
      <c r="K1038" s="102" t="str">
        <f t="shared" si="300"/>
        <v>1+7.46823086775756i</v>
      </c>
      <c r="L1038" s="102" t="str">
        <f t="shared" si="301"/>
        <v>1-0.607080698491698i</v>
      </c>
      <c r="M1038" s="102" t="str">
        <f t="shared" si="318"/>
        <v>5.53381881169552+6.86115016926586i</v>
      </c>
      <c r="N1038" s="102" t="str">
        <f t="shared" si="302"/>
        <v>1+9895.68771981153i</v>
      </c>
      <c r="O1038" s="102" t="str">
        <f t="shared" si="303"/>
        <v>-24.6440681268083+14.9172746089594i</v>
      </c>
      <c r="P1038" s="102" t="str">
        <f t="shared" si="319"/>
        <v>-147641.335229063-243855.085054047i</v>
      </c>
      <c r="Q1038" s="102" t="str">
        <f t="shared" si="304"/>
        <v>-0.0102384092893256+0.00138338037478247i</v>
      </c>
      <c r="R1038" s="102" t="str">
        <f t="shared" si="305"/>
        <v>1400-3.34751301113789i</v>
      </c>
      <c r="S1038" s="102" t="str">
        <f t="shared" si="306"/>
        <v>-182.945478515675i</v>
      </c>
      <c r="T1038" s="102" t="str">
        <f t="shared" si="315"/>
        <v>23.4905239143355-179.819678535294i</v>
      </c>
      <c r="U1038" s="102" t="str">
        <f t="shared" si="307"/>
        <v>-0.0092155132279316+0.0705446431176921i</v>
      </c>
      <c r="V1038" s="102"/>
      <c r="W1038" s="102"/>
      <c r="X1038" s="102"/>
      <c r="Y1038" s="102"/>
      <c r="Z1038" s="102"/>
      <c r="AA1038" s="102"/>
      <c r="AB1038" s="102"/>
      <c r="AC1038" s="102"/>
      <c r="AD1038" s="102"/>
      <c r="AE1038" s="102"/>
      <c r="AF1038" s="102"/>
      <c r="AG1038" s="102"/>
      <c r="AH1038" s="102"/>
      <c r="AI1038" s="102"/>
      <c r="AJ1038" s="102"/>
      <c r="AK1038" s="102"/>
      <c r="AL1038" s="102"/>
    </row>
    <row r="1039" spans="2:38" s="110" customFormat="1" x14ac:dyDescent="0.2">
      <c r="B1039" s="102">
        <f t="shared" si="316"/>
        <v>6.0099999999998932</v>
      </c>
      <c r="C1039" s="102">
        <f t="shared" si="317"/>
        <v>1023292.9922805045</v>
      </c>
      <c r="D1039" s="102">
        <f t="shared" si="308"/>
        <v>1023.2929922805046</v>
      </c>
      <c r="E1039" s="102">
        <f t="shared" si="309"/>
        <v>-39.870679130411027</v>
      </c>
      <c r="F1039" s="102">
        <f t="shared" si="310"/>
        <v>-188.21691658707257</v>
      </c>
      <c r="G1039" s="102">
        <f t="shared" si="311"/>
        <v>-23.055511549561892</v>
      </c>
      <c r="H1039" s="102">
        <f t="shared" si="312"/>
        <v>97.358415283826758</v>
      </c>
      <c r="I1039" s="102">
        <f t="shared" si="313"/>
        <v>-62.926190679972919</v>
      </c>
      <c r="J1039" s="102">
        <f t="shared" si="314"/>
        <v>-90.858501303245816</v>
      </c>
      <c r="K1039" s="102" t="str">
        <f t="shared" si="300"/>
        <v>1+7.55470890549312i</v>
      </c>
      <c r="L1039" s="102" t="str">
        <f t="shared" si="301"/>
        <v>1-0.61411036167195i</v>
      </c>
      <c r="M1039" s="102" t="str">
        <f t="shared" si="318"/>
        <v>5.63942501827868+6.94059854382117i</v>
      </c>
      <c r="N1039" s="102" t="str">
        <f t="shared" si="302"/>
        <v>1+10010.2743831333i</v>
      </c>
      <c r="O1039" s="102" t="str">
        <f t="shared" si="303"/>
        <v>-25.2413952077331+15.0900085079762i</v>
      </c>
      <c r="P1039" s="102" t="str">
        <f t="shared" si="319"/>
        <v>-151080.367003865-252658.201834006i</v>
      </c>
      <c r="Q1039" s="102" t="str">
        <f t="shared" si="304"/>
        <v>-0.0100458009054865+0.00145064976854721i</v>
      </c>
      <c r="R1039" s="102" t="str">
        <f t="shared" si="305"/>
        <v>1400-3.30919434656472i</v>
      </c>
      <c r="S1039" s="102" t="str">
        <f t="shared" si="306"/>
        <v>-180.851318940165i</v>
      </c>
      <c r="T1039" s="102" t="str">
        <f t="shared" si="315"/>
        <v>22.9649093434951-177.830440731393i</v>
      </c>
      <c r="U1039" s="102" t="str">
        <f t="shared" si="307"/>
        <v>-0.0090093105886019+0.0697642498253925i</v>
      </c>
      <c r="V1039" s="102"/>
      <c r="W1039" s="102"/>
      <c r="X1039" s="102"/>
      <c r="Y1039" s="102"/>
      <c r="Z1039" s="102"/>
      <c r="AA1039" s="102"/>
      <c r="AB1039" s="102"/>
      <c r="AC1039" s="102"/>
      <c r="AD1039" s="102"/>
      <c r="AE1039" s="102"/>
      <c r="AF1039" s="102"/>
      <c r="AG1039" s="102"/>
      <c r="AH1039" s="102"/>
      <c r="AI1039" s="102"/>
      <c r="AJ1039" s="102"/>
      <c r="AK1039" s="102"/>
      <c r="AL1039" s="102"/>
    </row>
    <row r="1040" spans="2:38" s="110" customFormat="1" x14ac:dyDescent="0.2">
      <c r="B1040" s="102">
        <f t="shared" si="316"/>
        <v>6.0149999999998931</v>
      </c>
      <c r="C1040" s="102">
        <f t="shared" si="317"/>
        <v>1035142.1666790913</v>
      </c>
      <c r="D1040" s="102">
        <f t="shared" si="308"/>
        <v>1035.1421666790914</v>
      </c>
      <c r="E1040" s="102">
        <f t="shared" si="309"/>
        <v>-40.024463674618211</v>
      </c>
      <c r="F1040" s="102">
        <f t="shared" si="310"/>
        <v>-188.73890669534157</v>
      </c>
      <c r="G1040" s="102">
        <f t="shared" si="311"/>
        <v>-23.153830279789084</v>
      </c>
      <c r="H1040" s="102">
        <f t="shared" si="312"/>
        <v>97.27514268587268</v>
      </c>
      <c r="I1040" s="102">
        <f t="shared" si="313"/>
        <v>-63.178293954407295</v>
      </c>
      <c r="J1040" s="102">
        <f t="shared" si="314"/>
        <v>-91.463764009468889</v>
      </c>
      <c r="K1040" s="102" t="str">
        <f t="shared" si="300"/>
        <v>1+7.64218831171113i</v>
      </c>
      <c r="L1040" s="102" t="str">
        <f t="shared" si="301"/>
        <v>1-0.62122142451546i</v>
      </c>
      <c r="M1040" s="102" t="str">
        <f t="shared" si="318"/>
        <v>5.74749110941659+7.02096688719567i</v>
      </c>
      <c r="N1040" s="102" t="str">
        <f t="shared" si="302"/>
        <v>1+10126.1878974818i</v>
      </c>
      <c r="O1040" s="102" t="str">
        <f t="shared" si="303"/>
        <v>-25.852635823743+15.2647425712758i</v>
      </c>
      <c r="P1040" s="102" t="str">
        <f t="shared" si="319"/>
        <v>-154599.504119252-261773.383253819i</v>
      </c>
      <c r="Q1040" s="102" t="str">
        <f t="shared" si="304"/>
        <v>-0.00985611073934284+0.00151504709868633i</v>
      </c>
      <c r="R1040" s="102" t="str">
        <f t="shared" si="305"/>
        <v>1400-3.2713143121178i</v>
      </c>
      <c r="S1040" s="102" t="str">
        <f t="shared" si="306"/>
        <v>-178.781131011089i</v>
      </c>
      <c r="T1040" s="102" t="str">
        <f t="shared" si="315"/>
        <v>22.450856683803-175.861678611884i</v>
      </c>
      <c r="U1040" s="102" t="str">
        <f t="shared" si="307"/>
        <v>-0.00880764377595347+0.0689918893015851i</v>
      </c>
      <c r="V1040" s="102"/>
      <c r="W1040" s="102"/>
      <c r="X1040" s="102"/>
      <c r="Y1040" s="102"/>
      <c r="Z1040" s="102"/>
      <c r="AA1040" s="102"/>
      <c r="AB1040" s="102"/>
      <c r="AC1040" s="102"/>
      <c r="AD1040" s="102"/>
      <c r="AE1040" s="102"/>
      <c r="AF1040" s="102"/>
      <c r="AG1040" s="102"/>
      <c r="AH1040" s="102"/>
      <c r="AI1040" s="102"/>
      <c r="AJ1040" s="102"/>
      <c r="AK1040" s="102"/>
      <c r="AL1040" s="102"/>
    </row>
    <row r="1041" spans="2:38" s="110" customFormat="1" x14ac:dyDescent="0.2">
      <c r="B1041" s="102">
        <f t="shared" si="316"/>
        <v>6.019999999999893</v>
      </c>
      <c r="C1041" s="102">
        <f t="shared" si="317"/>
        <v>1047128.5480506421</v>
      </c>
      <c r="D1041" s="102">
        <f t="shared" si="308"/>
        <v>1047.1285480506422</v>
      </c>
      <c r="E1041" s="102">
        <f t="shared" si="309"/>
        <v>-40.178122585249234</v>
      </c>
      <c r="F1041" s="102">
        <f t="shared" si="310"/>
        <v>-189.26095017918166</v>
      </c>
      <c r="G1041" s="102">
        <f t="shared" si="311"/>
        <v>-23.25218665092563</v>
      </c>
      <c r="H1041" s="102">
        <f t="shared" si="312"/>
        <v>97.192791187715599</v>
      </c>
      <c r="I1041" s="102">
        <f t="shared" si="313"/>
        <v>-63.430309236174864</v>
      </c>
      <c r="J1041" s="102">
        <f t="shared" si="314"/>
        <v>-92.068158991466063</v>
      </c>
      <c r="K1041" s="102" t="str">
        <f t="shared" si="300"/>
        <v>1+7.7306806817121i</v>
      </c>
      <c r="L1041" s="102" t="str">
        <f t="shared" si="301"/>
        <v>1-0.628414829585905i</v>
      </c>
      <c r="M1041" s="102" t="str">
        <f t="shared" si="318"/>
        <v>5.85807438318116+7.10226585212619i</v>
      </c>
      <c r="N1041" s="102" t="str">
        <f t="shared" si="302"/>
        <v>1+10243.4436270679i</v>
      </c>
      <c r="O1041" s="102" t="str">
        <f t="shared" si="303"/>
        <v>-26.4781140627033+15.441499959669i</v>
      </c>
      <c r="P1041" s="102" t="str">
        <f t="shared" si="319"/>
        <v>-158200.612468303-271211.627252415i</v>
      </c>
      <c r="Q1041" s="102" t="str">
        <f t="shared" si="304"/>
        <v>-0.00966931923783537+0.00157664567778509i</v>
      </c>
      <c r="R1041" s="102" t="str">
        <f t="shared" si="305"/>
        <v>1400-3.2338678868396i</v>
      </c>
      <c r="S1041" s="102" t="str">
        <f t="shared" si="306"/>
        <v>-176.73464032728i</v>
      </c>
      <c r="T1041" s="102" t="str">
        <f t="shared" si="315"/>
        <v>21.9481204242496-173.913232833811i</v>
      </c>
      <c r="U1041" s="102" t="str">
        <f t="shared" si="307"/>
        <v>-0.00861041647412867+0.0682274990348026i</v>
      </c>
      <c r="V1041" s="102"/>
      <c r="W1041" s="102"/>
      <c r="X1041" s="102"/>
      <c r="Y1041" s="102"/>
      <c r="Z1041" s="102"/>
      <c r="AA1041" s="102"/>
      <c r="AB1041" s="102"/>
      <c r="AC1041" s="102"/>
      <c r="AD1041" s="102"/>
      <c r="AE1041" s="102"/>
      <c r="AF1041" s="102"/>
      <c r="AG1041" s="102"/>
      <c r="AH1041" s="102"/>
      <c r="AI1041" s="102"/>
      <c r="AJ1041" s="102"/>
      <c r="AK1041" s="102"/>
      <c r="AL1041" s="102"/>
    </row>
    <row r="1042" spans="2:38" s="110" customFormat="1" x14ac:dyDescent="0.2">
      <c r="B1042" s="102">
        <f t="shared" si="316"/>
        <v>6.0249999999998929</v>
      </c>
      <c r="C1042" s="102">
        <f t="shared" si="317"/>
        <v>1059253.7251770284</v>
      </c>
      <c r="D1042" s="102">
        <f t="shared" si="308"/>
        <v>1059.2537251770284</v>
      </c>
      <c r="E1042" s="102">
        <f t="shared" si="309"/>
        <v>-40.331646642590428</v>
      </c>
      <c r="F1042" s="102">
        <f t="shared" si="310"/>
        <v>-189.78301076746368</v>
      </c>
      <c r="G1042" s="102">
        <f t="shared" si="311"/>
        <v>-23.350579834034868</v>
      </c>
      <c r="H1042" s="102">
        <f t="shared" si="312"/>
        <v>97.111351312344269</v>
      </c>
      <c r="I1042" s="102">
        <f t="shared" si="313"/>
        <v>-63.682226476625296</v>
      </c>
      <c r="J1042" s="102">
        <f t="shared" si="314"/>
        <v>-92.671659455119411</v>
      </c>
      <c r="K1042" s="102" t="str">
        <f t="shared" si="300"/>
        <v>1+7.82019774506387i</v>
      </c>
      <c r="L1042" s="102" t="str">
        <f t="shared" si="301"/>
        <v>1-0.635691530361337i</v>
      </c>
      <c r="M1042" s="102" t="str">
        <f t="shared" si="318"/>
        <v>5.97123347228793+7.18450621470253i</v>
      </c>
      <c r="N1042" s="102" t="str">
        <f t="shared" si="302"/>
        <v>1+10362.0571140113i</v>
      </c>
      <c r="O1042" s="102" t="str">
        <f t="shared" si="303"/>
        <v>-27.1181615614555+15.6203041021562i</v>
      </c>
      <c r="P1042" s="102" t="str">
        <f t="shared" si="319"/>
        <v>-161885.601406329-280984.318622686i</v>
      </c>
      <c r="Q1042" s="102" t="str">
        <f t="shared" si="304"/>
        <v>-0.00948540613488601+0.00163551777156092i</v>
      </c>
      <c r="R1042" s="102" t="str">
        <f t="shared" si="305"/>
        <v>1400-3.19685010724697i</v>
      </c>
      <c r="S1042" s="102" t="str">
        <f t="shared" si="306"/>
        <v>-174.711575628614i</v>
      </c>
      <c r="T1042" s="102" t="str">
        <f t="shared" si="315"/>
        <v>21.4564598762385-171.984943486867i</v>
      </c>
      <c r="U1042" s="102" t="str">
        <f t="shared" si="307"/>
        <v>-0.0084175342591397+0.0674710162910015i</v>
      </c>
      <c r="V1042" s="102"/>
      <c r="W1042" s="102"/>
      <c r="X1042" s="102"/>
      <c r="Y1042" s="102"/>
      <c r="Z1042" s="102"/>
      <c r="AA1042" s="102"/>
      <c r="AB1042" s="102"/>
      <c r="AC1042" s="102"/>
      <c r="AD1042" s="102"/>
      <c r="AE1042" s="102"/>
      <c r="AF1042" s="102"/>
      <c r="AG1042" s="102"/>
      <c r="AH1042" s="102"/>
      <c r="AI1042" s="102"/>
      <c r="AJ1042" s="102"/>
      <c r="AK1042" s="102"/>
      <c r="AL1042" s="102"/>
    </row>
    <row r="1043" spans="2:38" s="110" customFormat="1" x14ac:dyDescent="0.2">
      <c r="B1043" s="102">
        <f t="shared" si="316"/>
        <v>6.0299999999998928</v>
      </c>
      <c r="C1043" s="102">
        <f t="shared" si="317"/>
        <v>1071519.3052373428</v>
      </c>
      <c r="D1043" s="102">
        <f t="shared" si="308"/>
        <v>1071.5193052373429</v>
      </c>
      <c r="E1043" s="102">
        <f t="shared" si="309"/>
        <v>-40.485026682722435</v>
      </c>
      <c r="F1043" s="102">
        <f t="shared" si="310"/>
        <v>-190.30505210389876</v>
      </c>
      <c r="G1043" s="102">
        <f t="shared" si="311"/>
        <v>-23.449009017824576</v>
      </c>
      <c r="H1043" s="102">
        <f t="shared" si="312"/>
        <v>97.030813656305256</v>
      </c>
      <c r="I1043" s="102">
        <f t="shared" si="313"/>
        <v>-63.934035700547014</v>
      </c>
      <c r="J1043" s="102">
        <f t="shared" si="314"/>
        <v>-93.274238447593504</v>
      </c>
      <c r="K1043" s="102" t="str">
        <f t="shared" si="300"/>
        <v>1+7.9107513671562i</v>
      </c>
      <c r="L1043" s="102" t="str">
        <f t="shared" si="301"/>
        <v>1-0.643052491360561i</v>
      </c>
      <c r="M1043" s="102" t="str">
        <f t="shared" si="318"/>
        <v>6.08702837518376+7.26769887579564i</v>
      </c>
      <c r="N1043" s="102" t="str">
        <f t="shared" si="302"/>
        <v>1+10482.0440804015i</v>
      </c>
      <c r="O1043" s="102" t="str">
        <f t="shared" si="303"/>
        <v>-27.7731176816555+15.8011786990328i</v>
      </c>
      <c r="P1043" s="102" t="str">
        <f t="shared" si="319"/>
        <v>-165656.424763245-291103.242610592i</v>
      </c>
      <c r="Q1043" s="102" t="str">
        <f t="shared" si="304"/>
        <v>-0.00930435047808292+0.00169173458426906i</v>
      </c>
      <c r="R1043" s="102" t="str">
        <f t="shared" si="305"/>
        <v>1400-3.16025606667337i</v>
      </c>
      <c r="S1043" s="102" t="str">
        <f t="shared" si="306"/>
        <v>-172.711668760056i</v>
      </c>
      <c r="T1043" s="102" t="str">
        <f t="shared" si="315"/>
        <v>20.9756390964025-170.076650172659i</v>
      </c>
      <c r="U1043" s="102" t="str">
        <f t="shared" si="307"/>
        <v>-0.00822890456858865+0.0667223781446584i</v>
      </c>
      <c r="V1043" s="102"/>
      <c r="W1043" s="102"/>
      <c r="X1043" s="102"/>
      <c r="Y1043" s="102"/>
      <c r="Z1043" s="102"/>
      <c r="AA1043" s="102"/>
      <c r="AB1043" s="102"/>
      <c r="AC1043" s="102"/>
      <c r="AD1043" s="102"/>
      <c r="AE1043" s="102"/>
      <c r="AF1043" s="102"/>
      <c r="AG1043" s="102"/>
      <c r="AH1043" s="102"/>
      <c r="AI1043" s="102"/>
      <c r="AJ1043" s="102"/>
      <c r="AK1043" s="102"/>
      <c r="AL1043" s="102"/>
    </row>
    <row r="1044" spans="2:38" s="110" customFormat="1" x14ac:dyDescent="0.2">
      <c r="B1044" s="102">
        <f t="shared" si="316"/>
        <v>6.0349999999998927</v>
      </c>
      <c r="C1044" s="102">
        <f t="shared" si="317"/>
        <v>1083926.9140209369</v>
      </c>
      <c r="D1044" s="102">
        <f t="shared" si="308"/>
        <v>1083.9269140209369</v>
      </c>
      <c r="E1044" s="102">
        <f t="shared" si="309"/>
        <v>-40.638253603563463</v>
      </c>
      <c r="F1044" s="102">
        <f t="shared" si="310"/>
        <v>-190.8270377411811</v>
      </c>
      <c r="G1044" s="102">
        <f t="shared" si="311"/>
        <v>-23.547473408297957</v>
      </c>
      <c r="H1044" s="102">
        <f t="shared" si="312"/>
        <v>96.951168889976216</v>
      </c>
      <c r="I1044" s="102">
        <f t="shared" si="313"/>
        <v>-64.185727011861417</v>
      </c>
      <c r="J1044" s="102">
        <f t="shared" si="314"/>
        <v>-93.875868851204885</v>
      </c>
      <c r="K1044" s="102" t="str">
        <f t="shared" si="300"/>
        <v>1+8.00235355077361i</v>
      </c>
      <c r="L1044" s="102" t="str">
        <f t="shared" si="301"/>
        <v>1-0.650498688270984i</v>
      </c>
      <c r="M1044" s="102" t="str">
        <f t="shared" si="318"/>
        <v>6.20552048785888+7.35185486250263i</v>
      </c>
      <c r="N1044" s="102" t="str">
        <f t="shared" si="302"/>
        <v>1+10603.4204303807i</v>
      </c>
      <c r="O1044" s="102" t="str">
        <f t="shared" si="303"/>
        <v>-28.4433296897076+15.9841477250308i</v>
      </c>
      <c r="P1044" s="102" t="str">
        <f t="shared" si="319"/>
        <v>-169515.081879504-301580.598992174i</v>
      </c>
      <c r="Q1044" s="102" t="str">
        <f t="shared" si="304"/>
        <v>-0.00912613065571324+0.00174536624551345i</v>
      </c>
      <c r="R1044" s="102" t="str">
        <f t="shared" si="305"/>
        <v>1400-3.12408091461833i</v>
      </c>
      <c r="S1044" s="102" t="str">
        <f t="shared" si="306"/>
        <v>-170.734654636118i</v>
      </c>
      <c r="T1044" s="102" t="str">
        <f t="shared" si="315"/>
        <v>20.5054268098316-168.188192081057i</v>
      </c>
      <c r="U1044" s="102" t="str">
        <f t="shared" si="307"/>
        <v>-0.0080444366715493+0.0659815215087222i</v>
      </c>
      <c r="V1044" s="102"/>
      <c r="W1044" s="102"/>
      <c r="X1044" s="102"/>
      <c r="Y1044" s="102"/>
      <c r="Z1044" s="102"/>
      <c r="AA1044" s="102"/>
      <c r="AB1044" s="102"/>
      <c r="AC1044" s="102"/>
      <c r="AD1044" s="102"/>
      <c r="AE1044" s="102"/>
      <c r="AF1044" s="102"/>
      <c r="AG1044" s="102"/>
      <c r="AH1044" s="102"/>
      <c r="AI1044" s="102"/>
      <c r="AJ1044" s="102"/>
      <c r="AK1044" s="102"/>
      <c r="AL1044" s="102"/>
    </row>
    <row r="1045" spans="2:38" s="110" customFormat="1" x14ac:dyDescent="0.2">
      <c r="B1045" s="102">
        <f t="shared" si="316"/>
        <v>6.0399999999998926</v>
      </c>
      <c r="C1045" s="102">
        <f t="shared" si="317"/>
        <v>1096478.1961429152</v>
      </c>
      <c r="D1045" s="102">
        <f t="shared" si="308"/>
        <v>1096.4781961429151</v>
      </c>
      <c r="E1045" s="102">
        <f t="shared" si="309"/>
        <v>-40.791318370847584</v>
      </c>
      <c r="F1045" s="102">
        <f t="shared" si="310"/>
        <v>-191.34893113562731</v>
      </c>
      <c r="G1045" s="102">
        <f t="shared" si="311"/>
        <v>-23.645972228411548</v>
      </c>
      <c r="H1045" s="102">
        <f t="shared" si="312"/>
        <v>96.872407757801867</v>
      </c>
      <c r="I1045" s="102">
        <f t="shared" si="313"/>
        <v>-64.437290599259128</v>
      </c>
      <c r="J1045" s="102">
        <f t="shared" si="314"/>
        <v>-94.476523377825444</v>
      </c>
      <c r="K1045" s="102" t="str">
        <f t="shared" si="300"/>
        <v>1+8.09501643768633i</v>
      </c>
      <c r="L1045" s="102" t="str">
        <f t="shared" si="301"/>
        <v>1-0.658031108077942i</v>
      </c>
      <c r="M1045" s="102" t="str">
        <f t="shared" si="318"/>
        <v>6.32677263639989+7.43698532960839i</v>
      </c>
      <c r="N1045" s="102" t="str">
        <f t="shared" si="302"/>
        <v>1+10726.2022522528i</v>
      </c>
      <c r="O1045" s="102" t="str">
        <f t="shared" si="303"/>
        <v>-29.1291529408896+16.1692354324962i</v>
      </c>
      <c r="P1045" s="102" t="str">
        <f t="shared" si="319"/>
        <v>-173463.618666187-312429.016645354i</v>
      </c>
      <c r="Q1045" s="102" t="str">
        <f t="shared" si="304"/>
        <v>-0.00895072442406906+0.00179648179844439i</v>
      </c>
      <c r="R1045" s="102" t="str">
        <f t="shared" si="305"/>
        <v>1400-3.08831985610462i</v>
      </c>
      <c r="S1045" s="102" t="str">
        <f t="shared" si="306"/>
        <v>-168.780271205718i</v>
      </c>
      <c r="T1045" s="102" t="str">
        <f t="shared" si="315"/>
        <v>20.0455963337535-166.319408063663i</v>
      </c>
      <c r="U1045" s="102" t="str">
        <f t="shared" si="307"/>
        <v>-0.00786404163862636+0.0652483831634369i</v>
      </c>
      <c r="V1045" s="102"/>
      <c r="W1045" s="102"/>
      <c r="X1045" s="102"/>
      <c r="Y1045" s="102"/>
      <c r="Z1045" s="102"/>
      <c r="AA1045" s="102"/>
      <c r="AB1045" s="102"/>
      <c r="AC1045" s="102"/>
      <c r="AD1045" s="102"/>
      <c r="AE1045" s="102"/>
      <c r="AF1045" s="102"/>
      <c r="AG1045" s="102"/>
      <c r="AH1045" s="102"/>
      <c r="AI1045" s="102"/>
      <c r="AJ1045" s="102"/>
      <c r="AK1045" s="102"/>
      <c r="AL1045" s="102"/>
    </row>
    <row r="1046" spans="2:38" s="110" customFormat="1" x14ac:dyDescent="0.2">
      <c r="B1046" s="102">
        <f t="shared" si="316"/>
        <v>6.0449999999998925</v>
      </c>
      <c r="C1046" s="102">
        <f t="shared" si="317"/>
        <v>1109174.8152621281</v>
      </c>
      <c r="D1046" s="102">
        <f t="shared" si="308"/>
        <v>1109.174815262128</v>
      </c>
      <c r="E1046" s="102">
        <f t="shared" si="309"/>
        <v>-40.944212024031359</v>
      </c>
      <c r="F1046" s="102">
        <f t="shared" si="310"/>
        <v>-191.87069564235335</v>
      </c>
      <c r="G1046" s="102">
        <f t="shared" si="311"/>
        <v>-23.744504717737357</v>
      </c>
      <c r="H1046" s="102">
        <f t="shared" si="312"/>
        <v>96.794521078494554</v>
      </c>
      <c r="I1046" s="102">
        <f t="shared" si="313"/>
        <v>-64.688716741768715</v>
      </c>
      <c r="J1046" s="102">
        <f t="shared" si="314"/>
        <v>-95.0761745638588</v>
      </c>
      <c r="K1046" s="102" t="str">
        <f t="shared" si="300"/>
        <v>1+8.18875231025965i</v>
      </c>
      <c r="L1046" s="102" t="str">
        <f t="shared" si="301"/>
        <v>1-0.665650749195521i</v>
      </c>
      <c r="M1046" s="102" t="str">
        <f t="shared" si="318"/>
        <v>6.45084911030089+7.52310156106413i</v>
      </c>
      <c r="N1046" s="102" t="str">
        <f t="shared" si="302"/>
        <v>1+10850.4058206152i</v>
      </c>
      <c r="O1046" s="102" t="str">
        <f t="shared" si="303"/>
        <v>-29.8309510677675+16.3564663546044i</v>
      </c>
      <c r="P1046" s="102" t="str">
        <f t="shared" si="319"/>
        <v>-177504.128689764-323661.568633837i</v>
      </c>
      <c r="Q1046" s="102" t="str">
        <f t="shared" si="304"/>
        <v>-0.0087781089349597+0.00184514918932268i</v>
      </c>
      <c r="R1046" s="102" t="str">
        <f t="shared" si="305"/>
        <v>1400-3.05296815104269i</v>
      </c>
      <c r="S1046" s="102" t="str">
        <f t="shared" si="306"/>
        <v>-166.84825941745i</v>
      </c>
      <c r="T1046" s="102" t="str">
        <f t="shared" si="315"/>
        <v>19.5959255017142-164.470136704534i</v>
      </c>
      <c r="U1046" s="102" t="str">
        <f t="shared" si="307"/>
        <v>-0.00768763231221094+0.0645228997840863i</v>
      </c>
      <c r="V1046" s="102"/>
      <c r="W1046" s="102"/>
      <c r="X1046" s="102"/>
      <c r="Y1046" s="102"/>
      <c r="Z1046" s="102"/>
      <c r="AA1046" s="102"/>
      <c r="AB1046" s="102"/>
      <c r="AC1046" s="102"/>
      <c r="AD1046" s="102"/>
      <c r="AE1046" s="102"/>
      <c r="AF1046" s="102"/>
      <c r="AG1046" s="102"/>
      <c r="AH1046" s="102"/>
      <c r="AI1046" s="102"/>
      <c r="AJ1046" s="102"/>
      <c r="AK1046" s="102"/>
      <c r="AL1046" s="102"/>
    </row>
    <row r="1047" spans="2:38" s="110" customFormat="1" x14ac:dyDescent="0.2">
      <c r="B1047" s="102">
        <f t="shared" si="316"/>
        <v>6.0499999999998924</v>
      </c>
      <c r="C1047" s="102">
        <f t="shared" si="317"/>
        <v>1122018.4543016874</v>
      </c>
      <c r="D1047" s="102">
        <f t="shared" si="308"/>
        <v>1122.0184543016874</v>
      </c>
      <c r="E1047" s="102">
        <f t="shared" si="309"/>
        <v>-41.096925682124059</v>
      </c>
      <c r="F1047" s="102">
        <f t="shared" si="310"/>
        <v>-192.39229451102204</v>
      </c>
      <c r="G1047" s="102">
        <f t="shared" si="311"/>
        <v>-23.843070132131785</v>
      </c>
      <c r="H1047" s="102">
        <f t="shared" si="312"/>
        <v>96.717499745200215</v>
      </c>
      <c r="I1047" s="102">
        <f t="shared" si="313"/>
        <v>-64.939995814255838</v>
      </c>
      <c r="J1047" s="102">
        <f t="shared" si="314"/>
        <v>-95.674794765821829</v>
      </c>
      <c r="K1047" s="102" t="str">
        <f t="shared" si="300"/>
        <v>1+8.28357359308194i</v>
      </c>
      <c r="L1047" s="102" t="str">
        <f t="shared" si="301"/>
        <v>1-0.673358621598897i</v>
      </c>
      <c r="M1047" s="102" t="str">
        <f t="shared" si="318"/>
        <v>6.57781569655068+7.61021497148304i</v>
      </c>
      <c r="N1047" s="102" t="str">
        <f t="shared" si="302"/>
        <v>1+10976.0475985163i</v>
      </c>
      <c r="O1047" s="102" t="str">
        <f t="shared" si="303"/>
        <v>-30.5490961729973+16.5458653086111i</v>
      </c>
      <c r="P1047" s="102" t="str">
        <f t="shared" si="319"/>
        <v>-181638.754282128-335291.787821162i</v>
      </c>
      <c r="Q1047" s="102" t="str">
        <f t="shared" si="304"/>
        <v>-0.00860826076336307+0.00189143525842624i</v>
      </c>
      <c r="R1047" s="102" t="str">
        <f t="shared" si="305"/>
        <v>1400-3.01802111360232i</v>
      </c>
      <c r="S1047" s="102" t="str">
        <f t="shared" si="306"/>
        <v>-164.938363185244i</v>
      </c>
      <c r="T1047" s="102" t="str">
        <f t="shared" si="315"/>
        <v>19.1561965882892-162.640216388182i</v>
      </c>
      <c r="U1047" s="102" t="str">
        <f t="shared" si="307"/>
        <v>-0.00751512327694421+0.0638050079676713i</v>
      </c>
      <c r="V1047" s="102"/>
      <c r="W1047" s="102"/>
      <c r="X1047" s="102"/>
      <c r="Y1047" s="102"/>
      <c r="Z1047" s="102"/>
      <c r="AA1047" s="102"/>
      <c r="AB1047" s="102"/>
      <c r="AC1047" s="102"/>
      <c r="AD1047" s="102"/>
      <c r="AE1047" s="102"/>
      <c r="AF1047" s="102"/>
      <c r="AG1047" s="102"/>
      <c r="AH1047" s="102"/>
      <c r="AI1047" s="102"/>
      <c r="AJ1047" s="102"/>
      <c r="AK1047" s="102"/>
      <c r="AL1047" s="102"/>
    </row>
    <row r="1048" spans="2:38" s="110" customFormat="1" x14ac:dyDescent="0.2">
      <c r="B1048" s="102">
        <f t="shared" si="316"/>
        <v>6.0549999999998922</v>
      </c>
      <c r="C1048" s="102">
        <f t="shared" si="317"/>
        <v>1135010.8156720358</v>
      </c>
      <c r="D1048" s="102">
        <f t="shared" si="308"/>
        <v>1135.0108156720357</v>
      </c>
      <c r="E1048" s="102">
        <f t="shared" si="309"/>
        <v>-41.249450549436474</v>
      </c>
      <c r="F1048" s="102">
        <f t="shared" si="310"/>
        <v>-192.91369088219432</v>
      </c>
      <c r="G1048" s="102">
        <f t="shared" si="311"/>
        <v>-23.941667743409436</v>
      </c>
      <c r="H1048" s="102">
        <f t="shared" si="312"/>
        <v>96.64133472563104</v>
      </c>
      <c r="I1048" s="102">
        <f t="shared" si="313"/>
        <v>-65.191118292845914</v>
      </c>
      <c r="J1048" s="102">
        <f t="shared" si="314"/>
        <v>-96.272356156563276</v>
      </c>
      <c r="K1048" s="102" t="str">
        <f t="shared" si="300"/>
        <v>1+8.37949285461153i</v>
      </c>
      <c r="L1048" s="102" t="str">
        <f t="shared" si="301"/>
        <v>1-0.68115574695821i</v>
      </c>
      <c r="M1048" s="102" t="str">
        <f t="shared" si="318"/>
        <v>6.7077397145139+7.69833710765332i</v>
      </c>
      <c r="N1048" s="102" t="str">
        <f t="shared" si="302"/>
        <v>1+11103.1442396378i</v>
      </c>
      <c r="O1048" s="102" t="str">
        <f t="shared" si="303"/>
        <v>-31.2839690266196+16.7374573991426i</v>
      </c>
      <c r="P1048" s="102" t="str">
        <f t="shared" si="319"/>
        <v>-185869.6876765-347333.68303352i</v>
      </c>
      <c r="Q1048" s="102" t="str">
        <f t="shared" si="304"/>
        <v>-0.00844115593515269+0.00193540573227292i</v>
      </c>
      <c r="R1048" s="102" t="str">
        <f t="shared" si="305"/>
        <v>1400-2.98347411159157i</v>
      </c>
      <c r="S1048" s="102" t="str">
        <f t="shared" si="306"/>
        <v>-163.050329354423i</v>
      </c>
      <c r="T1048" s="102" t="str">
        <f t="shared" si="315"/>
        <v>18.7261962343652-160.829485364964i</v>
      </c>
      <c r="U1048" s="102" t="str">
        <f t="shared" si="307"/>
        <v>-0.00734643083040479+0.0630946442585627i</v>
      </c>
      <c r="V1048" s="102"/>
      <c r="W1048" s="102"/>
      <c r="X1048" s="102"/>
      <c r="Y1048" s="102"/>
      <c r="Z1048" s="102"/>
      <c r="AA1048" s="102"/>
      <c r="AB1048" s="102"/>
      <c r="AC1048" s="102"/>
      <c r="AD1048" s="102"/>
      <c r="AE1048" s="102"/>
      <c r="AF1048" s="102"/>
      <c r="AG1048" s="102"/>
      <c r="AH1048" s="102"/>
      <c r="AI1048" s="102"/>
      <c r="AJ1048" s="102"/>
      <c r="AK1048" s="102"/>
      <c r="AL1048" s="102"/>
    </row>
    <row r="1049" spans="2:38" s="110" customFormat="1" x14ac:dyDescent="0.2">
      <c r="B1049" s="102">
        <f t="shared" si="316"/>
        <v>6.0599999999998921</v>
      </c>
      <c r="C1049" s="102">
        <f t="shared" si="317"/>
        <v>1148153.6214966001</v>
      </c>
      <c r="D1049" s="102">
        <f t="shared" si="308"/>
        <v>1148.1536214966002</v>
      </c>
      <c r="E1049" s="102">
        <f t="shared" si="309"/>
        <v>-41.401777921242001</v>
      </c>
      <c r="F1049" s="102">
        <f t="shared" si="310"/>
        <v>-193.43484778431812</v>
      </c>
      <c r="G1049" s="102">
        <f t="shared" si="311"/>
        <v>-24.040296839022467</v>
      </c>
      <c r="H1049" s="102">
        <f t="shared" si="312"/>
        <v>96.566017062166082</v>
      </c>
      <c r="I1049" s="102">
        <f t="shared" si="313"/>
        <v>-65.442074760264461</v>
      </c>
      <c r="J1049" s="102">
        <f t="shared" si="314"/>
        <v>-96.86883072215204</v>
      </c>
      <c r="K1049" s="102" t="str">
        <f t="shared" si="300"/>
        <v>1+8.47652280884265i</v>
      </c>
      <c r="L1049" s="102" t="str">
        <f t="shared" si="301"/>
        <v>1-0.68904315877398i</v>
      </c>
      <c r="M1049" s="102" t="str">
        <f t="shared" si="318"/>
        <v>6.84069005162463+7.78747965006867i</v>
      </c>
      <c r="N1049" s="102" t="str">
        <f t="shared" si="302"/>
        <v>1+11231.7125905018i</v>
      </c>
      <c r="O1049" s="102" t="str">
        <f t="shared" si="303"/>
        <v>-32.0359592679488+16.9312680215229i</v>
      </c>
      <c r="P1049" s="102" t="str">
        <f t="shared" si="319"/>
        <v>-190199.172169767-359801.755790602i</v>
      </c>
      <c r="Q1049" s="102" t="str">
        <f t="shared" si="304"/>
        <v>-0.00827676995484078+0.00197712521713174i</v>
      </c>
      <c r="R1049" s="102" t="str">
        <f t="shared" si="305"/>
        <v>1400-2.9493225658427i</v>
      </c>
      <c r="S1049" s="102" t="str">
        <f t="shared" si="306"/>
        <v>-161.183907668148i</v>
      </c>
      <c r="T1049" s="102" t="str">
        <f t="shared" si="315"/>
        <v>18.3057153730222-159.037781813921i</v>
      </c>
      <c r="U1049" s="102" t="str">
        <f t="shared" si="307"/>
        <v>-0.00718147295403177+0.0623917451731535i</v>
      </c>
      <c r="V1049" s="102"/>
      <c r="W1049" s="102"/>
      <c r="X1049" s="102"/>
      <c r="Y1049" s="102"/>
      <c r="Z1049" s="102"/>
      <c r="AA1049" s="102"/>
      <c r="AB1049" s="102"/>
      <c r="AC1049" s="102"/>
      <c r="AD1049" s="102"/>
      <c r="AE1049" s="102"/>
      <c r="AF1049" s="102"/>
      <c r="AG1049" s="102"/>
      <c r="AH1049" s="102"/>
      <c r="AI1049" s="102"/>
      <c r="AJ1049" s="102"/>
      <c r="AK1049" s="102"/>
      <c r="AL1049" s="102"/>
    </row>
    <row r="1050" spans="2:38" s="110" customFormat="1" x14ac:dyDescent="0.2">
      <c r="B1050" s="102">
        <f t="shared" si="316"/>
        <v>6.064999999999892</v>
      </c>
      <c r="C1050" s="102">
        <f t="shared" si="317"/>
        <v>1161448.6138400547</v>
      </c>
      <c r="D1050" s="102">
        <f t="shared" si="308"/>
        <v>1161.4486138400548</v>
      </c>
      <c r="E1050" s="102">
        <f t="shared" si="309"/>
        <v>-41.553899189345344</v>
      </c>
      <c r="F1050" s="102">
        <f t="shared" si="310"/>
        <v>-193.9557281313802</v>
      </c>
      <c r="G1050" s="102">
        <f t="shared" si="311"/>
        <v>-24.138956721745785</v>
      </c>
      <c r="H1050" s="102">
        <f t="shared" si="312"/>
        <v>96.491537871921523</v>
      </c>
      <c r="I1050" s="102">
        <f t="shared" si="313"/>
        <v>-65.692855911091129</v>
      </c>
      <c r="J1050" s="102">
        <f t="shared" si="314"/>
        <v>-97.464190259458675</v>
      </c>
      <c r="K1050" s="102" t="str">
        <f t="shared" si="300"/>
        <v>1+8.57467631699062i</v>
      </c>
      <c r="L1050" s="102" t="str">
        <f t="shared" si="301"/>
        <v>1-0.697021902514098i</v>
      </c>
      <c r="M1050" s="102" t="str">
        <f t="shared" si="318"/>
        <v>6.97673719991138+7.87765441447652i</v>
      </c>
      <c r="N1050" s="102" t="str">
        <f t="shared" si="302"/>
        <v>1+11361.7696927038i</v>
      </c>
      <c r="O1050" s="102" t="str">
        <f t="shared" si="303"/>
        <v>-32.8054656121642+17.1273228651402i</v>
      </c>
      <c r="P1050" s="102" t="str">
        <f t="shared" si="319"/>
        <v>-194629.503311915-372711.017624459i</v>
      </c>
      <c r="Q1050" s="102" t="str">
        <f t="shared" si="304"/>
        <v>-0.00811507783327928+0.00201665719379142i</v>
      </c>
      <c r="R1050" s="102" t="str">
        <f t="shared" si="305"/>
        <v>1400-2.91556194960535i</v>
      </c>
      <c r="S1050" s="102" t="str">
        <f t="shared" si="306"/>
        <v>-159.338850734246i</v>
      </c>
      <c r="T1050" s="102" t="str">
        <f t="shared" si="315"/>
        <v>17.8945491560479-157.264943903134i</v>
      </c>
      <c r="U1050" s="102" t="str">
        <f t="shared" si="307"/>
        <v>-0.0070201692842957+0.061696247223537i</v>
      </c>
      <c r="V1050" s="102"/>
      <c r="W1050" s="102"/>
      <c r="X1050" s="102"/>
      <c r="Y1050" s="102"/>
      <c r="Z1050" s="102"/>
      <c r="AA1050" s="102"/>
      <c r="AB1050" s="102"/>
      <c r="AC1050" s="102"/>
      <c r="AD1050" s="102"/>
      <c r="AE1050" s="102"/>
      <c r="AF1050" s="102"/>
      <c r="AG1050" s="102"/>
      <c r="AH1050" s="102"/>
      <c r="AI1050" s="102"/>
      <c r="AJ1050" s="102"/>
      <c r="AK1050" s="102"/>
      <c r="AL1050" s="102"/>
    </row>
    <row r="1051" spans="2:38" s="110" customFormat="1" x14ac:dyDescent="0.2">
      <c r="B1051" s="102">
        <f t="shared" si="316"/>
        <v>6.0699999999998919</v>
      </c>
      <c r="C1051" s="102">
        <f t="shared" si="317"/>
        <v>1174897.5549392381</v>
      </c>
      <c r="D1051" s="102">
        <f t="shared" si="308"/>
        <v>1174.897554939238</v>
      </c>
      <c r="E1051" s="102">
        <f t="shared" si="309"/>
        <v>-41.705805847554132</v>
      </c>
      <c r="F1051" s="102">
        <f t="shared" si="310"/>
        <v>-194.47629472125394</v>
      </c>
      <c r="G1051" s="102">
        <f t="shared" si="311"/>
        <v>-24.237646709367123</v>
      </c>
      <c r="H1051" s="102">
        <f t="shared" si="312"/>
        <v>96.417888346791457</v>
      </c>
      <c r="I1051" s="102">
        <f t="shared" si="313"/>
        <v>-65.943452556921258</v>
      </c>
      <c r="J1051" s="102">
        <f t="shared" si="314"/>
        <v>-98.058406374462479</v>
      </c>
      <c r="K1051" s="102" t="str">
        <f t="shared" si="300"/>
        <v>1+8.67396638919664i</v>
      </c>
      <c r="L1051" s="102" t="str">
        <f t="shared" si="301"/>
        <v>1-0.705093035752407i</v>
      </c>
      <c r="M1051" s="102" t="str">
        <f t="shared" si="318"/>
        <v>7.115953293373+7.96887335344423i</v>
      </c>
      <c r="N1051" s="102" t="str">
        <f t="shared" si="302"/>
        <v>1+11493.3327851719i</v>
      </c>
      <c r="O1051" s="102" t="str">
        <f t="shared" si="303"/>
        <v>-33.5928960617157+17.3256479168516i</v>
      </c>
      <c r="P1051" s="102" t="str">
        <f t="shared" si="319"/>
        <v>-199163.030123157-386077.008007072i</v>
      </c>
      <c r="Q1051" s="102" t="str">
        <f t="shared" si="304"/>
        <v>-0.00795605411526346+0.00205406401355482i</v>
      </c>
      <c r="R1051" s="102" t="str">
        <f t="shared" si="305"/>
        <v>1400-2.88218778794639i</v>
      </c>
      <c r="S1051" s="102" t="str">
        <f t="shared" si="306"/>
        <v>-157.514913992419i</v>
      </c>
      <c r="T1051" s="102" t="str">
        <f t="shared" si="315"/>
        <v>17.4924968811123-155.510809847682i</v>
      </c>
      <c r="U1051" s="102" t="str">
        <f t="shared" si="307"/>
        <v>-0.00686244108412866+0.0610080869402443i</v>
      </c>
      <c r="V1051" s="102"/>
      <c r="W1051" s="102"/>
      <c r="X1051" s="102"/>
      <c r="Y1051" s="102"/>
      <c r="Z1051" s="102"/>
      <c r="AA1051" s="102"/>
      <c r="AB1051" s="102"/>
      <c r="AC1051" s="102"/>
      <c r="AD1051" s="102"/>
      <c r="AE1051" s="102"/>
      <c r="AF1051" s="102"/>
      <c r="AG1051" s="102"/>
      <c r="AH1051" s="102"/>
      <c r="AI1051" s="102"/>
      <c r="AJ1051" s="102"/>
      <c r="AK1051" s="102"/>
      <c r="AL1051" s="102"/>
    </row>
    <row r="1052" spans="2:38" s="110" customFormat="1" x14ac:dyDescent="0.2">
      <c r="B1052" s="102">
        <f t="shared" si="316"/>
        <v>6.0749999999998918</v>
      </c>
      <c r="C1052" s="102">
        <f t="shared" si="317"/>
        <v>1188502.2274367237</v>
      </c>
      <c r="D1052" s="102">
        <f t="shared" si="308"/>
        <v>1188.5022274367236</v>
      </c>
      <c r="E1052" s="102">
        <f t="shared" si="309"/>
        <v>-41.857489497046679</v>
      </c>
      <c r="F1052" s="102">
        <f t="shared" si="310"/>
        <v>-194.99651023475943</v>
      </c>
      <c r="G1052" s="102">
        <f t="shared" si="311"/>
        <v>-24.336366134383127</v>
      </c>
      <c r="H1052" s="102">
        <f t="shared" si="312"/>
        <v>96.34505975345995</v>
      </c>
      <c r="I1052" s="102">
        <f t="shared" si="313"/>
        <v>-66.193855631429813</v>
      </c>
      <c r="J1052" s="102">
        <f t="shared" si="314"/>
        <v>-98.651450481299477</v>
      </c>
      <c r="K1052" s="102" t="str">
        <f t="shared" si="300"/>
        <v>1+8.77440618625224i</v>
      </c>
      <c r="L1052" s="102" t="str">
        <f t="shared" si="301"/>
        <v>1-0.713257628308875i</v>
      </c>
      <c r="M1052" s="102" t="str">
        <f t="shared" si="318"/>
        <v>7.25841214622499+8.06114855794336i</v>
      </c>
      <c r="N1052" s="102" t="str">
        <f t="shared" si="302"/>
        <v>1+11626.4193064516i</v>
      </c>
      <c r="O1052" s="102" t="str">
        <f t="shared" si="303"/>
        <v>-34.3986681226502+17.5262694644279i</v>
      </c>
      <c r="P1052" s="102" t="str">
        <f t="shared" si="319"/>
        <v>-203802.15633942-399915.812907937i</v>
      </c>
      <c r="Q1052" s="102" t="str">
        <f t="shared" si="304"/>
        <v>-0.00779967290698815+0.00208940689542438i</v>
      </c>
      <c r="R1052" s="102" t="str">
        <f t="shared" si="305"/>
        <v>1400-2.84919565715684i</v>
      </c>
      <c r="S1052" s="102" t="str">
        <f t="shared" si="306"/>
        <v>-155.711855681827i</v>
      </c>
      <c r="T1052" s="102" t="str">
        <f t="shared" si="315"/>
        <v>17.0993619196255-153.775217965255i</v>
      </c>
      <c r="U1052" s="102" t="str">
        <f t="shared" si="307"/>
        <v>-0.0067082112146223+0.0603272008940614i</v>
      </c>
      <c r="V1052" s="102"/>
      <c r="W1052" s="102"/>
      <c r="X1052" s="102"/>
      <c r="Y1052" s="102"/>
      <c r="Z1052" s="102"/>
      <c r="AA1052" s="102"/>
      <c r="AB1052" s="102"/>
      <c r="AC1052" s="102"/>
      <c r="AD1052" s="102"/>
      <c r="AE1052" s="102"/>
      <c r="AF1052" s="102"/>
      <c r="AG1052" s="102"/>
      <c r="AH1052" s="102"/>
      <c r="AI1052" s="102"/>
      <c r="AJ1052" s="102"/>
      <c r="AK1052" s="102"/>
      <c r="AL1052" s="102"/>
    </row>
    <row r="1053" spans="2:38" s="110" customFormat="1" x14ac:dyDescent="0.2">
      <c r="B1053" s="102">
        <f t="shared" si="316"/>
        <v>6.0799999999998917</v>
      </c>
      <c r="C1053" s="102">
        <f t="shared" si="317"/>
        <v>1202264.4346171145</v>
      </c>
      <c r="D1053" s="102">
        <f t="shared" si="308"/>
        <v>1202.2644346171144</v>
      </c>
      <c r="E1053" s="102">
        <f t="shared" si="309"/>
        <v>-42.008941851631917</v>
      </c>
      <c r="F1053" s="102">
        <f t="shared" si="310"/>
        <v>-195.51633723546564</v>
      </c>
      <c r="G1053" s="102">
        <f t="shared" si="311"/>
        <v>-24.4351143437</v>
      </c>
      <c r="H1053" s="102">
        <f t="shared" si="312"/>
        <v>96.273043433386434</v>
      </c>
      <c r="I1053" s="102">
        <f t="shared" si="313"/>
        <v>-66.44405619533191</v>
      </c>
      <c r="J1053" s="102">
        <f t="shared" si="314"/>
        <v>-99.243293802079208</v>
      </c>
      <c r="K1053" s="102" t="str">
        <f t="shared" si="300"/>
        <v>1+8.87600902134372i</v>
      </c>
      <c r="L1053" s="102" t="str">
        <f t="shared" si="301"/>
        <v>1-0.721516762391401i</v>
      </c>
      <c r="M1053" s="102" t="str">
        <f t="shared" si="318"/>
        <v>7.40418929203679+8.15449225895232i</v>
      </c>
      <c r="N1053" s="102" t="str">
        <f t="shared" si="302"/>
        <v>1+11761.0468970171i</v>
      </c>
      <c r="O1053" s="102" t="str">
        <f t="shared" si="303"/>
        <v>-35.2232090259801+17.7292141000379i</v>
      </c>
      <c r="P1053" s="102" t="str">
        <f t="shared" si="319"/>
        <v>-208549.341686829-414244.084003888i</v>
      </c>
      <c r="Q1053" s="102" t="str">
        <f t="shared" si="304"/>
        <v>-0.00764590790330632+0.00212274592444429i</v>
      </c>
      <c r="R1053" s="102" t="str">
        <f t="shared" si="305"/>
        <v>1400-2.8165811841655i</v>
      </c>
      <c r="S1053" s="102" t="str">
        <f t="shared" si="306"/>
        <v>-153.929436809045i</v>
      </c>
      <c r="T1053" s="102" t="str">
        <f t="shared" si="315"/>
        <v>16.714951645307-152.058006729509i</v>
      </c>
      <c r="U1053" s="102" t="str">
        <f t="shared" si="307"/>
        <v>-0.00655740410700504+0.0596535257169611i</v>
      </c>
      <c r="V1053" s="102"/>
      <c r="W1053" s="102"/>
      <c r="X1053" s="102"/>
      <c r="Y1053" s="102"/>
      <c r="Z1053" s="102"/>
      <c r="AA1053" s="102"/>
      <c r="AB1053" s="102"/>
      <c r="AC1053" s="102"/>
      <c r="AD1053" s="102"/>
      <c r="AE1053" s="102"/>
      <c r="AF1053" s="102"/>
      <c r="AG1053" s="102"/>
      <c r="AH1053" s="102"/>
      <c r="AI1053" s="102"/>
      <c r="AJ1053" s="102"/>
      <c r="AK1053" s="102"/>
      <c r="AL1053" s="102"/>
    </row>
    <row r="1054" spans="2:38" s="110" customFormat="1" x14ac:dyDescent="0.2">
      <c r="B1054" s="102">
        <f t="shared" si="316"/>
        <v>6.0849999999998916</v>
      </c>
      <c r="C1054" s="102">
        <f t="shared" si="317"/>
        <v>1216186.0006460662</v>
      </c>
      <c r="D1054" s="102">
        <f t="shared" si="308"/>
        <v>1216.1860006460661</v>
      </c>
      <c r="E1054" s="102">
        <f t="shared" si="309"/>
        <v>-42.160154742895557</v>
      </c>
      <c r="F1054" s="102">
        <f t="shared" si="310"/>
        <v>-196.03573817025031</v>
      </c>
      <c r="G1054" s="102">
        <f t="shared" si="311"/>
        <v>-24.533890698340173</v>
      </c>
      <c r="H1054" s="102">
        <f t="shared" si="312"/>
        <v>96.201830802764647</v>
      </c>
      <c r="I1054" s="102">
        <f t="shared" si="313"/>
        <v>-66.69404544123573</v>
      </c>
      <c r="J1054" s="102">
        <f t="shared" si="314"/>
        <v>-99.833907367485665</v>
      </c>
      <c r="K1054" s="102" t="str">
        <f t="shared" si="300"/>
        <v>1+8.97878836181682i</v>
      </c>
      <c r="L1054" s="102" t="str">
        <f t="shared" si="301"/>
        <v>1-0.729871532739263i</v>
      </c>
      <c r="M1054" s="102" t="str">
        <f t="shared" si="318"/>
        <v>7.5533620237807+8.24891682907756i</v>
      </c>
      <c r="N1054" s="102" t="str">
        <f t="shared" si="302"/>
        <v>1+11897.2334016096i</v>
      </c>
      <c r="O1054" s="102" t="str">
        <f t="shared" si="303"/>
        <v>-36.0669559542063+17.9345087237732i</v>
      </c>
      <c r="P1054" s="102" t="str">
        <f t="shared" si="319"/>
        <v>-213407.103185887-429079.058564042i</v>
      </c>
      <c r="Q1054" s="102" t="str">
        <f t="shared" si="304"/>
        <v>-0.00749473241474504+0.0021541400511622i</v>
      </c>
      <c r="R1054" s="102" t="str">
        <f t="shared" si="305"/>
        <v>1400-2.78434004595931i</v>
      </c>
      <c r="S1054" s="102" t="str">
        <f t="shared" si="306"/>
        <v>-152.167421116381i</v>
      </c>
      <c r="T1054" s="102" t="str">
        <f t="shared" si="315"/>
        <v>16.339077363483-150.35901482121i</v>
      </c>
      <c r="U1054" s="102" t="str">
        <f t="shared" si="307"/>
        <v>-0.00640994573490486+0.0589869981221669i</v>
      </c>
      <c r="V1054" s="102"/>
      <c r="W1054" s="102"/>
      <c r="X1054" s="102"/>
      <c r="Y1054" s="102"/>
      <c r="Z1054" s="102"/>
      <c r="AA1054" s="102"/>
      <c r="AB1054" s="102"/>
      <c r="AC1054" s="102"/>
      <c r="AD1054" s="102"/>
      <c r="AE1054" s="102"/>
      <c r="AF1054" s="102"/>
      <c r="AG1054" s="102"/>
      <c r="AH1054" s="102"/>
      <c r="AI1054" s="102"/>
      <c r="AJ1054" s="102"/>
      <c r="AK1054" s="102"/>
      <c r="AL1054" s="102"/>
    </row>
    <row r="1055" spans="2:38" s="110" customFormat="1" x14ac:dyDescent="0.2">
      <c r="B1055" s="102">
        <f t="shared" si="316"/>
        <v>6.0899999999998915</v>
      </c>
      <c r="C1055" s="102">
        <f t="shared" si="317"/>
        <v>1230268.7708120761</v>
      </c>
      <c r="D1055" s="102">
        <f t="shared" si="308"/>
        <v>1230.2687708120761</v>
      </c>
      <c r="E1055" s="102">
        <f t="shared" si="309"/>
        <v>-42.311120125228491</v>
      </c>
      <c r="F1055" s="102">
        <f t="shared" si="310"/>
        <v>-196.5546753706339</v>
      </c>
      <c r="G1055" s="102">
        <f t="shared" si="311"/>
        <v>-24.63269457315349</v>
      </c>
      <c r="H1055" s="102">
        <f t="shared" si="312"/>
        <v>96.131413352456903</v>
      </c>
      <c r="I1055" s="102">
        <f t="shared" si="313"/>
        <v>-66.943814698381985</v>
      </c>
      <c r="J1055" s="102">
        <f t="shared" si="314"/>
        <v>-100.423262018177</v>
      </c>
      <c r="K1055" s="102" t="str">
        <f t="shared" si="300"/>
        <v>1+9.08275783096178i</v>
      </c>
      <c r="L1055" s="102" t="str">
        <f t="shared" si="301"/>
        <v>1-0.738323046768219i</v>
      </c>
      <c r="M1055" s="102" t="str">
        <f t="shared" si="318"/>
        <v>7.7060094348136+8.34443478419356i</v>
      </c>
      <c r="N1055" s="102" t="str">
        <f t="shared" si="302"/>
        <v>1+12034.9968716029i</v>
      </c>
      <c r="O1055" s="102" t="str">
        <f t="shared" si="303"/>
        <v>-36.9303562731187+18.1421805472139i</v>
      </c>
      <c r="P1055" s="102" t="str">
        <f t="shared" si="319"/>
        <v>-218378.016486047-444438.580033617i</v>
      </c>
      <c r="Q1055" s="102" t="str">
        <f t="shared" si="304"/>
        <v>-0.00734611939423492+0.00218364709217267i</v>
      </c>
      <c r="R1055" s="102" t="str">
        <f t="shared" si="305"/>
        <v>1400-2.75246796901033i</v>
      </c>
      <c r="S1055" s="102" t="str">
        <f t="shared" si="306"/>
        <v>-150.425575050564i</v>
      </c>
      <c r="T1055" s="102" t="str">
        <f t="shared" si="315"/>
        <v>15.9715542411358-148.678081177251i</v>
      </c>
      <c r="U1055" s="102" t="str">
        <f t="shared" si="307"/>
        <v>-0.00626576358690711+0.058327554923383i</v>
      </c>
      <c r="V1055" s="102"/>
      <c r="W1055" s="102"/>
      <c r="X1055" s="102"/>
      <c r="Y1055" s="102"/>
      <c r="Z1055" s="102"/>
      <c r="AA1055" s="102"/>
      <c r="AB1055" s="102"/>
      <c r="AC1055" s="102"/>
      <c r="AD1055" s="102"/>
      <c r="AE1055" s="102"/>
      <c r="AF1055" s="102"/>
      <c r="AG1055" s="102"/>
      <c r="AH1055" s="102"/>
      <c r="AI1055" s="102"/>
      <c r="AJ1055" s="102"/>
      <c r="AK1055" s="102"/>
      <c r="AL1055" s="102"/>
    </row>
    <row r="1056" spans="2:38" s="110" customFormat="1" x14ac:dyDescent="0.2">
      <c r="B1056" s="102">
        <f t="shared" si="316"/>
        <v>6.0949999999998914</v>
      </c>
      <c r="C1056" s="102">
        <f t="shared" si="317"/>
        <v>1244514.611771076</v>
      </c>
      <c r="D1056" s="102">
        <f t="shared" si="308"/>
        <v>1244.514611771076</v>
      </c>
      <c r="E1056" s="102">
        <f t="shared" si="309"/>
        <v>-42.46183008073001</v>
      </c>
      <c r="F1056" s="102">
        <f t="shared" si="310"/>
        <v>-197.07311105490527</v>
      </c>
      <c r="G1056" s="102">
        <f t="shared" si="311"/>
        <v>-24.731525356534092</v>
      </c>
      <c r="H1056" s="102">
        <f t="shared" si="312"/>
        <v>96.061782647903925</v>
      </c>
      <c r="I1056" s="102">
        <f t="shared" si="313"/>
        <v>-67.193355437264103</v>
      </c>
      <c r="J1056" s="102">
        <f t="shared" si="314"/>
        <v>-101.01132840700134</v>
      </c>
      <c r="K1056" s="102" t="str">
        <f t="shared" si="300"/>
        <v>1+9.18793120981914i</v>
      </c>
      <c r="L1056" s="102" t="str">
        <f t="shared" si="301"/>
        <v>1-0.7468724247173i</v>
      </c>
      <c r="M1056" s="102" t="str">
        <f t="shared" si="318"/>
        <v>7.86221246081338+8.44105878510184i</v>
      </c>
      <c r="N1056" s="102" t="str">
        <f t="shared" si="302"/>
        <v>1+12174.3555673957i</v>
      </c>
      <c r="O1056" s="102" t="str">
        <f t="shared" si="303"/>
        <v>-37.8138677689947+18.3522570970352i</v>
      </c>
      <c r="P1056" s="102" t="str">
        <f t="shared" si="319"/>
        <v>-223464.717231337-460341.119341128i</v>
      </c>
      <c r="Q1056" s="102" t="str">
        <f t="shared" si="304"/>
        <v>-0.00720004146351486+0.00221132373170471i</v>
      </c>
      <c r="R1056" s="102" t="str">
        <f t="shared" si="305"/>
        <v>1400-2.72096072870925i</v>
      </c>
      <c r="S1056" s="102" t="str">
        <f t="shared" si="306"/>
        <v>-148.703667731785i</v>
      </c>
      <c r="T1056" s="102" t="str">
        <f t="shared" si="315"/>
        <v>15.6122012377191-147.015045037591i</v>
      </c>
      <c r="U1056" s="102" t="str">
        <f t="shared" si="307"/>
        <v>-0.00612478663941286+0.0576751330532086i</v>
      </c>
      <c r="V1056" s="102"/>
      <c r="W1056" s="102"/>
      <c r="X1056" s="102"/>
      <c r="Y1056" s="102"/>
      <c r="Z1056" s="102"/>
      <c r="AA1056" s="102"/>
      <c r="AB1056" s="102"/>
      <c r="AC1056" s="102"/>
      <c r="AD1056" s="102"/>
      <c r="AE1056" s="102"/>
      <c r="AF1056" s="102"/>
      <c r="AG1056" s="102"/>
      <c r="AH1056" s="102"/>
      <c r="AI1056" s="102"/>
      <c r="AJ1056" s="102"/>
      <c r="AK1056" s="102"/>
      <c r="AL1056" s="102"/>
    </row>
    <row r="1057" spans="2:38" s="110" customFormat="1" x14ac:dyDescent="0.2">
      <c r="B1057" s="102">
        <f t="shared" si="316"/>
        <v>6.0999999999998913</v>
      </c>
      <c r="C1057" s="102">
        <f t="shared" si="317"/>
        <v>1258925.4117938546</v>
      </c>
      <c r="D1057" s="102">
        <f t="shared" si="308"/>
        <v>1258.9254117938547</v>
      </c>
      <c r="E1057" s="102">
        <f t="shared" si="309"/>
        <v>-42.612276823983571</v>
      </c>
      <c r="F1057" s="102">
        <f t="shared" si="310"/>
        <v>-197.59100733104825</v>
      </c>
      <c r="G1057" s="102">
        <f t="shared" si="311"/>
        <v>-24.830382450142217</v>
      </c>
      <c r="H1057" s="102">
        <f t="shared" si="312"/>
        <v>95.992930329012196</v>
      </c>
      <c r="I1057" s="102">
        <f t="shared" si="313"/>
        <v>-67.442659274125788</v>
      </c>
      <c r="J1057" s="102">
        <f t="shared" si="314"/>
        <v>-101.59807700203605</v>
      </c>
      <c r="K1057" s="102" t="str">
        <f t="shared" si="300"/>
        <v>1+9.29432243900634i</v>
      </c>
      <c r="L1057" s="102" t="str">
        <f t="shared" si="301"/>
        <v>1-0.755520799797294i</v>
      </c>
      <c r="M1057" s="102" t="str">
        <f t="shared" si="318"/>
        <v>8.02205392269201+8.53880163920905i</v>
      </c>
      <c r="N1057" s="102" t="str">
        <f t="shared" si="302"/>
        <v>1+12315.327960832i</v>
      </c>
      <c r="O1057" s="102" t="str">
        <f t="shared" si="303"/>
        <v>-38.7179588913241+18.5647662186562i</v>
      </c>
      <c r="P1057" s="102" t="str">
        <f t="shared" si="319"/>
        <v>-228669.902457817-476805.796954449i</v>
      </c>
      <c r="Q1057" s="102" t="str">
        <f t="shared" si="304"/>
        <v>-0.00705647093917257+0.00223722552421316i</v>
      </c>
      <c r="R1057" s="102" t="str">
        <f t="shared" si="305"/>
        <v>1400-2.68981414880554i</v>
      </c>
      <c r="S1057" s="102" t="str">
        <f t="shared" si="306"/>
        <v>-147.001470923093i</v>
      </c>
      <c r="T1057" s="102" t="str">
        <f t="shared" si="315"/>
        <v>15.2608410367587-145.369745990185i</v>
      </c>
      <c r="U1057" s="102" t="str">
        <f t="shared" si="307"/>
        <v>-0.00598694532980532+0.0570296695807648i</v>
      </c>
      <c r="V1057" s="102"/>
      <c r="W1057" s="102"/>
      <c r="X1057" s="102"/>
      <c r="Y1057" s="102"/>
      <c r="Z1057" s="102"/>
      <c r="AA1057" s="102"/>
      <c r="AB1057" s="102"/>
      <c r="AC1057" s="102"/>
      <c r="AD1057" s="102"/>
      <c r="AE1057" s="102"/>
      <c r="AF1057" s="102"/>
      <c r="AG1057" s="102"/>
      <c r="AH1057" s="102"/>
      <c r="AI1057" s="102"/>
      <c r="AJ1057" s="102"/>
      <c r="AK1057" s="102"/>
      <c r="AL1057" s="102"/>
    </row>
    <row r="1058" spans="2:38" s="110" customFormat="1" x14ac:dyDescent="0.2">
      <c r="B1058" s="102">
        <f t="shared" si="316"/>
        <v>6.1049999999998912</v>
      </c>
      <c r="C1058" s="102">
        <f t="shared" si="317"/>
        <v>1273503.0810163454</v>
      </c>
      <c r="D1058" s="102">
        <f t="shared" si="308"/>
        <v>1273.5030810163455</v>
      </c>
      <c r="E1058" s="102">
        <f t="shared" si="309"/>
        <v>-42.762452706698411</v>
      </c>
      <c r="F1058" s="102">
        <f t="shared" si="310"/>
        <v>-198.10832620047657</v>
      </c>
      <c r="G1058" s="102">
        <f t="shared" si="311"/>
        <v>-24.929265268630608</v>
      </c>
      <c r="H1058" s="102">
        <f t="shared" si="312"/>
        <v>95.924848110018914</v>
      </c>
      <c r="I1058" s="102">
        <f t="shared" si="313"/>
        <v>-67.691717975329027</v>
      </c>
      <c r="J1058" s="102">
        <f t="shared" si="314"/>
        <v>-102.18347809045765</v>
      </c>
      <c r="K1058" s="102" t="str">
        <f t="shared" si="300"/>
        <v>1+9.40194562056556i</v>
      </c>
      <c r="L1058" s="102" t="str">
        <f t="shared" si="301"/>
        <v>1-0.764269318340948i</v>
      </c>
      <c r="M1058" s="102" t="str">
        <f t="shared" si="318"/>
        <v>8.1856185705083+8.63767630222461i</v>
      </c>
      <c r="N1058" s="102" t="str">
        <f t="shared" si="302"/>
        <v>1+12457.9327376502i</v>
      </c>
      <c r="O1058" s="102" t="str">
        <f t="shared" si="303"/>
        <v>-39.6431090011871+18.7797360799309i</v>
      </c>
      <c r="P1058" s="102" t="str">
        <f t="shared" si="319"/>
        <v>-233996.332023603-493852.405712044i</v>
      </c>
      <c r="Q1058" s="102" t="str">
        <f t="shared" si="304"/>
        <v>-0.00691537985828803+0.00226140689793439i</v>
      </c>
      <c r="R1058" s="102" t="str">
        <f t="shared" si="305"/>
        <v>1400-2.65902410085373i</v>
      </c>
      <c r="S1058" s="102" t="str">
        <f t="shared" si="306"/>
        <v>-145.318759000146i</v>
      </c>
      <c r="T1058" s="102" t="str">
        <f t="shared" si="315"/>
        <v>14.9172999782512-143.742024013978i</v>
      </c>
      <c r="U1058" s="102" t="str">
        <f t="shared" si="307"/>
        <v>-0.0058521715299293+0.0563911017285605i</v>
      </c>
      <c r="V1058" s="102"/>
      <c r="W1058" s="102"/>
      <c r="X1058" s="102"/>
      <c r="Y1058" s="102"/>
      <c r="Z1058" s="102"/>
      <c r="AA1058" s="102"/>
      <c r="AB1058" s="102"/>
      <c r="AC1058" s="102"/>
      <c r="AD1058" s="102"/>
      <c r="AE1058" s="102"/>
      <c r="AF1058" s="102"/>
      <c r="AG1058" s="102"/>
      <c r="AH1058" s="102"/>
      <c r="AI1058" s="102"/>
      <c r="AJ1058" s="102"/>
      <c r="AK1058" s="102"/>
      <c r="AL1058" s="102"/>
    </row>
    <row r="1059" spans="2:38" s="110" customFormat="1" x14ac:dyDescent="0.2">
      <c r="B1059" s="102">
        <f t="shared" si="316"/>
        <v>6.1099999999998911</v>
      </c>
      <c r="C1059" s="102">
        <f t="shared" si="317"/>
        <v>1288249.5516928115</v>
      </c>
      <c r="D1059" s="102">
        <f t="shared" si="308"/>
        <v>1288.2495516928116</v>
      </c>
      <c r="E1059" s="102">
        <f t="shared" si="309"/>
        <v>-42.912350222211799</v>
      </c>
      <c r="F1059" s="102">
        <f t="shared" si="310"/>
        <v>-198.62502956258911</v>
      </c>
      <c r="G1059" s="102">
        <f t="shared" si="311"/>
        <v>-25.02817323937677</v>
      </c>
      <c r="H1059" s="102">
        <f t="shared" si="312"/>
        <v>95.85752777933611</v>
      </c>
      <c r="I1059" s="102">
        <f t="shared" si="313"/>
        <v>-67.940523461588569</v>
      </c>
      <c r="J1059" s="102">
        <f t="shared" si="314"/>
        <v>-102.767501783253</v>
      </c>
      <c r="K1059" s="102" t="str">
        <f t="shared" si="300"/>
        <v>1+9.51081501983293i</v>
      </c>
      <c r="L1059" s="102" t="str">
        <f t="shared" si="301"/>
        <v>1-0.77311913995492i</v>
      </c>
      <c r="M1059" s="102" t="str">
        <f t="shared" si="318"/>
        <v>8.35299312840357+8.73769587987801i</v>
      </c>
      <c r="N1059" s="102" t="str">
        <f t="shared" si="302"/>
        <v>1+12602.1887999586i</v>
      </c>
      <c r="O1059" s="102" t="str">
        <f t="shared" si="303"/>
        <v>-40.5898086254174+18.9971951748813i</v>
      </c>
      <c r="P1059" s="102" t="str">
        <f t="shared" si="319"/>
        <v>-239446.830072142-511501.434456523i</v>
      </c>
      <c r="Q1059" s="102" t="str">
        <f t="shared" si="304"/>
        <v>-0.00677674000364818+0.00228392115936681i</v>
      </c>
      <c r="R1059" s="102" t="str">
        <f t="shared" si="305"/>
        <v>1400-2.62858650366635i</v>
      </c>
      <c r="S1059" s="102" t="str">
        <f t="shared" si="306"/>
        <v>-143.6553089213i</v>
      </c>
      <c r="T1059" s="102" t="str">
        <f t="shared" si="315"/>
        <v>14.5814079918732-142.131719519991i</v>
      </c>
      <c r="U1059" s="102" t="str">
        <f t="shared" si="307"/>
        <v>-0.0057203985198887+0.0557593668886117i</v>
      </c>
      <c r="V1059" s="102"/>
      <c r="W1059" s="102"/>
      <c r="X1059" s="102"/>
      <c r="Y1059" s="102"/>
      <c r="Z1059" s="102"/>
      <c r="AA1059" s="102"/>
      <c r="AB1059" s="102"/>
      <c r="AC1059" s="102"/>
      <c r="AD1059" s="102"/>
      <c r="AE1059" s="102"/>
      <c r="AF1059" s="102"/>
      <c r="AG1059" s="102"/>
      <c r="AH1059" s="102"/>
      <c r="AI1059" s="102"/>
      <c r="AJ1059" s="102"/>
      <c r="AK1059" s="102"/>
      <c r="AL1059" s="102"/>
    </row>
    <row r="1060" spans="2:38" s="110" customFormat="1" x14ac:dyDescent="0.2">
      <c r="B1060" s="102">
        <f t="shared" si="316"/>
        <v>6.114999999999891</v>
      </c>
      <c r="C1060" s="102">
        <f t="shared" si="317"/>
        <v>1303166.7784519733</v>
      </c>
      <c r="D1060" s="102">
        <f t="shared" si="308"/>
        <v>1303.1667784519734</v>
      </c>
      <c r="E1060" s="102">
        <f t="shared" si="309"/>
        <v>-43.061962009849651</v>
      </c>
      <c r="F1060" s="102">
        <f t="shared" si="310"/>
        <v>-199.14107922014171</v>
      </c>
      <c r="G1060" s="102">
        <f t="shared" si="311"/>
        <v>-25.127105802219273</v>
      </c>
      <c r="H1060" s="102">
        <f t="shared" si="312"/>
        <v>95.790961199374635</v>
      </c>
      <c r="I1060" s="102">
        <f t="shared" si="313"/>
        <v>-68.189067812068927</v>
      </c>
      <c r="J1060" s="102">
        <f t="shared" si="314"/>
        <v>-103.35011802076707</v>
      </c>
      <c r="K1060" s="102" t="str">
        <f t="shared" si="300"/>
        <v>1+9.62094506732944i</v>
      </c>
      <c r="L1060" s="102" t="str">
        <f t="shared" si="301"/>
        <v>1-0.78207143767348i</v>
      </c>
      <c r="M1060" s="102" t="str">
        <f t="shared" si="318"/>
        <v>8.52426634058391+8.83887362965596i</v>
      </c>
      <c r="N1060" s="102" t="str">
        <f t="shared" si="302"/>
        <v>1+12748.1152687424i</v>
      </c>
      <c r="O1060" s="102" t="str">
        <f t="shared" si="303"/>
        <v>-41.5585597166873+19.2171723274753i</v>
      </c>
      <c r="P1060" s="102" t="str">
        <f t="shared" si="319"/>
        <v>-245024.286529658-529774.092498917i</v>
      </c>
      <c r="Q1060" s="102" t="str">
        <f t="shared" si="304"/>
        <v>-0.006640522928502+0.00230482049863416i</v>
      </c>
      <c r="R1060" s="102" t="str">
        <f t="shared" si="305"/>
        <v>1400-2.59849732277283i</v>
      </c>
      <c r="S1060" s="102" t="str">
        <f t="shared" si="306"/>
        <v>-142.01090019805i</v>
      </c>
      <c r="T1060" s="102" t="str">
        <f t="shared" si="315"/>
        <v>14.2529985310148-140.538673390596i</v>
      </c>
      <c r="U1060" s="102" t="str">
        <f t="shared" si="307"/>
        <v>-0.00559156096216733+0.0551344026378491i</v>
      </c>
      <c r="V1060" s="102"/>
      <c r="W1060" s="102"/>
      <c r="X1060" s="102"/>
      <c r="Y1060" s="102"/>
      <c r="Z1060" s="102"/>
      <c r="AA1060" s="102"/>
      <c r="AB1060" s="102"/>
      <c r="AC1060" s="102"/>
      <c r="AD1060" s="102"/>
      <c r="AE1060" s="102"/>
      <c r="AF1060" s="102"/>
      <c r="AG1060" s="102"/>
      <c r="AH1060" s="102"/>
      <c r="AI1060" s="102"/>
      <c r="AJ1060" s="102"/>
      <c r="AK1060" s="102"/>
      <c r="AL1060" s="102"/>
    </row>
    <row r="1061" spans="2:38" s="110" customFormat="1" x14ac:dyDescent="0.2">
      <c r="B1061" s="102">
        <f t="shared" si="316"/>
        <v>6.1199999999998909</v>
      </c>
      <c r="C1061" s="102">
        <f t="shared" si="317"/>
        <v>1318256.7385560772</v>
      </c>
      <c r="D1061" s="102">
        <f t="shared" si="308"/>
        <v>1318.2567385560772</v>
      </c>
      <c r="E1061" s="102">
        <f t="shared" si="309"/>
        <v>-43.211280859136885</v>
      </c>
      <c r="F1061" s="102">
        <f t="shared" si="310"/>
        <v>-199.65643688544154</v>
      </c>
      <c r="G1061" s="102">
        <f t="shared" si="311"/>
        <v>-25.226062409199507</v>
      </c>
      <c r="H1061" s="102">
        <f t="shared" si="312"/>
        <v>95.725140306348564</v>
      </c>
      <c r="I1061" s="102">
        <f t="shared" si="313"/>
        <v>-68.437343268336392</v>
      </c>
      <c r="J1061" s="102">
        <f t="shared" si="314"/>
        <v>-103.93129657909297</v>
      </c>
      <c r="K1061" s="102" t="str">
        <f t="shared" ref="K1061:K1124" si="320">COMPLEX(1,2*PI()*C1061*esr*Cout*10^-6)</f>
        <v>1+9.73235036067358i</v>
      </c>
      <c r="L1061" s="102" t="str">
        <f t="shared" ref="L1061:L1124" si="321">COMPLEX(1,-2*PI()*C1061*(1-Dmax)^2*Lout*10^-6/Req)</f>
        <v>1-0.791127398113993i</v>
      </c>
      <c r="M1061" s="102" t="str">
        <f t="shared" si="318"/>
        <v>8.69952901837347+8.94122296255959i</v>
      </c>
      <c r="N1061" s="102" t="str">
        <f t="shared" ref="N1061:N1124" si="322">COMPLEX(1,2*PI()*C1061*(Rd+Rs+esr)*Req*Cout*10^-6/(Req+Rd+Rs))</f>
        <v>1+12895.7314863967i</v>
      </c>
      <c r="O1061" s="102" t="str">
        <f t="shared" ref="O1061:O1124" si="323">IMSUM(COMPLEX(1,2*PI()*C1061/(Qd*ws)),IMPRODUCT(COMPLEX(0,2*PI()*C1061/ws),COMPLEX(0,2*PI()*C1061/ws)))</f>
        <v>-42.5498759196481+19.4396966954458i</v>
      </c>
      <c r="P1061" s="102" t="str">
        <f t="shared" si="319"/>
        <v>-250731.658637382-548692.334942583i</v>
      </c>
      <c r="Q1061" s="102" t="str">
        <f t="shared" ref="Q1061:Q1124" si="324">IMPRODUCT(Ap,IMDIV(M1061,P1061))</f>
        <v>-0.00650669998083263+0.0023241559956927i</v>
      </c>
      <c r="R1061" s="102" t="str">
        <f t="shared" ref="R1061:R1124" si="325">IMSUM(Rz*10^3,IMDIV(1,COMPLEX(0,(2*PI()*C1061*Cz*10^-9))))</f>
        <v>1400-2.56875256988485i</v>
      </c>
      <c r="S1061" s="102" t="str">
        <f t="shared" ref="S1061:S1124" si="326">IMDIV(1,COMPLEX(0,(2*PI()*C1061*Cp*10^-12)))</f>
        <v>-140.3853148658i</v>
      </c>
      <c r="T1061" s="102" t="str">
        <f t="shared" si="315"/>
        <v>13.9319085076431-138.962727017008i</v>
      </c>
      <c r="U1061" s="102" t="str">
        <f t="shared" ref="U1061:U1124" si="327">IMPRODUCT(-Rs*g/(Rs+Rd),T1061)</f>
        <v>-0.00546559487607536+0.0545161467528261i</v>
      </c>
      <c r="V1061" s="102"/>
      <c r="W1061" s="102"/>
      <c r="X1061" s="102"/>
      <c r="Y1061" s="102"/>
      <c r="Z1061" s="102"/>
      <c r="AA1061" s="102"/>
      <c r="AB1061" s="102"/>
      <c r="AC1061" s="102"/>
      <c r="AD1061" s="102"/>
      <c r="AE1061" s="102"/>
      <c r="AF1061" s="102"/>
      <c r="AG1061" s="102"/>
      <c r="AH1061" s="102"/>
      <c r="AI1061" s="102"/>
      <c r="AJ1061" s="102"/>
      <c r="AK1061" s="102"/>
      <c r="AL1061" s="102"/>
    </row>
    <row r="1062" spans="2:38" s="110" customFormat="1" x14ac:dyDescent="0.2">
      <c r="B1062" s="102">
        <f t="shared" si="316"/>
        <v>6.1249999999998908</v>
      </c>
      <c r="C1062" s="102">
        <f t="shared" si="317"/>
        <v>1333521.4321629901</v>
      </c>
      <c r="D1062" s="102">
        <f t="shared" ref="D1062:D1125" si="328">C1062/1000</f>
        <v>1333.5214321629901</v>
      </c>
      <c r="E1062" s="102">
        <f t="shared" ref="E1062:E1125" si="329">20*LOG(IMABS(Q1062))</f>
        <v>-43.360299713857238</v>
      </c>
      <c r="F1062" s="102">
        <f t="shared" ref="F1062:F1125" si="330">IF(180/PI()*IMARGUMENT(Q1062)&gt;0,180/PI()*IMARGUMENT(Q1062)-360,180/PI()*IMARGUMENT(Q1062))</f>
        <v>-200.17106418735929</v>
      </c>
      <c r="G1062" s="102">
        <f t="shared" ref="G1062:G1125" si="331">20*LOG(IMABS(U1062))</f>
        <v>-25.32504252430801</v>
      </c>
      <c r="H1062" s="102">
        <f t="shared" ref="H1062:H1125" si="332">180/PI()*IMARGUMENT(U1062)</f>
        <v>95.660057110061842</v>
      </c>
      <c r="I1062" s="102">
        <f t="shared" ref="I1062:I1125" si="333">E1062+G1062</f>
        <v>-68.685342238165248</v>
      </c>
      <c r="J1062" s="102">
        <f t="shared" ref="J1062:J1125" si="334">F1062+H1062</f>
        <v>-104.51100707729745</v>
      </c>
      <c r="K1062" s="102" t="str">
        <f t="shared" si="320"/>
        <v>1+9.84504566651631i</v>
      </c>
      <c r="L1062" s="102" t="str">
        <f t="shared" si="321"/>
        <v>1-0.800288221634206i</v>
      </c>
      <c r="M1062" s="102" t="str">
        <f t="shared" si="318"/>
        <v>8.87887408836388+9.0447574448821i</v>
      </c>
      <c r="N1062" s="102" t="str">
        <f t="shared" si="322"/>
        <v>1+13045.0570192913i</v>
      </c>
      <c r="O1062" s="102" t="str">
        <f t="shared" si="323"/>
        <v>-43.5642828432722+19.664797774157i</v>
      </c>
      <c r="P1062" s="102" t="str">
        <f t="shared" si="319"/>
        <v>-256571.972519554-568278.888897245i</v>
      </c>
      <c r="Q1062" s="102" t="str">
        <f t="shared" si="324"/>
        <v>-0.00637524232711912+0.00234197762734003i</v>
      </c>
      <c r="R1062" s="102" t="str">
        <f t="shared" si="325"/>
        <v>1400-2.53934830236763i</v>
      </c>
      <c r="S1062" s="102" t="str">
        <f t="shared" si="326"/>
        <v>-138.778337454975i</v>
      </c>
      <c r="T1062" s="102" t="str">
        <f t="shared" ref="T1062:T1125" si="335">IMDIV(IMPRODUCT(R1062,S1062),IMSUM(R1062,S1062))</f>
        <v>13.61797822801-137.403722335063i</v>
      </c>
      <c r="U1062" s="102" t="str">
        <f t="shared" si="327"/>
        <v>-0.00534243761252699+0.0539045372237554i</v>
      </c>
      <c r="V1062" s="102"/>
      <c r="W1062" s="102"/>
      <c r="X1062" s="102"/>
      <c r="Y1062" s="102"/>
      <c r="Z1062" s="102"/>
      <c r="AA1062" s="102"/>
      <c r="AB1062" s="102"/>
      <c r="AC1062" s="102"/>
      <c r="AD1062" s="102"/>
      <c r="AE1062" s="102"/>
      <c r="AF1062" s="102"/>
      <c r="AG1062" s="102"/>
      <c r="AH1062" s="102"/>
      <c r="AI1062" s="102"/>
      <c r="AJ1062" s="102"/>
      <c r="AK1062" s="102"/>
      <c r="AL1062" s="102"/>
    </row>
    <row r="1063" spans="2:38" s="110" customFormat="1" x14ac:dyDescent="0.2">
      <c r="B1063" s="102">
        <f t="shared" ref="B1063:B1126" si="336">B1062+0.005</f>
        <v>6.1299999999998906</v>
      </c>
      <c r="C1063" s="102">
        <f t="shared" ref="C1063:C1126" si="337">10^B1063</f>
        <v>1348962.8825913158</v>
      </c>
      <c r="D1063" s="102">
        <f t="shared" si="328"/>
        <v>1348.9628825913157</v>
      </c>
      <c r="E1063" s="102">
        <f t="shared" si="329"/>
        <v>-43.509011675955016</v>
      </c>
      <c r="F1063" s="102">
        <f t="shared" si="330"/>
        <v>-200.68492267915528</v>
      </c>
      <c r="G1063" s="102">
        <f t="shared" si="331"/>
        <v>-25.424045623235077</v>
      </c>
      <c r="H1063" s="102">
        <f t="shared" si="332"/>
        <v>95.595703693676484</v>
      </c>
      <c r="I1063" s="102">
        <f t="shared" si="333"/>
        <v>-68.933057299190097</v>
      </c>
      <c r="J1063" s="102">
        <f t="shared" si="334"/>
        <v>-105.08921898547879</v>
      </c>
      <c r="K1063" s="102" t="str">
        <f t="shared" si="320"/>
        <v>1+9.95904592249834i</v>
      </c>
      <c r="L1063" s="102" t="str">
        <f t="shared" si="321"/>
        <v>1-0.809555122491355i</v>
      </c>
      <c r="M1063" s="102" t="str">
        <f t="shared" ref="M1063:M1126" si="338">IMPRODUCT(K1063,L1063)</f>
        <v>9.06239664168517+9.14949080000699i</v>
      </c>
      <c r="N1063" s="102" t="str">
        <f t="shared" si="322"/>
        <v>1+13196.111660364i</v>
      </c>
      <c r="O1063" s="102" t="str">
        <f t="shared" si="323"/>
        <v>-44.6023183395379+19.8925054005131i</v>
      </c>
      <c r="P1063" s="102" t="str">
        <f t="shared" ref="P1063:P1126" si="339">IMPRODUCT(N1063,O1063)</f>
        <v>-262548.324787904-588557.280614243i</v>
      </c>
      <c r="Q1063" s="102" t="str">
        <f t="shared" si="324"/>
        <v>-0.00624612097556896+0.00235833427498613i</v>
      </c>
      <c r="R1063" s="102" t="str">
        <f t="shared" si="325"/>
        <v>1400-2.51028062271737i</v>
      </c>
      <c r="S1063" s="102" t="str">
        <f t="shared" si="326"/>
        <v>-137.189754962461i</v>
      </c>
      <c r="T1063" s="102" t="str">
        <f t="shared" si="335"/>
        <v>13.3110513292059-135.861501859342i</v>
      </c>
      <c r="U1063" s="102" t="str">
        <f t="shared" si="327"/>
        <v>-0.00522202782915+0.0532995122678956i</v>
      </c>
      <c r="V1063" s="102"/>
      <c r="W1063" s="102"/>
      <c r="X1063" s="102"/>
      <c r="Y1063" s="102"/>
      <c r="Z1063" s="102"/>
      <c r="AA1063" s="102"/>
      <c r="AB1063" s="102"/>
      <c r="AC1063" s="102"/>
      <c r="AD1063" s="102"/>
      <c r="AE1063" s="102"/>
      <c r="AF1063" s="102"/>
      <c r="AG1063" s="102"/>
      <c r="AH1063" s="102"/>
      <c r="AI1063" s="102"/>
      <c r="AJ1063" s="102"/>
      <c r="AK1063" s="102"/>
      <c r="AL1063" s="102"/>
    </row>
    <row r="1064" spans="2:38" s="110" customFormat="1" x14ac:dyDescent="0.2">
      <c r="B1064" s="102">
        <f t="shared" si="336"/>
        <v>6.1349999999998905</v>
      </c>
      <c r="C1064" s="102">
        <f t="shared" si="337"/>
        <v>1364583.1365885828</v>
      </c>
      <c r="D1064" s="102">
        <f t="shared" si="328"/>
        <v>1364.5831365885829</v>
      </c>
      <c r="E1064" s="102">
        <f t="shared" si="329"/>
        <v>-43.65741000927548</v>
      </c>
      <c r="F1064" s="102">
        <f t="shared" si="330"/>
        <v>-201.19797384711174</v>
      </c>
      <c r="G1064" s="102">
        <f t="shared" si="331"/>
        <v>-25.523071193127166</v>
      </c>
      <c r="H1064" s="102">
        <f t="shared" si="332"/>
        <v>95.532072213464843</v>
      </c>
      <c r="I1064" s="102">
        <f t="shared" si="333"/>
        <v>-69.180481202402646</v>
      </c>
      <c r="J1064" s="102">
        <f t="shared" si="334"/>
        <v>-105.6659016336469</v>
      </c>
      <c r="K1064" s="102" t="str">
        <f t="shared" si="320"/>
        <v>1+10.0743662392301i</v>
      </c>
      <c r="L1064" s="102" t="str">
        <f t="shared" si="321"/>
        <v>1-0.81892932900311i</v>
      </c>
      <c r="M1064" s="102" t="str">
        <f t="shared" si="338"/>
        <v>9.25019398442429+9.25543691022699i</v>
      </c>
      <c r="N1064" s="102" t="str">
        <f t="shared" si="322"/>
        <v>1+13348.9154317437i</v>
      </c>
      <c r="O1064" s="102" t="str">
        <f t="shared" si="323"/>
        <v>-45.6645327886052+20.1228497569131i</v>
      </c>
      <c r="P1064" s="102" t="str">
        <f t="shared" si="339"/>
        <v>-268663.884183506-609551.863575421i</v>
      </c>
      <c r="Q1064" s="102" t="str">
        <f t="shared" si="324"/>
        <v>-0.00611930679880135+0.00237327373314591i</v>
      </c>
      <c r="R1064" s="102" t="str">
        <f t="shared" si="325"/>
        <v>1400-2.4815456780446i</v>
      </c>
      <c r="S1064" s="102" t="str">
        <f t="shared" si="326"/>
        <v>-135.619356823368i</v>
      </c>
      <c r="T1064" s="102" t="str">
        <f t="shared" si="335"/>
        <v>13.0109747165692-134.335908715667i</v>
      </c>
      <c r="U1064" s="102" t="str">
        <f t="shared" si="327"/>
        <v>-0.00510430546573098+0.0527010103423i</v>
      </c>
      <c r="V1064" s="102"/>
      <c r="W1064" s="102"/>
      <c r="X1064" s="102"/>
      <c r="Y1064" s="102"/>
      <c r="Z1064" s="102"/>
      <c r="AA1064" s="102"/>
      <c r="AB1064" s="102"/>
      <c r="AC1064" s="102"/>
      <c r="AD1064" s="102"/>
      <c r="AE1064" s="102"/>
      <c r="AF1064" s="102"/>
      <c r="AG1064" s="102"/>
      <c r="AH1064" s="102"/>
      <c r="AI1064" s="102"/>
      <c r="AJ1064" s="102"/>
      <c r="AK1064" s="102"/>
      <c r="AL1064" s="102"/>
    </row>
    <row r="1065" spans="2:38" s="110" customFormat="1" x14ac:dyDescent="0.2">
      <c r="B1065" s="102">
        <f t="shared" si="336"/>
        <v>6.1399999999998904</v>
      </c>
      <c r="C1065" s="102">
        <f t="shared" si="337"/>
        <v>1380384.2646025391</v>
      </c>
      <c r="D1065" s="102">
        <f t="shared" si="328"/>
        <v>1380.3842646025391</v>
      </c>
      <c r="E1065" s="102">
        <f t="shared" si="329"/>
        <v>-43.805488143140693</v>
      </c>
      <c r="F1065" s="102">
        <f t="shared" si="330"/>
        <v>-201.71017911996017</v>
      </c>
      <c r="G1065" s="102">
        <f t="shared" si="331"/>
        <v>-25.622118732346717</v>
      </c>
      <c r="H1065" s="102">
        <f t="shared" si="332"/>
        <v>95.469154898545298</v>
      </c>
      <c r="I1065" s="102">
        <f t="shared" si="333"/>
        <v>-69.427606875487413</v>
      </c>
      <c r="J1065" s="102">
        <f t="shared" si="334"/>
        <v>-106.24102422141488</v>
      </c>
      <c r="K1065" s="102" t="str">
        <f t="shared" si="320"/>
        <v>1+10.1910219022948i</v>
      </c>
      <c r="L1065" s="102" t="str">
        <f t="shared" si="321"/>
        <v>1-0.828412083710391i</v>
      </c>
      <c r="M1065" s="102" t="str">
        <f t="shared" si="338"/>
        <v>9.44236568921827+9.36260981858441i</v>
      </c>
      <c r="N1065" s="102" t="str">
        <f t="shared" si="322"/>
        <v>1+13503.4885874048i</v>
      </c>
      <c r="O1065" s="102" t="str">
        <f t="shared" si="323"/>
        <v>-46.7514893906353+20.3558613752521i</v>
      </c>
      <c r="P1065" s="102" t="str">
        <f t="shared" si="339"/>
        <v>-274921.893256902-631287.847569245i</v>
      </c>
      <c r="Q1065" s="102" t="str">
        <f t="shared" si="324"/>
        <v>-0.00599477055596378+0.00238684271861295i</v>
      </c>
      <c r="R1065" s="102" t="str">
        <f t="shared" si="325"/>
        <v>1400-2.45313965956354i</v>
      </c>
      <c r="S1065" s="102" t="str">
        <f t="shared" si="326"/>
        <v>-134.066934883124i</v>
      </c>
      <c r="T1065" s="102" t="str">
        <f t="shared" si="335"/>
        <v>12.7175985019552-132.826786672059i</v>
      </c>
      <c r="U1065" s="102" t="str">
        <f t="shared" si="327"/>
        <v>-0.0049892117199978+0.0521089701559615i</v>
      </c>
      <c r="V1065" s="102"/>
      <c r="W1065" s="102"/>
      <c r="X1065" s="102"/>
      <c r="Y1065" s="102"/>
      <c r="Z1065" s="102"/>
      <c r="AA1065" s="102"/>
      <c r="AB1065" s="102"/>
      <c r="AC1065" s="102"/>
      <c r="AD1065" s="102"/>
      <c r="AE1065" s="102"/>
      <c r="AF1065" s="102"/>
      <c r="AG1065" s="102"/>
      <c r="AH1065" s="102"/>
      <c r="AI1065" s="102"/>
      <c r="AJ1065" s="102"/>
      <c r="AK1065" s="102"/>
      <c r="AL1065" s="102"/>
    </row>
    <row r="1066" spans="2:38" s="110" customFormat="1" x14ac:dyDescent="0.2">
      <c r="B1066" s="102">
        <f t="shared" si="336"/>
        <v>6.1449999999998903</v>
      </c>
      <c r="C1066" s="102">
        <f t="shared" si="337"/>
        <v>1396368.3610555877</v>
      </c>
      <c r="D1066" s="102">
        <f t="shared" si="328"/>
        <v>1396.3683610555877</v>
      </c>
      <c r="E1066" s="102">
        <f t="shared" si="329"/>
        <v>-43.953239675755789</v>
      </c>
      <c r="F1066" s="102">
        <f t="shared" si="330"/>
        <v>-202.22149987909251</v>
      </c>
      <c r="G1066" s="102">
        <f t="shared" si="331"/>
        <v>-25.721187750237171</v>
      </c>
      <c r="H1066" s="102">
        <f t="shared" si="332"/>
        <v>95.406944050603073</v>
      </c>
      <c r="I1066" s="102">
        <f t="shared" si="333"/>
        <v>-69.67442742599296</v>
      </c>
      <c r="J1066" s="102">
        <f t="shared" si="334"/>
        <v>-106.81455582848943</v>
      </c>
      <c r="K1066" s="102" t="str">
        <f t="shared" si="320"/>
        <v>1+10.309028374274i</v>
      </c>
      <c r="L1066" s="102" t="str">
        <f t="shared" si="321"/>
        <v>1-0.838004643542063i</v>
      </c>
      <c r="M1066" s="102" t="str">
        <f t="shared" si="338"/>
        <v>9.6390136480485+9.47102373073194i</v>
      </c>
      <c r="N1066" s="102" t="str">
        <f t="shared" si="322"/>
        <v>1+13659.8516158517i</v>
      </c>
      <c r="O1066" s="102" t="str">
        <f t="shared" si="323"/>
        <v>-47.8637644644059+20.5915711409676i</v>
      </c>
      <c r="P1066" s="102" t="str">
        <f t="shared" si="339"/>
        <v>-281325.670087336-653791.328788719i</v>
      </c>
      <c r="Q1066" s="102" t="str">
        <f t="shared" si="324"/>
        <v>-0.00587248291426813+0.00239908688027543i</v>
      </c>
      <c r="R1066" s="102" t="str">
        <f t="shared" si="325"/>
        <v>1400-2.42505880208721i</v>
      </c>
      <c r="S1066" s="102" t="str">
        <f t="shared" si="326"/>
        <v>-132.532283369882i</v>
      </c>
      <c r="T1066" s="102" t="str">
        <f t="shared" si="335"/>
        <v>12.430775942869-131.333980168179i</v>
      </c>
      <c r="U1066" s="102" t="str">
        <f t="shared" si="327"/>
        <v>-0.0048766890237409+0.0515233306813624i</v>
      </c>
      <c r="V1066" s="102"/>
      <c r="W1066" s="102"/>
      <c r="X1066" s="102"/>
      <c r="Y1066" s="102"/>
      <c r="Z1066" s="102"/>
      <c r="AA1066" s="102"/>
      <c r="AB1066" s="102"/>
      <c r="AC1066" s="102"/>
      <c r="AD1066" s="102"/>
      <c r="AE1066" s="102"/>
      <c r="AF1066" s="102"/>
      <c r="AG1066" s="102"/>
      <c r="AH1066" s="102"/>
      <c r="AI1066" s="102"/>
      <c r="AJ1066" s="102"/>
      <c r="AK1066" s="102"/>
      <c r="AL1066" s="102"/>
    </row>
    <row r="1067" spans="2:38" s="110" customFormat="1" x14ac:dyDescent="0.2">
      <c r="B1067" s="102">
        <f t="shared" si="336"/>
        <v>6.1499999999998902</v>
      </c>
      <c r="C1067" s="102">
        <f t="shared" si="337"/>
        <v>1412537.5446224003</v>
      </c>
      <c r="D1067" s="102">
        <f t="shared" si="328"/>
        <v>1412.5375446224002</v>
      </c>
      <c r="E1067" s="102">
        <f t="shared" si="329"/>
        <v>-44.10065837744186</v>
      </c>
      <c r="F1067" s="102">
        <f t="shared" si="330"/>
        <v>-202.73189746953813</v>
      </c>
      <c r="G1067" s="102">
        <f t="shared" si="331"/>
        <v>-25.820277766892236</v>
      </c>
      <c r="H1067" s="102">
        <f t="shared" si="332"/>
        <v>95.345432043596517</v>
      </c>
      <c r="I1067" s="102">
        <f t="shared" si="333"/>
        <v>-69.920936144334092</v>
      </c>
      <c r="J1067" s="102">
        <f t="shared" si="334"/>
        <v>-107.38646542594161</v>
      </c>
      <c r="K1067" s="102" t="str">
        <f t="shared" si="320"/>
        <v>1+10.4284012967979i</v>
      </c>
      <c r="L1067" s="102" t="str">
        <f t="shared" si="321"/>
        <v>1-0.847708279981541i</v>
      </c>
      <c r="M1067" s="102" t="str">
        <f t="shared" si="338"/>
        <v>9.84024212626582+9.58069301681636i</v>
      </c>
      <c r="N1067" s="102" t="str">
        <f t="shared" si="322"/>
        <v>1+13818.0252428345i</v>
      </c>
      <c r="O1067" s="102" t="str">
        <f t="shared" si="323"/>
        <v>-49.0019477528838+20.8300102971339i</v>
      </c>
      <c r="P1067" s="102" t="str">
        <f t="shared" si="339"/>
        <v>-287878.610042052-677089.320987109i</v>
      </c>
      <c r="Q1067" s="102" t="str">
        <f t="shared" si="324"/>
        <v>-0.00575241446993369+0.00241005080953489i</v>
      </c>
      <c r="R1067" s="102" t="str">
        <f t="shared" si="325"/>
        <v>1400-2.39729938352836i</v>
      </c>
      <c r="S1067" s="102" t="str">
        <f t="shared" si="326"/>
        <v>-131.015198867248i</v>
      </c>
      <c r="T1067" s="102" t="str">
        <f t="shared" si="335"/>
        <v>12.1503633824645-129.857334343313i</v>
      </c>
      <c r="U1067" s="102" t="str">
        <f t="shared" si="327"/>
        <v>-0.00476668101927452+0.0509440311654534i</v>
      </c>
      <c r="V1067" s="102"/>
      <c r="W1067" s="102"/>
      <c r="X1067" s="102"/>
      <c r="Y1067" s="102"/>
      <c r="Z1067" s="102"/>
      <c r="AA1067" s="102"/>
      <c r="AB1067" s="102"/>
      <c r="AC1067" s="102"/>
      <c r="AD1067" s="102"/>
      <c r="AE1067" s="102"/>
      <c r="AF1067" s="102"/>
      <c r="AG1067" s="102"/>
      <c r="AH1067" s="102"/>
      <c r="AI1067" s="102"/>
      <c r="AJ1067" s="102"/>
      <c r="AK1067" s="102"/>
      <c r="AL1067" s="102"/>
    </row>
    <row r="1068" spans="2:38" s="110" customFormat="1" x14ac:dyDescent="0.2">
      <c r="B1068" s="102">
        <f t="shared" si="336"/>
        <v>6.1549999999998901</v>
      </c>
      <c r="C1068" s="102">
        <f t="shared" si="337"/>
        <v>1428893.9585107423</v>
      </c>
      <c r="D1068" s="102">
        <f t="shared" si="328"/>
        <v>1428.8939585107423</v>
      </c>
      <c r="E1068" s="102">
        <f t="shared" si="329"/>
        <v>-44.247738193693024</v>
      </c>
      <c r="F1068" s="102">
        <f t="shared" si="330"/>
        <v>-203.24133321169145</v>
      </c>
      <c r="G1068" s="102">
        <f t="shared" si="331"/>
        <v>-25.919388312929811</v>
      </c>
      <c r="H1068" s="102">
        <f t="shared" si="332"/>
        <v>95.284611323449113</v>
      </c>
      <c r="I1068" s="102">
        <f t="shared" si="333"/>
        <v>-70.167126506622836</v>
      </c>
      <c r="J1068" s="102">
        <f t="shared" si="334"/>
        <v>-107.95672188824234</v>
      </c>
      <c r="K1068" s="102" t="str">
        <f t="shared" si="320"/>
        <v>1+10.549156492618i</v>
      </c>
      <c r="L1068" s="102" t="str">
        <f t="shared" si="321"/>
        <v>1-0.857524279235323i</v>
      </c>
      <c r="M1068" s="102" t="str">
        <f t="shared" si="338"/>
        <v>10.0461578178729+9.69163221338268i</v>
      </c>
      <c r="N1068" s="102" t="str">
        <f t="shared" si="322"/>
        <v>1+13978.0304340959i</v>
      </c>
      <c r="O1068" s="102" t="str">
        <f t="shared" si="323"/>
        <v>-50.1666427359142+21.0712104486027i</v>
      </c>
      <c r="P1068" s="102" t="str">
        <f t="shared" si="339"/>
        <v>-294584.187576544-701209.787728576i</v>
      </c>
      <c r="Q1068" s="102" t="str">
        <f t="shared" si="324"/>
        <v>-0.00563453576852592+0.0024197780512894i</v>
      </c>
      <c r="R1068" s="102" t="str">
        <f t="shared" si="325"/>
        <v>1400-2.36985772440613i</v>
      </c>
      <c r="S1068" s="102" t="str">
        <f t="shared" si="326"/>
        <v>-129.515480287312i</v>
      </c>
      <c r="T1068" s="102" t="str">
        <f t="shared" si="335"/>
        <v>11.8762201904107-128.396695062945i</v>
      </c>
      <c r="U1068" s="102" t="str">
        <f t="shared" si="327"/>
        <v>-0.00465913253623803+0.0503710111400783i</v>
      </c>
      <c r="V1068" s="102"/>
      <c r="W1068" s="102"/>
      <c r="X1068" s="102"/>
      <c r="Y1068" s="102"/>
      <c r="Z1068" s="102"/>
      <c r="AA1068" s="102"/>
      <c r="AB1068" s="102"/>
      <c r="AC1068" s="102"/>
      <c r="AD1068" s="102"/>
      <c r="AE1068" s="102"/>
      <c r="AF1068" s="102"/>
      <c r="AG1068" s="102"/>
      <c r="AH1068" s="102"/>
      <c r="AI1068" s="102"/>
      <c r="AJ1068" s="102"/>
      <c r="AK1068" s="102"/>
      <c r="AL1068" s="102"/>
    </row>
    <row r="1069" spans="2:38" s="110" customFormat="1" x14ac:dyDescent="0.2">
      <c r="B1069" s="102">
        <f t="shared" si="336"/>
        <v>6.15999999999989</v>
      </c>
      <c r="C1069" s="102">
        <f t="shared" si="337"/>
        <v>1445439.7707455626</v>
      </c>
      <c r="D1069" s="102">
        <f t="shared" si="328"/>
        <v>1445.4397707455626</v>
      </c>
      <c r="E1069" s="102">
        <f t="shared" si="329"/>
        <v>-44.394473248054126</v>
      </c>
      <c r="F1069" s="102">
        <f t="shared" si="330"/>
        <v>-203.7497684137669</v>
      </c>
      <c r="G1069" s="102">
        <f t="shared" si="331"/>
        <v>-26.018518929269728</v>
      </c>
      <c r="H1069" s="102">
        <f t="shared" si="332"/>
        <v>95.224474407728962</v>
      </c>
      <c r="I1069" s="102">
        <f t="shared" si="333"/>
        <v>-70.412992177323858</v>
      </c>
      <c r="J1069" s="102">
        <f t="shared" si="334"/>
        <v>-108.52529400603794</v>
      </c>
      <c r="K1069" s="102" t="str">
        <f t="shared" si="320"/>
        <v>1+10.6713099677048i</v>
      </c>
      <c r="L1069" s="102" t="str">
        <f t="shared" si="321"/>
        <v>1-0.867453942403481i</v>
      </c>
      <c r="M1069" s="102" t="str">
        <f t="shared" si="338"/>
        <v>10.2568699020951+9.80385602530132i</v>
      </c>
      <c r="N1069" s="102" t="str">
        <f t="shared" si="322"/>
        <v>1+14139.8883981511i</v>
      </c>
      <c r="O1069" s="102" t="str">
        <f t="shared" si="323"/>
        <v>-51.3584669501939+21.315203566193i</v>
      </c>
      <c r="P1069" s="102" t="str">
        <f t="shared" si="339"/>
        <v>-301445.958076792-726181.675772307i</v>
      </c>
      <c r="Q1069" s="102" t="str">
        <f t="shared" si="324"/>
        <v>-0.00551881732468253+0.00242831111544315i</v>
      </c>
      <c r="R1069" s="102" t="str">
        <f t="shared" si="325"/>
        <v>1400-2.34273018735834i</v>
      </c>
      <c r="S1069" s="102" t="str">
        <f t="shared" si="326"/>
        <v>-128.032928844002i</v>
      </c>
      <c r="T1069" s="102" t="str">
        <f t="shared" si="335"/>
        <v>11.6082087046293-126.951908943974i</v>
      </c>
      <c r="U1069" s="102" t="str">
        <f t="shared" si="327"/>
        <v>-0.00455398956873918+0.0498042104318666i</v>
      </c>
      <c r="V1069" s="102"/>
      <c r="W1069" s="102"/>
      <c r="X1069" s="102"/>
      <c r="Y1069" s="102"/>
      <c r="Z1069" s="102"/>
      <c r="AA1069" s="102"/>
      <c r="AB1069" s="102"/>
      <c r="AC1069" s="102"/>
      <c r="AD1069" s="102"/>
      <c r="AE1069" s="102"/>
      <c r="AF1069" s="102"/>
      <c r="AG1069" s="102"/>
      <c r="AH1069" s="102"/>
      <c r="AI1069" s="102"/>
      <c r="AJ1069" s="102"/>
      <c r="AK1069" s="102"/>
      <c r="AL1069" s="102"/>
    </row>
    <row r="1070" spans="2:38" s="110" customFormat="1" x14ac:dyDescent="0.2">
      <c r="B1070" s="102">
        <f t="shared" si="336"/>
        <v>6.1649999999998899</v>
      </c>
      <c r="C1070" s="102">
        <f t="shared" si="337"/>
        <v>1462177.1744563489</v>
      </c>
      <c r="D1070" s="102">
        <f t="shared" si="328"/>
        <v>1462.1771744563489</v>
      </c>
      <c r="E1070" s="102">
        <f t="shared" si="329"/>
        <v>-44.540857844813779</v>
      </c>
      <c r="F1070" s="102">
        <f t="shared" si="330"/>
        <v>-204.25716438495925</v>
      </c>
      <c r="G1070" s="102">
        <f t="shared" si="331"/>
        <v>-26.117669166916468</v>
      </c>
      <c r="H1070" s="102">
        <f t="shared" si="332"/>
        <v>95.165013885315872</v>
      </c>
      <c r="I1070" s="102">
        <f t="shared" si="333"/>
        <v>-70.658527011730243</v>
      </c>
      <c r="J1070" s="102">
        <f t="shared" si="334"/>
        <v>-109.09215049964338</v>
      </c>
      <c r="K1070" s="102" t="str">
        <f t="shared" si="320"/>
        <v>1+10.7948779133691i</v>
      </c>
      <c r="L1070" s="102" t="str">
        <f t="shared" si="321"/>
        <v>1-0.87749858565211i</v>
      </c>
      <c r="M1070" s="102" t="str">
        <f t="shared" si="338"/>
        <v>10.4724901012686+9.91737932771699i</v>
      </c>
      <c r="N1070" s="102" t="str">
        <f t="shared" si="322"/>
        <v>1+14303.6205890975i</v>
      </c>
      <c r="O1070" s="102" t="str">
        <f t="shared" si="323"/>
        <v>-52.578052316697+21.5620219909282i</v>
      </c>
      <c r="P1070" s="102" t="str">
        <f t="shared" si="339"/>
        <v>-308467.55974433-752034.949629762i</v>
      </c>
      <c r="Q1070" s="102" t="str">
        <f t="shared" si="324"/>
        <v>-0.0054052296412215+0.0024356914889061i</v>
      </c>
      <c r="R1070" s="102" t="str">
        <f t="shared" si="325"/>
        <v>1400-2.31591317665932i</v>
      </c>
      <c r="S1070" s="102" t="str">
        <f t="shared" si="326"/>
        <v>-126.56734802673i</v>
      </c>
      <c r="T1070" s="102" t="str">
        <f t="shared" si="335"/>
        <v>11.3461941739009-125.522823378602i</v>
      </c>
      <c r="U1070" s="102" t="str">
        <f t="shared" si="327"/>
        <v>-0.00445119925283804+0.0492435691716053i</v>
      </c>
      <c r="V1070" s="102"/>
      <c r="W1070" s="102"/>
      <c r="X1070" s="102"/>
      <c r="Y1070" s="102"/>
      <c r="Z1070" s="102"/>
      <c r="AA1070" s="102"/>
      <c r="AB1070" s="102"/>
      <c r="AC1070" s="102"/>
      <c r="AD1070" s="102"/>
      <c r="AE1070" s="102"/>
      <c r="AF1070" s="102"/>
      <c r="AG1070" s="102"/>
      <c r="AH1070" s="102"/>
      <c r="AI1070" s="102"/>
      <c r="AJ1070" s="102"/>
      <c r="AK1070" s="102"/>
      <c r="AL1070" s="102"/>
    </row>
    <row r="1071" spans="2:38" s="110" customFormat="1" x14ac:dyDescent="0.2">
      <c r="B1071" s="102">
        <f t="shared" si="336"/>
        <v>6.1699999999998898</v>
      </c>
      <c r="C1071" s="102">
        <f t="shared" si="337"/>
        <v>1479108.3881678339</v>
      </c>
      <c r="D1071" s="102">
        <f t="shared" si="328"/>
        <v>1479.1083881678339</v>
      </c>
      <c r="E1071" s="102">
        <f t="shared" si="329"/>
        <v>-44.686886471514626</v>
      </c>
      <c r="F1071" s="102">
        <f t="shared" si="330"/>
        <v>-204.76348244928454</v>
      </c>
      <c r="G1071" s="102">
        <f t="shared" si="331"/>
        <v>-26.216838586745514</v>
      </c>
      <c r="H1071" s="102">
        <f t="shared" si="332"/>
        <v>95.106222416055772</v>
      </c>
      <c r="I1071" s="102">
        <f t="shared" si="333"/>
        <v>-70.903725058260136</v>
      </c>
      <c r="J1071" s="102">
        <f t="shared" si="334"/>
        <v>-109.65726003322877</v>
      </c>
      <c r="K1071" s="102" t="str">
        <f t="shared" si="320"/>
        <v>1+10.9198767084081i</v>
      </c>
      <c r="L1071" s="102" t="str">
        <f t="shared" si="321"/>
        <v>1-0.887659540387794i</v>
      </c>
      <c r="M1071" s="102" t="str">
        <f t="shared" si="338"/>
        <v>10.6931327400769+10.0322171680203i</v>
      </c>
      <c r="N1071" s="102" t="str">
        <f t="shared" si="322"/>
        <v>1+14469.2487094599i</v>
      </c>
      <c r="O1071" s="102" t="str">
        <f t="shared" si="323"/>
        <v>-53.8260454757277+21.8116984383231i</v>
      </c>
      <c r="P1071" s="102" t="str">
        <f t="shared" si="339"/>
        <v>-315652.715525311-778800.627336565i</v>
      </c>
      <c r="Q1071" s="102" t="str">
        <f t="shared" si="324"/>
        <v>-0.00529374322762307+0.00244195964804622i</v>
      </c>
      <c r="R1071" s="102" t="str">
        <f t="shared" si="325"/>
        <v>1400-2.28940313774335i</v>
      </c>
      <c r="S1071" s="102" t="str">
        <f t="shared" si="326"/>
        <v>-125.118543574346i</v>
      </c>
      <c r="T1071" s="102" t="str">
        <f t="shared" si="335"/>
        <v>11.0900447013395-124.109286556958i</v>
      </c>
      <c r="U1071" s="102" t="str">
        <f t="shared" si="327"/>
        <v>-0.00435070984437164+0.0486890278031142i</v>
      </c>
      <c r="V1071" s="102"/>
      <c r="W1071" s="102"/>
      <c r="X1071" s="102"/>
      <c r="Y1071" s="102"/>
      <c r="Z1071" s="102"/>
      <c r="AA1071" s="102"/>
      <c r="AB1071" s="102"/>
      <c r="AC1071" s="102"/>
      <c r="AD1071" s="102"/>
      <c r="AE1071" s="102"/>
      <c r="AF1071" s="102"/>
      <c r="AG1071" s="102"/>
      <c r="AH1071" s="102"/>
      <c r="AI1071" s="102"/>
      <c r="AJ1071" s="102"/>
      <c r="AK1071" s="102"/>
      <c r="AL1071" s="102"/>
    </row>
    <row r="1072" spans="2:38" s="110" customFormat="1" x14ac:dyDescent="0.2">
      <c r="B1072" s="102">
        <f t="shared" si="336"/>
        <v>6.1749999999998897</v>
      </c>
      <c r="C1072" s="102">
        <f t="shared" si="337"/>
        <v>1496235.6560940554</v>
      </c>
      <c r="D1072" s="102">
        <f t="shared" si="328"/>
        <v>1496.2356560940555</v>
      </c>
      <c r="E1072" s="102">
        <f t="shared" si="329"/>
        <v>-44.832553801272688</v>
      </c>
      <c r="F1072" s="102">
        <f t="shared" si="330"/>
        <v>-205.26868396007382</v>
      </c>
      <c r="G1072" s="102">
        <f t="shared" si="331"/>
        <v>-26.316026759294147</v>
      </c>
      <c r="H1072" s="102">
        <f t="shared" si="332"/>
        <v>95.048092730404989</v>
      </c>
      <c r="I1072" s="102">
        <f t="shared" si="333"/>
        <v>-71.148580560566842</v>
      </c>
      <c r="J1072" s="102">
        <f t="shared" si="334"/>
        <v>-110.22059122966883</v>
      </c>
      <c r="K1072" s="102" t="str">
        <f t="shared" si="320"/>
        <v>1+11.0463229212768i</v>
      </c>
      <c r="L1072" s="102" t="str">
        <f t="shared" si="321"/>
        <v>1-0.897938153434077i</v>
      </c>
      <c r="M1072" s="102" t="str">
        <f t="shared" si="338"/>
        <v>10.9189148061678+10.1483847678427i</v>
      </c>
      <c r="N1072" s="102" t="str">
        <f t="shared" si="322"/>
        <v>1+14636.7947130662i</v>
      </c>
      <c r="O1072" s="102" t="str">
        <f t="shared" si="323"/>
        <v>-55.103108129778+22.0642660027203i</v>
      </c>
      <c r="P1072" s="102" t="str">
        <f t="shared" si="339"/>
        <v>-323005.235084433-806510.817481447i</v>
      </c>
      <c r="Q1072" s="102" t="str">
        <f t="shared" si="324"/>
        <v>-0.00518432861788574+0.00244715507156038i</v>
      </c>
      <c r="R1072" s="102" t="str">
        <f t="shared" si="325"/>
        <v>1400-2.26319655673349i</v>
      </c>
      <c r="S1072" s="102" t="str">
        <f t="shared" si="326"/>
        <v>-123.686323449389i</v>
      </c>
      <c r="T1072" s="102" t="str">
        <f t="shared" si="335"/>
        <v>10.8396311887354-122.711147488486i</v>
      </c>
      <c r="U1072" s="102" t="str">
        <f t="shared" si="327"/>
        <v>-0.00425247069711926+0.0481405270916367i</v>
      </c>
      <c r="V1072" s="102"/>
      <c r="W1072" s="102"/>
      <c r="X1072" s="102"/>
      <c r="Y1072" s="102"/>
      <c r="Z1072" s="102"/>
      <c r="AA1072" s="102"/>
      <c r="AB1072" s="102"/>
      <c r="AC1072" s="102"/>
      <c r="AD1072" s="102"/>
      <c r="AE1072" s="102"/>
      <c r="AF1072" s="102"/>
      <c r="AG1072" s="102"/>
      <c r="AH1072" s="102"/>
      <c r="AI1072" s="102"/>
      <c r="AJ1072" s="102"/>
      <c r="AK1072" s="102"/>
      <c r="AL1072" s="102"/>
    </row>
    <row r="1073" spans="2:38" s="110" customFormat="1" x14ac:dyDescent="0.2">
      <c r="B1073" s="102">
        <f t="shared" si="336"/>
        <v>6.1799999999998896</v>
      </c>
      <c r="C1073" s="102">
        <f t="shared" si="337"/>
        <v>1513561.2484358258</v>
      </c>
      <c r="D1073" s="102">
        <f t="shared" si="328"/>
        <v>1513.5612484358257</v>
      </c>
      <c r="E1073" s="102">
        <f t="shared" si="329"/>
        <v>-44.977854694908139</v>
      </c>
      <c r="F1073" s="102">
        <f t="shared" si="330"/>
        <v>-205.7727303150881</v>
      </c>
      <c r="G1073" s="102">
        <f t="shared" si="331"/>
        <v>-26.41523326455642</v>
      </c>
      <c r="H1073" s="102">
        <f t="shared" si="332"/>
        <v>94.990617629063181</v>
      </c>
      <c r="I1073" s="102">
        <f t="shared" si="333"/>
        <v>-71.393087959464566</v>
      </c>
      <c r="J1073" s="102">
        <f t="shared" si="334"/>
        <v>-110.78211268602492</v>
      </c>
      <c r="K1073" s="102" t="str">
        <f t="shared" si="320"/>
        <v>1+11.1742333122838i</v>
      </c>
      <c r="L1073" s="102" t="str">
        <f t="shared" si="321"/>
        <v>1-0.908335787209985i</v>
      </c>
      <c r="M1073" s="102" t="str">
        <f t="shared" si="338"/>
        <v>11.1499560121813+10.2658975250738i</v>
      </c>
      <c r="N1073" s="102" t="str">
        <f t="shared" si="322"/>
        <v>1+14806.2808079577i</v>
      </c>
      <c r="O1073" s="102" t="str">
        <f t="shared" si="323"/>
        <v>-56.4099173943712+22.3197581616771i</v>
      </c>
      <c r="P1073" s="102" t="str">
        <f t="shared" si="339"/>
        <v>-330529.016824891-835198.757536596i</v>
      </c>
      <c r="Q1073" s="102" t="str">
        <f t="shared" si="324"/>
        <v>-0.00507695638775175+0.00245131625372791i</v>
      </c>
      <c r="R1073" s="102" t="str">
        <f t="shared" si="325"/>
        <v>1400-2.23728995997582i</v>
      </c>
      <c r="S1073" s="102" t="str">
        <f t="shared" si="326"/>
        <v>-122.270497812632i</v>
      </c>
      <c r="T1073" s="102" t="str">
        <f t="shared" si="335"/>
        <v>10.594827281763-121.328256022143i</v>
      </c>
      <c r="U1073" s="102" t="str">
        <f t="shared" si="327"/>
        <v>-0.00415643224130701+0.0475980081317637i</v>
      </c>
      <c r="V1073" s="102"/>
      <c r="W1073" s="102"/>
      <c r="X1073" s="102"/>
      <c r="Y1073" s="102"/>
      <c r="Z1073" s="102"/>
      <c r="AA1073" s="102"/>
      <c r="AB1073" s="102"/>
      <c r="AC1073" s="102"/>
      <c r="AD1073" s="102"/>
      <c r="AE1073" s="102"/>
      <c r="AF1073" s="102"/>
      <c r="AG1073" s="102"/>
      <c r="AH1073" s="102"/>
      <c r="AI1073" s="102"/>
      <c r="AJ1073" s="102"/>
      <c r="AK1073" s="102"/>
      <c r="AL1073" s="102"/>
    </row>
    <row r="1074" spans="2:38" s="110" customFormat="1" x14ac:dyDescent="0.2">
      <c r="B1074" s="102">
        <f t="shared" si="336"/>
        <v>6.1849999999998895</v>
      </c>
      <c r="C1074" s="102">
        <f t="shared" si="337"/>
        <v>1531087.4616816433</v>
      </c>
      <c r="D1074" s="102">
        <f t="shared" si="328"/>
        <v>1531.0874616816432</v>
      </c>
      <c r="E1074" s="102">
        <f t="shared" si="329"/>
        <v>-45.122784202882627</v>
      </c>
      <c r="F1074" s="102">
        <f t="shared" si="330"/>
        <v>-206.27558297222652</v>
      </c>
      <c r="G1074" s="102">
        <f t="shared" si="331"/>
        <v>-26.514457691781654</v>
      </c>
      <c r="H1074" s="102">
        <f t="shared" si="332"/>
        <v>94.933789982596636</v>
      </c>
      <c r="I1074" s="102">
        <f t="shared" si="333"/>
        <v>-71.637241894664285</v>
      </c>
      <c r="J1074" s="102">
        <f t="shared" si="334"/>
        <v>-111.34179298962988</v>
      </c>
      <c r="K1074" s="102" t="str">
        <f t="shared" si="320"/>
        <v>1+11.3036248358129i</v>
      </c>
      <c r="L1074" s="102" t="str">
        <f t="shared" si="321"/>
        <v>1-0.918853819910612i</v>
      </c>
      <c r="M1074" s="102" t="str">
        <f t="shared" si="338"/>
        <v>11.3863788592231+10.3847710159023i</v>
      </c>
      <c r="N1074" s="102" t="str">
        <f t="shared" si="322"/>
        <v>1+14977.7294593327i</v>
      </c>
      <c r="O1074" s="102" t="str">
        <f t="shared" si="323"/>
        <v>-57.747166157077+22.5782087804022i</v>
      </c>
      <c r="P1074" s="102" t="str">
        <f t="shared" si="339"/>
        <v>-338228.049955351-864898.853535052i</v>
      </c>
      <c r="Q1074" s="102" t="str">
        <f t="shared" si="324"/>
        <v>-0.00497159717130321+0.00245448071801439i</v>
      </c>
      <c r="R1074" s="102" t="str">
        <f t="shared" si="325"/>
        <v>1400-2.21167991357899i</v>
      </c>
      <c r="S1074" s="102" t="str">
        <f t="shared" si="326"/>
        <v>-120.870878997922i</v>
      </c>
      <c r="T1074" s="102" t="str">
        <f t="shared" si="335"/>
        <v>10.3555093160516-119.960462865457i</v>
      </c>
      <c r="U1074" s="102" t="str">
        <f t="shared" si="327"/>
        <v>-0.004062545962451+0.04706141235491i</v>
      </c>
      <c r="V1074" s="102"/>
      <c r="W1074" s="102"/>
      <c r="X1074" s="102"/>
      <c r="Y1074" s="102"/>
      <c r="Z1074" s="102"/>
      <c r="AA1074" s="102"/>
      <c r="AB1074" s="102"/>
      <c r="AC1074" s="102"/>
      <c r="AD1074" s="102"/>
      <c r="AE1074" s="102"/>
      <c r="AF1074" s="102"/>
      <c r="AG1074" s="102"/>
      <c r="AH1074" s="102"/>
      <c r="AI1074" s="102"/>
      <c r="AJ1074" s="102"/>
      <c r="AK1074" s="102"/>
      <c r="AL1074" s="102"/>
    </row>
    <row r="1075" spans="2:38" s="110" customFormat="1" x14ac:dyDescent="0.2">
      <c r="B1075" s="102">
        <f t="shared" si="336"/>
        <v>6.1899999999998894</v>
      </c>
      <c r="C1075" s="102">
        <f t="shared" si="337"/>
        <v>1548816.6189120898</v>
      </c>
      <c r="D1075" s="102">
        <f t="shared" si="328"/>
        <v>1548.8166189120898</v>
      </c>
      <c r="E1075" s="102">
        <f t="shared" si="329"/>
        <v>-45.267337567043057</v>
      </c>
      <c r="F1075" s="102">
        <f t="shared" si="330"/>
        <v>-206.77720346579162</v>
      </c>
      <c r="G1075" s="102">
        <f t="shared" si="331"/>
        <v>-26.613699639277662</v>
      </c>
      <c r="H1075" s="102">
        <f t="shared" si="332"/>
        <v>94.877602731051795</v>
      </c>
      <c r="I1075" s="102">
        <f t="shared" si="333"/>
        <v>-71.881037206320713</v>
      </c>
      <c r="J1075" s="102">
        <f t="shared" si="334"/>
        <v>-111.89960073473982</v>
      </c>
      <c r="K1075" s="102" t="str">
        <f t="shared" si="320"/>
        <v>1+11.4345146425702i</v>
      </c>
      <c r="L1075" s="102" t="str">
        <f t="shared" si="321"/>
        <v>1-0.9294936456898i</v>
      </c>
      <c r="M1075" s="102" t="str">
        <f t="shared" si="338"/>
        <v>11.628308701816+10.5050209968804i</v>
      </c>
      <c r="N1075" s="102" t="str">
        <f t="shared" si="322"/>
        <v>1+15151.1633925241i</v>
      </c>
      <c r="O1075" s="102" t="str">
        <f t="shared" si="323"/>
        <v>-59.11556344489+22.8396521162453i</v>
      </c>
      <c r="P1075" s="102" t="str">
        <f t="shared" si="339"/>
        <v>-346106.416605086-895646.721142537i</v>
      </c>
      <c r="Q1075" s="102" t="str">
        <f t="shared" si="324"/>
        <v>-0.00486822167692916+0.00245668503099234i</v>
      </c>
      <c r="R1075" s="102" t="str">
        <f t="shared" si="325"/>
        <v>1400-2.18636302295911i</v>
      </c>
      <c r="S1075" s="102" t="str">
        <f t="shared" si="326"/>
        <v>-119.4872814873i</v>
      </c>
      <c r="T1075" s="102" t="str">
        <f t="shared" si="335"/>
        <v>10.1215562641146-118.607619602464i</v>
      </c>
      <c r="U1075" s="102" t="str">
        <f t="shared" si="327"/>
        <v>-0.00397076438053726+0.0465306815363512i</v>
      </c>
      <c r="V1075" s="102"/>
      <c r="W1075" s="102"/>
      <c r="X1075" s="102"/>
      <c r="Y1075" s="102"/>
      <c r="Z1075" s="102"/>
      <c r="AA1075" s="102"/>
      <c r="AB1075" s="102"/>
      <c r="AC1075" s="102"/>
      <c r="AD1075" s="102"/>
      <c r="AE1075" s="102"/>
      <c r="AF1075" s="102"/>
      <c r="AG1075" s="102"/>
      <c r="AH1075" s="102"/>
      <c r="AI1075" s="102"/>
      <c r="AJ1075" s="102"/>
      <c r="AK1075" s="102"/>
      <c r="AL1075" s="102"/>
    </row>
    <row r="1076" spans="2:38" s="110" customFormat="1" x14ac:dyDescent="0.2">
      <c r="B1076" s="102">
        <f t="shared" si="336"/>
        <v>6.1949999999998893</v>
      </c>
      <c r="C1076" s="102">
        <f t="shared" si="337"/>
        <v>1566751.0701077529</v>
      </c>
      <c r="D1076" s="102">
        <f t="shared" si="328"/>
        <v>1566.7510701077529</v>
      </c>
      <c r="E1076" s="102">
        <f t="shared" si="329"/>
        <v>-45.411510222169028</v>
      </c>
      <c r="F1076" s="102">
        <f t="shared" si="330"/>
        <v>-207.27755342327512</v>
      </c>
      <c r="G1076" s="102">
        <f t="shared" si="331"/>
        <v>-26.712958714217102</v>
      </c>
      <c r="H1076" s="102">
        <f t="shared" si="332"/>
        <v>94.822048883560356</v>
      </c>
      <c r="I1076" s="102">
        <f t="shared" si="333"/>
        <v>-72.124468936386137</v>
      </c>
      <c r="J1076" s="102">
        <f t="shared" si="334"/>
        <v>-112.45550453971477</v>
      </c>
      <c r="K1076" s="102" t="str">
        <f t="shared" si="320"/>
        <v>1+11.566920081858i</v>
      </c>
      <c r="L1076" s="102" t="str">
        <f t="shared" si="321"/>
        <v>1-0.940256674844931i</v>
      </c>
      <c r="M1076" s="102" t="str">
        <f t="shared" si="338"/>
        <v>11.8758738143649+10.6266634070131i</v>
      </c>
      <c r="N1076" s="102" t="str">
        <f t="shared" si="322"/>
        <v>1+15326.6055960121i</v>
      </c>
      <c r="O1076" s="102" t="str">
        <f t="shared" si="323"/>
        <v>-60.515834800165+23.1041228232374i</v>
      </c>
      <c r="P1076" s="102" t="str">
        <f t="shared" si="339"/>
        <v>-354168.293988381-927479.228172729i</v>
      </c>
      <c r="Q1076" s="102" t="str">
        <f t="shared" si="324"/>
        <v>-0.00476680070266656+0.00245796481654744i</v>
      </c>
      <c r="R1076" s="102" t="str">
        <f t="shared" si="325"/>
        <v>1400-2.16133593238973i</v>
      </c>
      <c r="S1076" s="102" t="str">
        <f t="shared" si="326"/>
        <v>-118.119521886415i</v>
      </c>
      <c r="T1076" s="102" t="str">
        <f t="shared" si="335"/>
        <v>9.89284968313529-117.269578710586i</v>
      </c>
      <c r="U1076" s="102" t="str">
        <f t="shared" si="327"/>
        <v>-0.00388104102953768+0.0460057578018452i</v>
      </c>
      <c r="V1076" s="102"/>
      <c r="W1076" s="102"/>
      <c r="X1076" s="102"/>
      <c r="Y1076" s="102"/>
      <c r="Z1076" s="102"/>
      <c r="AA1076" s="102"/>
      <c r="AB1076" s="102"/>
      <c r="AC1076" s="102"/>
      <c r="AD1076" s="102"/>
      <c r="AE1076" s="102"/>
      <c r="AF1076" s="102"/>
      <c r="AG1076" s="102"/>
      <c r="AH1076" s="102"/>
      <c r="AI1076" s="102"/>
      <c r="AJ1076" s="102"/>
      <c r="AK1076" s="102"/>
      <c r="AL1076" s="102"/>
    </row>
    <row r="1077" spans="2:38" s="110" customFormat="1" x14ac:dyDescent="0.2">
      <c r="B1077" s="102">
        <f t="shared" si="336"/>
        <v>6.1999999999998892</v>
      </c>
      <c r="C1077" s="102">
        <f t="shared" si="337"/>
        <v>1584893.1924607099</v>
      </c>
      <c r="D1077" s="102">
        <f t="shared" si="328"/>
        <v>1584.89319246071</v>
      </c>
      <c r="E1077" s="102">
        <f t="shared" si="329"/>
        <v>-45.555297797324236</v>
      </c>
      <c r="F1077" s="102">
        <f t="shared" si="330"/>
        <v>-207.77659458263295</v>
      </c>
      <c r="G1077" s="102">
        <f t="shared" si="331"/>
        <v>-26.812234532448112</v>
      </c>
      <c r="H1077" s="102">
        <f t="shared" si="332"/>
        <v>94.767121517935067</v>
      </c>
      <c r="I1077" s="102">
        <f t="shared" si="333"/>
        <v>-72.367532329772345</v>
      </c>
      <c r="J1077" s="102">
        <f t="shared" si="334"/>
        <v>-113.00947306469789</v>
      </c>
      <c r="K1077" s="102" t="str">
        <f t="shared" si="320"/>
        <v>1+11.7008587038737i</v>
      </c>
      <c r="L1077" s="102" t="str">
        <f t="shared" si="321"/>
        <v>1-0.951144334003861i</v>
      </c>
      <c r="M1077" s="102" t="str">
        <f t="shared" si="338"/>
        <v>12.1292054591692+10.7497143698698i</v>
      </c>
      <c r="N1077" s="102" t="str">
        <f t="shared" si="322"/>
        <v>1+15504.0793244706i</v>
      </c>
      <c r="O1077" s="102" t="str">
        <f t="shared" si="323"/>
        <v>-61.9487226653092+23.3716559566841i</v>
      </c>
      <c r="P1077" s="102" t="str">
        <f t="shared" si="339"/>
        <v>-362417.956619331-960434.538596627i</v>
      </c>
      <c r="Q1077" s="102" t="str">
        <f t="shared" si="324"/>
        <v>-0.00466730515091794+0.00245835477033985i</v>
      </c>
      <c r="R1077" s="102" t="str">
        <f t="shared" si="325"/>
        <v>1400-2.13659532455711i</v>
      </c>
      <c r="S1077" s="102" t="str">
        <f t="shared" si="326"/>
        <v>-116.767418900214i</v>
      </c>
      <c r="T1077" s="102" t="str">
        <f t="shared" si="335"/>
        <v>9.66927366360143-115.946193576471i</v>
      </c>
      <c r="U1077" s="102" t="str">
        <f t="shared" si="327"/>
        <v>-0.00379333043725901+0.0454865836338462i</v>
      </c>
      <c r="V1077" s="102"/>
      <c r="W1077" s="102"/>
      <c r="X1077" s="102"/>
      <c r="Y1077" s="102"/>
      <c r="Z1077" s="102"/>
      <c r="AA1077" s="102"/>
      <c r="AB1077" s="102"/>
      <c r="AC1077" s="102"/>
      <c r="AD1077" s="102"/>
      <c r="AE1077" s="102"/>
      <c r="AF1077" s="102"/>
      <c r="AG1077" s="102"/>
      <c r="AH1077" s="102"/>
      <c r="AI1077" s="102"/>
      <c r="AJ1077" s="102"/>
      <c r="AK1077" s="102"/>
      <c r="AL1077" s="102"/>
    </row>
    <row r="1078" spans="2:38" s="110" customFormat="1" x14ac:dyDescent="0.2">
      <c r="B1078" s="102">
        <f t="shared" si="336"/>
        <v>6.204999999999889</v>
      </c>
      <c r="C1078" s="102">
        <f t="shared" si="337"/>
        <v>1603245.3906896331</v>
      </c>
      <c r="D1078" s="102">
        <f t="shared" si="328"/>
        <v>1603.245390689633</v>
      </c>
      <c r="E1078" s="102">
        <f t="shared" si="329"/>
        <v>-45.698696117009412</v>
      </c>
      <c r="F1078" s="102">
        <f t="shared" si="330"/>
        <v>-208.27428881000287</v>
      </c>
      <c r="G1078" s="102">
        <f t="shared" si="331"/>
        <v>-26.91152671830887</v>
      </c>
      <c r="H1078" s="102">
        <f t="shared" si="332"/>
        <v>94.712813780258671</v>
      </c>
      <c r="I1078" s="102">
        <f t="shared" si="333"/>
        <v>-72.610222835318282</v>
      </c>
      <c r="J1078" s="102">
        <f t="shared" si="334"/>
        <v>-113.5614750297442</v>
      </c>
      <c r="K1078" s="102" t="str">
        <f t="shared" si="320"/>
        <v>1+11.8363482620368i</v>
      </c>
      <c r="L1078" s="102" t="str">
        <f t="shared" si="321"/>
        <v>1-0.96215806631402i</v>
      </c>
      <c r="M1078" s="102" t="str">
        <f t="shared" si="338"/>
        <v>12.3884379560206+10.8741901957228i</v>
      </c>
      <c r="N1078" s="102" t="str">
        <f t="shared" si="322"/>
        <v>1+15683.6081018502i</v>
      </c>
      <c r="O1078" s="102" t="str">
        <f t="shared" si="323"/>
        <v>-63.4149867764356+23.6422869778126i</v>
      </c>
      <c r="P1078" s="102" t="str">
        <f t="shared" si="339"/>
        <v>-370859.778578266-994552.158098651i</v>
      </c>
      <c r="Q1078" s="102" t="str">
        <f t="shared" si="324"/>
        <v>-0.00456970604255131+0.00245788867449066i</v>
      </c>
      <c r="R1078" s="102" t="str">
        <f t="shared" si="325"/>
        <v>1400-2.11213792012048i</v>
      </c>
      <c r="S1078" s="102" t="str">
        <f t="shared" si="326"/>
        <v>-115.43079330891i</v>
      </c>
      <c r="T1078" s="102" t="str">
        <f t="shared" si="335"/>
        <v>9.45071477878706-114.637318510833i</v>
      </c>
      <c r="U1078" s="102" t="str">
        <f t="shared" si="327"/>
        <v>-0.00370758810552415+0.0449731018773267i</v>
      </c>
      <c r="V1078" s="102"/>
      <c r="W1078" s="102"/>
      <c r="X1078" s="102"/>
      <c r="Y1078" s="102"/>
      <c r="Z1078" s="102"/>
      <c r="AA1078" s="102"/>
      <c r="AB1078" s="102"/>
      <c r="AC1078" s="102"/>
      <c r="AD1078" s="102"/>
      <c r="AE1078" s="102"/>
      <c r="AF1078" s="102"/>
      <c r="AG1078" s="102"/>
      <c r="AH1078" s="102"/>
      <c r="AI1078" s="102"/>
      <c r="AJ1078" s="102"/>
      <c r="AK1078" s="102"/>
      <c r="AL1078" s="102"/>
    </row>
    <row r="1079" spans="2:38" s="110" customFormat="1" x14ac:dyDescent="0.2">
      <c r="B1079" s="102">
        <f t="shared" si="336"/>
        <v>6.2099999999998889</v>
      </c>
      <c r="C1079" s="102">
        <f t="shared" si="337"/>
        <v>1621810.0973585169</v>
      </c>
      <c r="D1079" s="102">
        <f t="shared" si="328"/>
        <v>1621.8100973585169</v>
      </c>
      <c r="E1079" s="102">
        <f t="shared" si="329"/>
        <v>-45.841701202118365</v>
      </c>
      <c r="F1079" s="102">
        <f t="shared" si="330"/>
        <v>-208.77059811783332</v>
      </c>
      <c r="G1079" s="102">
        <f t="shared" si="331"/>
        <v>-27.010834904445463</v>
      </c>
      <c r="H1079" s="102">
        <f t="shared" si="332"/>
        <v>94.659118884464633</v>
      </c>
      <c r="I1079" s="102">
        <f t="shared" si="333"/>
        <v>-72.852536106563832</v>
      </c>
      <c r="J1079" s="102">
        <f t="shared" si="334"/>
        <v>-114.11147923336868</v>
      </c>
      <c r="K1079" s="102" t="str">
        <f t="shared" si="320"/>
        <v>1+11.9734067153413i</v>
      </c>
      <c r="L1079" s="102" t="str">
        <f t="shared" si="321"/>
        <v>1-0.973299331633695i</v>
      </c>
      <c r="M1079" s="102" t="str">
        <f t="shared" si="338"/>
        <v>12.6537087534201+11.0001073837076i</v>
      </c>
      <c r="N1079" s="102" t="str">
        <f t="shared" si="322"/>
        <v>1+15865.2157244957i</v>
      </c>
      <c r="O1079" s="102" t="str">
        <f t="shared" si="323"/>
        <v>-64.9154045661839+23.9160517584716i</v>
      </c>
      <c r="P1079" s="102" t="str">
        <f t="shared" si="339"/>
        <v>-379498.235830923-1029872.98123366i</v>
      </c>
      <c r="Q1079" s="102" t="str">
        <f t="shared" si="324"/>
        <v>-0.00447397453038689+0.0024565994124653i</v>
      </c>
      <c r="R1079" s="102" t="str">
        <f t="shared" si="325"/>
        <v>1400-2.08796047727737i</v>
      </c>
      <c r="S1079" s="102" t="str">
        <f t="shared" si="326"/>
        <v>-114.109467944228i</v>
      </c>
      <c r="T1079" s="102" t="str">
        <f t="shared" si="335"/>
        <v>9.23706203507388-113.342808762338i</v>
      </c>
      <c r="U1079" s="102" t="str">
        <f t="shared" si="327"/>
        <v>-0.00362377049068282+0.0444652557452248i</v>
      </c>
      <c r="V1079" s="102"/>
      <c r="W1079" s="102"/>
      <c r="X1079" s="102"/>
      <c r="Y1079" s="102"/>
      <c r="Z1079" s="102"/>
      <c r="AA1079" s="102"/>
      <c r="AB1079" s="102"/>
      <c r="AC1079" s="102"/>
      <c r="AD1079" s="102"/>
      <c r="AE1079" s="102"/>
      <c r="AF1079" s="102"/>
      <c r="AG1079" s="102"/>
      <c r="AH1079" s="102"/>
      <c r="AI1079" s="102"/>
      <c r="AJ1079" s="102"/>
      <c r="AK1079" s="102"/>
      <c r="AL1079" s="102"/>
    </row>
    <row r="1080" spans="2:38" s="110" customFormat="1" x14ac:dyDescent="0.2">
      <c r="B1080" s="102">
        <f t="shared" si="336"/>
        <v>6.2149999999998888</v>
      </c>
      <c r="C1080" s="102">
        <f t="shared" si="337"/>
        <v>1640589.7731991212</v>
      </c>
      <c r="D1080" s="102">
        <f t="shared" si="328"/>
        <v>1640.5897731991213</v>
      </c>
      <c r="E1080" s="102">
        <f t="shared" si="329"/>
        <v>-45.984309270695277</v>
      </c>
      <c r="F1080" s="102">
        <f t="shared" si="330"/>
        <v>-209.26548468337521</v>
      </c>
      <c r="G1080" s="102">
        <f t="shared" si="331"/>
        <v>-27.110158731633064</v>
      </c>
      <c r="H1080" s="102">
        <f t="shared" si="332"/>
        <v>94.606030111911309</v>
      </c>
      <c r="I1080" s="102">
        <f t="shared" si="333"/>
        <v>-73.094468002328341</v>
      </c>
      <c r="J1080" s="102">
        <f t="shared" si="334"/>
        <v>-114.6594545714639</v>
      </c>
      <c r="K1080" s="102" t="str">
        <f t="shared" si="320"/>
        <v>1+12.1120522307367i</v>
      </c>
      <c r="L1080" s="102" t="str">
        <f t="shared" si="321"/>
        <v>1-0.984569606725538i</v>
      </c>
      <c r="M1080" s="102" t="str">
        <f t="shared" si="338"/>
        <v>12.9251585014556+11.1274826240112i</v>
      </c>
      <c r="N1080" s="102" t="str">
        <f t="shared" si="322"/>
        <v>1+16048.9262643009i</v>
      </c>
      <c r="O1080" s="102" t="str">
        <f t="shared" si="323"/>
        <v>-66.4507715759269+24.1929865858861i</v>
      </c>
      <c r="P1080" s="102" t="str">
        <f t="shared" si="339"/>
        <v>-388337.908601683-1066439.34024137i</v>
      </c>
      <c r="Q1080" s="102" t="str">
        <f t="shared" si="324"/>
        <v>-0.00438008191207827+0.00245451898412615i</v>
      </c>
      <c r="R1080" s="102" t="str">
        <f t="shared" si="325"/>
        <v>1400-2.06405979133392i</v>
      </c>
      <c r="S1080" s="102" t="str">
        <f t="shared" si="326"/>
        <v>-112.803267665924i</v>
      </c>
      <c r="T1080" s="102" t="str">
        <f t="shared" si="335"/>
        <v>9.02820682310707-112.062520530566i</v>
      </c>
      <c r="U1080" s="102" t="str">
        <f t="shared" si="327"/>
        <v>-0.00354183498444969+0.0439629888235296i</v>
      </c>
      <c r="V1080" s="102"/>
      <c r="W1080" s="102"/>
      <c r="X1080" s="102"/>
      <c r="Y1080" s="102"/>
      <c r="Z1080" s="102"/>
      <c r="AA1080" s="102"/>
      <c r="AB1080" s="102"/>
      <c r="AC1080" s="102"/>
      <c r="AD1080" s="102"/>
      <c r="AE1080" s="102"/>
      <c r="AF1080" s="102"/>
      <c r="AG1080" s="102"/>
      <c r="AH1080" s="102"/>
      <c r="AI1080" s="102"/>
      <c r="AJ1080" s="102"/>
      <c r="AK1080" s="102"/>
      <c r="AL1080" s="102"/>
    </row>
    <row r="1081" spans="2:38" s="110" customFormat="1" x14ac:dyDescent="0.2">
      <c r="B1081" s="102">
        <f t="shared" si="336"/>
        <v>6.2199999999998887</v>
      </c>
      <c r="C1081" s="102">
        <f t="shared" si="337"/>
        <v>1659586.9074371378</v>
      </c>
      <c r="D1081" s="102">
        <f t="shared" si="328"/>
        <v>1659.5869074371378</v>
      </c>
      <c r="E1081" s="102">
        <f t="shared" si="329"/>
        <v>-46.126516738493351</v>
      </c>
      <c r="F1081" s="102">
        <f t="shared" si="330"/>
        <v>-209.7589108675011</v>
      </c>
      <c r="G1081" s="102">
        <f t="shared" si="331"/>
        <v>-27.20949784860219</v>
      </c>
      <c r="H1081" s="102">
        <f t="shared" si="332"/>
        <v>94.553540810949201</v>
      </c>
      <c r="I1081" s="102">
        <f t="shared" si="333"/>
        <v>-73.336014587095548</v>
      </c>
      <c r="J1081" s="102">
        <f t="shared" si="334"/>
        <v>-115.2053700565519</v>
      </c>
      <c r="K1081" s="102" t="str">
        <f t="shared" si="320"/>
        <v>1+12.252303185536i</v>
      </c>
      <c r="L1081" s="102" t="str">
        <f t="shared" si="321"/>
        <v>1-0.995970385452302i</v>
      </c>
      <c r="M1081" s="102" t="str">
        <f t="shared" si="338"/>
        <v>13.2029311263768+11.2563328000837i</v>
      </c>
      <c r="N1081" s="102" t="str">
        <f t="shared" si="322"/>
        <v>1+16234.7640718989i</v>
      </c>
      <c r="O1081" s="102" t="str">
        <f t="shared" si="323"/>
        <v>-68.0219018775759+24.4731281674677i</v>
      </c>
      <c r="P1081" s="102" t="str">
        <f t="shared" si="339"/>
        <v>-397383.483802059-1104295.05557613i</v>
      </c>
      <c r="Q1081" s="102" t="str">
        <f t="shared" si="324"/>
        <v>-0.00428799964239551+0.00245167852092863i</v>
      </c>
      <c r="R1081" s="102" t="str">
        <f t="shared" si="325"/>
        <v>1400-2.0404326942801i</v>
      </c>
      <c r="S1081" s="102" t="str">
        <f t="shared" si="326"/>
        <v>-111.512019338564i</v>
      </c>
      <c r="T1081" s="102" t="str">
        <f t="shared" si="335"/>
        <v>8.82404286977758-110.79631097806i</v>
      </c>
      <c r="U1081" s="102" t="str">
        <f t="shared" si="327"/>
        <v>-0.00346173989506658+0.0434662450760081i</v>
      </c>
      <c r="V1081" s="102"/>
      <c r="W1081" s="102"/>
      <c r="X1081" s="102"/>
      <c r="Y1081" s="102"/>
      <c r="Z1081" s="102"/>
      <c r="AA1081" s="102"/>
      <c r="AB1081" s="102"/>
      <c r="AC1081" s="102"/>
      <c r="AD1081" s="102"/>
      <c r="AE1081" s="102"/>
      <c r="AF1081" s="102"/>
      <c r="AG1081" s="102"/>
      <c r="AH1081" s="102"/>
      <c r="AI1081" s="102"/>
      <c r="AJ1081" s="102"/>
      <c r="AK1081" s="102"/>
      <c r="AL1081" s="102"/>
    </row>
    <row r="1082" spans="2:38" s="110" customFormat="1" x14ac:dyDescent="0.2">
      <c r="B1082" s="102">
        <f t="shared" si="336"/>
        <v>6.2249999999998886</v>
      </c>
      <c r="C1082" s="102">
        <f t="shared" si="337"/>
        <v>1678804.0181221324</v>
      </c>
      <c r="D1082" s="102">
        <f t="shared" si="328"/>
        <v>1678.8040181221324</v>
      </c>
      <c r="E1082" s="102">
        <f t="shared" si="329"/>
        <v>-46.268320219337149</v>
      </c>
      <c r="F1082" s="102">
        <f t="shared" si="330"/>
        <v>-210.25083923380265</v>
      </c>
      <c r="G1082" s="102">
        <f t="shared" si="331"/>
        <v>-27.308851911866576</v>
      </c>
      <c r="H1082" s="102">
        <f t="shared" si="332"/>
        <v>94.501644396482732</v>
      </c>
      <c r="I1082" s="102">
        <f t="shared" si="333"/>
        <v>-73.577172131203724</v>
      </c>
      <c r="J1082" s="102">
        <f t="shared" si="334"/>
        <v>-115.74919483731992</v>
      </c>
      <c r="K1082" s="102" t="str">
        <f t="shared" si="320"/>
        <v>1+12.3941781698514i</v>
      </c>
      <c r="L1082" s="102" t="str">
        <f t="shared" si="321"/>
        <v>1-1.00750317897486i</v>
      </c>
      <c r="M1082" s="102" t="str">
        <f t="shared" si="338"/>
        <v>13.4871739069061+11.3866749908765i</v>
      </c>
      <c r="N1082" s="102" t="str">
        <f t="shared" si="322"/>
        <v>1+16422.7537798897i</v>
      </c>
      <c r="O1082" s="102" t="str">
        <f t="shared" si="323"/>
        <v>-69.6296285052131+24.7565136356796i</v>
      </c>
      <c r="P1082" s="102" t="str">
        <f t="shared" si="339"/>
        <v>-406639.757515753-1143485.48821267i</v>
      </c>
      <c r="Q1082" s="102" t="str">
        <f t="shared" si="324"/>
        <v>-0.00419769934491776+0.00244810830123449i</v>
      </c>
      <c r="R1082" s="102" t="str">
        <f t="shared" si="325"/>
        <v>1400-2.01707605436979i</v>
      </c>
      <c r="S1082" s="102" t="str">
        <f t="shared" si="326"/>
        <v>-110.235551808582i</v>
      </c>
      <c r="T1082" s="102" t="str">
        <f t="shared" si="335"/>
        <v>8.62446619102808-109.544038241541i</v>
      </c>
      <c r="U1082" s="102" t="str">
        <f t="shared" si="327"/>
        <v>-0.00338344442878793+0.0429749688486045i</v>
      </c>
      <c r="V1082" s="102"/>
      <c r="W1082" s="102"/>
      <c r="X1082" s="102"/>
      <c r="Y1082" s="102"/>
      <c r="Z1082" s="102"/>
      <c r="AA1082" s="102"/>
      <c r="AB1082" s="102"/>
      <c r="AC1082" s="102"/>
      <c r="AD1082" s="102"/>
      <c r="AE1082" s="102"/>
      <c r="AF1082" s="102"/>
      <c r="AG1082" s="102"/>
      <c r="AH1082" s="102"/>
      <c r="AI1082" s="102"/>
      <c r="AJ1082" s="102"/>
      <c r="AK1082" s="102"/>
      <c r="AL1082" s="102"/>
    </row>
    <row r="1083" spans="2:38" s="110" customFormat="1" x14ac:dyDescent="0.2">
      <c r="B1083" s="102">
        <f t="shared" si="336"/>
        <v>6.2299999999998885</v>
      </c>
      <c r="C1083" s="102">
        <f t="shared" si="337"/>
        <v>1698243.6524613115</v>
      </c>
      <c r="D1083" s="102">
        <f t="shared" si="328"/>
        <v>1698.2436524613115</v>
      </c>
      <c r="E1083" s="102">
        <f t="shared" si="329"/>
        <v>-46.409716525287401</v>
      </c>
      <c r="F1083" s="102">
        <f t="shared" si="330"/>
        <v>-210.74123256792916</v>
      </c>
      <c r="G1083" s="102">
        <f t="shared" si="331"/>
        <v>-27.408220585555934</v>
      </c>
      <c r="H1083" s="102">
        <f t="shared" si="332"/>
        <v>94.450334349525804</v>
      </c>
      <c r="I1083" s="102">
        <f t="shared" si="333"/>
        <v>-73.817937110843332</v>
      </c>
      <c r="J1083" s="102">
        <f t="shared" si="334"/>
        <v>-116.29089821840336</v>
      </c>
      <c r="K1083" s="102" t="str">
        <f t="shared" si="320"/>
        <v>1+12.5376959890582i</v>
      </c>
      <c r="L1083" s="102" t="str">
        <f t="shared" si="321"/>
        <v>1-1.0191695159525i</v>
      </c>
      <c r="M1083" s="102" t="str">
        <f t="shared" si="338"/>
        <v>13.778037552328+11.5185264731057i</v>
      </c>
      <c r="N1083" s="102" t="str">
        <f t="shared" si="322"/>
        <v>1+16612.9203061055i</v>
      </c>
      <c r="O1083" s="102" t="str">
        <f t="shared" si="323"/>
        <v>-71.2748038967776+25.0431805529585i</v>
      </c>
      <c r="P1083" s="102" t="str">
        <f t="shared" si="339"/>
        <v>-416111.637541607-1184057.59378991i</v>
      </c>
      <c r="Q1083" s="102" t="str">
        <f t="shared" si="324"/>
        <v>-0.00410915282314529+0.00244383776571903i</v>
      </c>
      <c r="R1083" s="102" t="str">
        <f t="shared" si="325"/>
        <v>1400-1.99398677570566i</v>
      </c>
      <c r="S1083" s="102" t="str">
        <f t="shared" si="326"/>
        <v>-108.973695881589i</v>
      </c>
      <c r="T1083" s="102" t="str">
        <f t="shared" si="335"/>
        <v>8.42937504547034-108.305561442271i</v>
      </c>
      <c r="U1083" s="102" t="str">
        <f t="shared" si="327"/>
        <v>-0.00330690867168451+0.0424891048735062i</v>
      </c>
      <c r="V1083" s="102"/>
      <c r="W1083" s="102"/>
      <c r="X1083" s="102"/>
      <c r="Y1083" s="102"/>
      <c r="Z1083" s="102"/>
      <c r="AA1083" s="102"/>
      <c r="AB1083" s="102"/>
      <c r="AC1083" s="102"/>
      <c r="AD1083" s="102"/>
      <c r="AE1083" s="102"/>
      <c r="AF1083" s="102"/>
      <c r="AG1083" s="102"/>
      <c r="AH1083" s="102"/>
      <c r="AI1083" s="102"/>
      <c r="AJ1083" s="102"/>
      <c r="AK1083" s="102"/>
      <c r="AL1083" s="102"/>
    </row>
    <row r="1084" spans="2:38" s="110" customFormat="1" x14ac:dyDescent="0.2">
      <c r="B1084" s="102">
        <f t="shared" si="336"/>
        <v>6.2349999999998884</v>
      </c>
      <c r="C1084" s="102">
        <f t="shared" si="337"/>
        <v>1717908.3871571501</v>
      </c>
      <c r="D1084" s="102">
        <f t="shared" si="328"/>
        <v>1717.9083871571502</v>
      </c>
      <c r="E1084" s="102">
        <f t="shared" si="329"/>
        <v>-46.550702666610746</v>
      </c>
      <c r="F1084" s="102">
        <f t="shared" si="330"/>
        <v>-211.2300538971183</v>
      </c>
      <c r="G1084" s="102">
        <f t="shared" si="331"/>
        <v>-27.507603541251168</v>
      </c>
      <c r="H1084" s="102">
        <f t="shared" si="332"/>
        <v>94.399604216752266</v>
      </c>
      <c r="I1084" s="102">
        <f t="shared" si="333"/>
        <v>-74.058306207861918</v>
      </c>
      <c r="J1084" s="102">
        <f t="shared" si="334"/>
        <v>-116.83044968036603</v>
      </c>
      <c r="K1084" s="102" t="str">
        <f t="shared" si="320"/>
        <v>1+12.682875666288i</v>
      </c>
      <c r="L1084" s="102" t="str">
        <f t="shared" si="321"/>
        <v>1-1.03097094274556i</v>
      </c>
      <c r="M1084" s="102" t="str">
        <f t="shared" si="338"/>
        <v>14.0756762823977+11.6519047235424i</v>
      </c>
      <c r="N1084" s="102" t="str">
        <f t="shared" si="322"/>
        <v>1+16805.2888569134i</v>
      </c>
      <c r="O1084" s="102" t="str">
        <f t="shared" si="323"/>
        <v>-72.9583003460382+25.3331669166938i</v>
      </c>
      <c r="P1084" s="102" t="str">
        <f t="shared" si="339"/>
        <v>-425804.145995788-1226059.9786577i</v>
      </c>
      <c r="Q1084" s="102" t="str">
        <f t="shared" si="324"/>
        <v>-0.00402233207104035+0.00243889553284853i</v>
      </c>
      <c r="R1084" s="102" t="str">
        <f t="shared" si="325"/>
        <v>1400-1.97116179782885i</v>
      </c>
      <c r="S1084" s="102" t="str">
        <f t="shared" si="326"/>
        <v>-107.726284299949i</v>
      </c>
      <c r="T1084" s="102" t="str">
        <f t="shared" si="335"/>
        <v>8.23866988881075-107.080740695631i</v>
      </c>
      <c r="U1084" s="102" t="str">
        <f t="shared" si="327"/>
        <v>-0.00323209357176421+0.0420085982729013i</v>
      </c>
      <c r="V1084" s="102"/>
      <c r="W1084" s="102"/>
      <c r="X1084" s="102"/>
      <c r="Y1084" s="102"/>
      <c r="Z1084" s="102"/>
      <c r="AA1084" s="102"/>
      <c r="AB1084" s="102"/>
      <c r="AC1084" s="102"/>
      <c r="AD1084" s="102"/>
      <c r="AE1084" s="102"/>
      <c r="AF1084" s="102"/>
      <c r="AG1084" s="102"/>
      <c r="AH1084" s="102"/>
      <c r="AI1084" s="102"/>
      <c r="AJ1084" s="102"/>
      <c r="AK1084" s="102"/>
      <c r="AL1084" s="102"/>
    </row>
    <row r="1085" spans="2:38" s="110" customFormat="1" x14ac:dyDescent="0.2">
      <c r="B1085" s="102">
        <f t="shared" si="336"/>
        <v>6.2399999999998883</v>
      </c>
      <c r="C1085" s="102">
        <f t="shared" si="337"/>
        <v>1737800.8287489323</v>
      </c>
      <c r="D1085" s="102">
        <f t="shared" si="328"/>
        <v>1737.8008287489324</v>
      </c>
      <c r="E1085" s="102">
        <f t="shared" si="329"/>
        <v>-46.691275851555389</v>
      </c>
      <c r="F1085" s="102">
        <f t="shared" si="330"/>
        <v>-211.71726650987179</v>
      </c>
      <c r="G1085" s="102">
        <f t="shared" si="331"/>
        <v>-27.607000457823961</v>
      </c>
      <c r="H1085" s="102">
        <f t="shared" si="332"/>
        <v>94.349447610041622</v>
      </c>
      <c r="I1085" s="102">
        <f t="shared" si="333"/>
        <v>-74.298276309379347</v>
      </c>
      <c r="J1085" s="102">
        <f t="shared" si="334"/>
        <v>-117.36781889983017</v>
      </c>
      <c r="K1085" s="102" t="str">
        <f t="shared" si="320"/>
        <v>1+12.8297364449498i</v>
      </c>
      <c r="L1085" s="102" t="str">
        <f t="shared" si="321"/>
        <v>1-1.04290902362036i</v>
      </c>
      <c r="M1085" s="102" t="str">
        <f t="shared" si="338"/>
        <v>14.3802479091091+11.7868274213294i</v>
      </c>
      <c r="N1085" s="102" t="str">
        <f t="shared" si="322"/>
        <v>1+16999.8849305564i</v>
      </c>
      <c r="O1085" s="102" t="str">
        <f t="shared" si="323"/>
        <v>-74.6810104650962+25.6265111642641i</v>
      </c>
      <c r="P1085" s="102" t="str">
        <f t="shared" si="339"/>
        <v>-435722.421974574-1269542.95789315i</v>
      </c>
      <c r="Q1085" s="102" t="str">
        <f t="shared" si="324"/>
        <v>-0.00393720928300753+0.00243330941440569i</v>
      </c>
      <c r="R1085" s="102" t="str">
        <f t="shared" si="325"/>
        <v>1400-1.94859809531324i</v>
      </c>
      <c r="S1085" s="102" t="str">
        <f t="shared" si="326"/>
        <v>-106.493151720607i</v>
      </c>
      <c r="T1085" s="102" t="str">
        <f t="shared" si="335"/>
        <v>8.05225332907404-105.869437119917i</v>
      </c>
      <c r="U1085" s="102" t="str">
        <f t="shared" si="327"/>
        <v>-0.00315896092140596+0.0415333945624289i</v>
      </c>
      <c r="V1085" s="102"/>
      <c r="W1085" s="102"/>
      <c r="X1085" s="102"/>
      <c r="Y1085" s="102"/>
      <c r="Z1085" s="102"/>
      <c r="AA1085" s="102"/>
      <c r="AB1085" s="102"/>
      <c r="AC1085" s="102"/>
      <c r="AD1085" s="102"/>
      <c r="AE1085" s="102"/>
      <c r="AF1085" s="102"/>
      <c r="AG1085" s="102"/>
      <c r="AH1085" s="102"/>
      <c r="AI1085" s="102"/>
      <c r="AJ1085" s="102"/>
      <c r="AK1085" s="102"/>
      <c r="AL1085" s="102"/>
    </row>
    <row r="1086" spans="2:38" s="110" customFormat="1" x14ac:dyDescent="0.2">
      <c r="B1086" s="102">
        <f t="shared" si="336"/>
        <v>6.2449999999998882</v>
      </c>
      <c r="C1086" s="102">
        <f t="shared" si="337"/>
        <v>1757923.6139582412</v>
      </c>
      <c r="D1086" s="102">
        <f t="shared" si="328"/>
        <v>1757.9236139582413</v>
      </c>
      <c r="E1086" s="102">
        <f t="shared" si="329"/>
        <v>-46.831433485934461</v>
      </c>
      <c r="F1086" s="102">
        <f t="shared" si="330"/>
        <v>-212.20283397574451</v>
      </c>
      <c r="G1086" s="102">
        <f t="shared" si="331"/>
        <v>-27.706411021278324</v>
      </c>
      <c r="H1086" s="102">
        <f t="shared" si="332"/>
        <v>94.299858206020374</v>
      </c>
      <c r="I1086" s="102">
        <f t="shared" si="333"/>
        <v>-74.537844507212782</v>
      </c>
      <c r="J1086" s="102">
        <f t="shared" si="334"/>
        <v>-117.90297576972414</v>
      </c>
      <c r="K1086" s="102" t="str">
        <f t="shared" si="320"/>
        <v>1+12.9782977912806i</v>
      </c>
      <c r="L1086" s="102" t="str">
        <f t="shared" si="321"/>
        <v>1-1.05498534095661i</v>
      </c>
      <c r="M1086" s="102" t="str">
        <f t="shared" si="338"/>
        <v>14.6919139203706+11.923312450324i</v>
      </c>
      <c r="N1086" s="102" t="str">
        <f t="shared" si="322"/>
        <v>1+17196.7343205333i</v>
      </c>
      <c r="O1086" s="102" t="str">
        <f t="shared" si="323"/>
        <v>-76.443847657659+25.9232521781314i</v>
      </c>
      <c r="P1086" s="102" t="str">
        <f t="shared" si="339"/>
        <v>-445871.72427917-1314558.61535591i</v>
      </c>
      <c r="Q1086" s="102" t="str">
        <f t="shared" si="324"/>
        <v>-0.00385375686332402+0.002427106431043i</v>
      </c>
      <c r="R1086" s="102" t="str">
        <f t="shared" si="325"/>
        <v>1400-1.92629267736452i</v>
      </c>
      <c r="S1086" s="102" t="str">
        <f t="shared" si="326"/>
        <v>-105.274134693178i</v>
      </c>
      <c r="T1086" s="102" t="str">
        <f t="shared" si="335"/>
        <v>7.87003008261901-104.671512844409i</v>
      </c>
      <c r="U1086" s="102" t="str">
        <f t="shared" si="327"/>
        <v>-0.00308747334010437+0.041063439654345i</v>
      </c>
      <c r="V1086" s="102"/>
      <c r="W1086" s="102"/>
      <c r="X1086" s="102"/>
      <c r="Y1086" s="102"/>
      <c r="Z1086" s="102"/>
      <c r="AA1086" s="102"/>
      <c r="AB1086" s="102"/>
      <c r="AC1086" s="102"/>
      <c r="AD1086" s="102"/>
      <c r="AE1086" s="102"/>
      <c r="AF1086" s="102"/>
      <c r="AG1086" s="102"/>
      <c r="AH1086" s="102"/>
      <c r="AI1086" s="102"/>
      <c r="AJ1086" s="102"/>
      <c r="AK1086" s="102"/>
      <c r="AL1086" s="102"/>
    </row>
    <row r="1087" spans="2:38" s="110" customFormat="1" x14ac:dyDescent="0.2">
      <c r="B1087" s="102">
        <f t="shared" si="336"/>
        <v>6.2499999999998881</v>
      </c>
      <c r="C1087" s="102">
        <f t="shared" si="337"/>
        <v>1778279.4100384661</v>
      </c>
      <c r="D1087" s="102">
        <f t="shared" si="328"/>
        <v>1778.279410038466</v>
      </c>
      <c r="E1087" s="102">
        <f t="shared" si="329"/>
        <v>-46.971173172520182</v>
      </c>
      <c r="F1087" s="102">
        <f t="shared" si="330"/>
        <v>-212.68672016518215</v>
      </c>
      <c r="G1087" s="102">
        <f t="shared" si="331"/>
        <v>-27.805834924596869</v>
      </c>
      <c r="H1087" s="102">
        <f t="shared" si="332"/>
        <v>94.250829745598352</v>
      </c>
      <c r="I1087" s="102">
        <f t="shared" si="333"/>
        <v>-74.777008097117047</v>
      </c>
      <c r="J1087" s="102">
        <f t="shared" si="334"/>
        <v>-118.4358904195838</v>
      </c>
      <c r="K1087" s="102" t="str">
        <f t="shared" si="320"/>
        <v>1+13.1285793969261i</v>
      </c>
      <c r="L1087" s="102" t="str">
        <f t="shared" si="321"/>
        <v>1-1.06720149545708i</v>
      </c>
      <c r="M1087" s="102" t="str">
        <f t="shared" si="338"/>
        <v>15.0108395656265+12.061377901469i</v>
      </c>
      <c r="N1087" s="102" t="str">
        <f t="shared" si="322"/>
        <v>1+17395.8631190175i</v>
      </c>
      <c r="O1087" s="102" t="str">
        <f t="shared" si="323"/>
        <v>-78.2477466033407+26.2234292909959i</v>
      </c>
      <c r="P1087" s="102" t="str">
        <f t="shared" si="339"/>
        <v>-456257.434204002-1361160.86585399i</v>
      </c>
      <c r="Q1087" s="102" t="str">
        <f t="shared" si="324"/>
        <v>-0.00377194743503167+0.00242031282784243i</v>
      </c>
      <c r="R1087" s="102" t="str">
        <f t="shared" si="325"/>
        <v>1400-1.9042425874237i</v>
      </c>
      <c r="S1087" s="102" t="str">
        <f t="shared" si="326"/>
        <v>-104.069071638272i</v>
      </c>
      <c r="T1087" s="102" t="str">
        <f t="shared" si="335"/>
        <v>7.69190693093435-103.48683101671i</v>
      </c>
      <c r="U1087" s="102" t="str">
        <f t="shared" si="327"/>
        <v>-0.00301759425752039+0.0405986798604015i</v>
      </c>
      <c r="V1087" s="102"/>
      <c r="W1087" s="102"/>
      <c r="X1087" s="102"/>
      <c r="Y1087" s="102"/>
      <c r="Z1087" s="102"/>
      <c r="AA1087" s="102"/>
      <c r="AB1087" s="102"/>
      <c r="AC1087" s="102"/>
      <c r="AD1087" s="102"/>
      <c r="AE1087" s="102"/>
      <c r="AF1087" s="102"/>
      <c r="AG1087" s="102"/>
      <c r="AH1087" s="102"/>
      <c r="AI1087" s="102"/>
      <c r="AJ1087" s="102"/>
      <c r="AK1087" s="102"/>
      <c r="AL1087" s="102"/>
    </row>
    <row r="1088" spans="2:38" s="110" customFormat="1" x14ac:dyDescent="0.2">
      <c r="B1088" s="102">
        <f t="shared" si="336"/>
        <v>6.254999999999888</v>
      </c>
      <c r="C1088" s="102">
        <f t="shared" si="337"/>
        <v>1798870.9151283256</v>
      </c>
      <c r="D1088" s="102">
        <f t="shared" si="328"/>
        <v>1798.8709151283256</v>
      </c>
      <c r="E1088" s="102">
        <f t="shared" si="329"/>
        <v>-47.110492710249815</v>
      </c>
      <c r="F1088" s="102">
        <f t="shared" si="330"/>
        <v>-213.1688892693802</v>
      </c>
      <c r="G1088" s="102">
        <f t="shared" si="331"/>
        <v>-27.905271867588777</v>
      </c>
      <c r="H1088" s="102">
        <f t="shared" si="332"/>
        <v>94.202356033502653</v>
      </c>
      <c r="I1088" s="102">
        <f t="shared" si="333"/>
        <v>-75.015764577838596</v>
      </c>
      <c r="J1088" s="102">
        <f t="shared" si="334"/>
        <v>-118.96653323587755</v>
      </c>
      <c r="K1088" s="102" t="str">
        <f t="shared" si="320"/>
        <v>1+13.2806011815502i</v>
      </c>
      <c r="L1088" s="102" t="str">
        <f t="shared" si="321"/>
        <v>1-1.07955910635982i</v>
      </c>
      <c r="M1088" s="102" t="str">
        <f t="shared" si="338"/>
        <v>15.3371939434755+12.2010420751904i</v>
      </c>
      <c r="N1088" s="102" t="str">
        <f t="shared" si="322"/>
        <v>1+17597.2977203156i</v>
      </c>
      <c r="O1088" s="102" t="str">
        <f t="shared" si="323"/>
        <v>-80.0936637532396+26.5270822910087i</v>
      </c>
      <c r="P1088" s="102" t="str">
        <f t="shared" si="339"/>
        <v>-466885.058389945-1409405.51949432i</v>
      </c>
      <c r="Q1088" s="102" t="str">
        <f t="shared" si="324"/>
        <v>-0.00369175384830253+0.0024129540898641i</v>
      </c>
      <c r="R1088" s="102" t="str">
        <f t="shared" si="325"/>
        <v>1400-1.88244490277524i</v>
      </c>
      <c r="S1088" s="102" t="str">
        <f t="shared" si="326"/>
        <v>-102.877802826089i</v>
      </c>
      <c r="T1088" s="102" t="str">
        <f t="shared" si="335"/>
        <v>7.51779267821267-102.315255809415i</v>
      </c>
      <c r="U1088" s="102" t="str">
        <f t="shared" si="327"/>
        <v>-0.00294928789683727+0.0401390618944627i</v>
      </c>
      <c r="V1088" s="102"/>
      <c r="W1088" s="102"/>
      <c r="X1088" s="102"/>
      <c r="Y1088" s="102"/>
      <c r="Z1088" s="102"/>
      <c r="AA1088" s="102"/>
      <c r="AB1088" s="102"/>
      <c r="AC1088" s="102"/>
      <c r="AD1088" s="102"/>
      <c r="AE1088" s="102"/>
      <c r="AF1088" s="102"/>
      <c r="AG1088" s="102"/>
      <c r="AH1088" s="102"/>
      <c r="AI1088" s="102"/>
      <c r="AJ1088" s="102"/>
      <c r="AK1088" s="102"/>
      <c r="AL1088" s="102"/>
    </row>
    <row r="1089" spans="2:38" s="110" customFormat="1" x14ac:dyDescent="0.2">
      <c r="B1089" s="102">
        <f t="shared" si="336"/>
        <v>6.2599999999998879</v>
      </c>
      <c r="C1089" s="102">
        <f t="shared" si="337"/>
        <v>1819700.8586095157</v>
      </c>
      <c r="D1089" s="102">
        <f t="shared" si="328"/>
        <v>1819.7008586095158</v>
      </c>
      <c r="E1089" s="102">
        <f t="shared" si="329"/>
        <v>-47.249390093247442</v>
      </c>
      <c r="F1089" s="102">
        <f t="shared" si="330"/>
        <v>-213.64930582010808</v>
      </c>
      <c r="G1089" s="102">
        <f t="shared" si="331"/>
        <v>-28.004721556742268</v>
      </c>
      <c r="H1089" s="102">
        <f t="shared" si="332"/>
        <v>94.154430937806879</v>
      </c>
      <c r="I1089" s="102">
        <f t="shared" si="333"/>
        <v>-75.25411164998971</v>
      </c>
      <c r="J1089" s="102">
        <f t="shared" si="334"/>
        <v>-119.4948748823012</v>
      </c>
      <c r="K1089" s="102" t="str">
        <f t="shared" si="320"/>
        <v>1+13.4343832954759i</v>
      </c>
      <c r="L1089" s="102" t="str">
        <f t="shared" si="321"/>
        <v>1-1.09205981165277i</v>
      </c>
      <c r="M1089" s="102" t="str">
        <f t="shared" si="338"/>
        <v>15.6711500913285+12.3423234838231i</v>
      </c>
      <c r="N1089" s="102" t="str">
        <f t="shared" si="322"/>
        <v>1+17801.0648243658i</v>
      </c>
      <c r="O1089" s="102" t="str">
        <f t="shared" si="323"/>
        <v>-81.9825778370619+26.8342514270459i</v>
      </c>
      <c r="P1089" s="102" t="str">
        <f t="shared" si="339"/>
        <v>-477760.231744012-1459350.34829473i</v>
      </c>
      <c r="Q1089" s="102" t="str">
        <f t="shared" si="324"/>
        <v>-0.00361314918829006+0.00240505495766483i</v>
      </c>
      <c r="R1089" s="102" t="str">
        <f t="shared" si="325"/>
        <v>1400-1.86089673415964i</v>
      </c>
      <c r="S1089" s="102" t="str">
        <f t="shared" si="326"/>
        <v>-101.700170355236i</v>
      </c>
      <c r="T1089" s="102" t="str">
        <f t="shared" si="335"/>
        <v>7.34759810968644-101.156652426105i</v>
      </c>
      <c r="U1089" s="102" t="str">
        <f t="shared" si="327"/>
        <v>-0.00288251925841544+0.0396845328748565i</v>
      </c>
      <c r="V1089" s="102"/>
      <c r="W1089" s="102"/>
      <c r="X1089" s="102"/>
      <c r="Y1089" s="102"/>
      <c r="Z1089" s="102"/>
      <c r="AA1089" s="102"/>
      <c r="AB1089" s="102"/>
      <c r="AC1089" s="102"/>
      <c r="AD1089" s="102"/>
      <c r="AE1089" s="102"/>
      <c r="AF1089" s="102"/>
      <c r="AG1089" s="102"/>
      <c r="AH1089" s="102"/>
      <c r="AI1089" s="102"/>
      <c r="AJ1089" s="102"/>
      <c r="AK1089" s="102"/>
      <c r="AL1089" s="102"/>
    </row>
    <row r="1090" spans="2:38" s="110" customFormat="1" x14ac:dyDescent="0.2">
      <c r="B1090" s="102">
        <f t="shared" si="336"/>
        <v>6.2649999999998878</v>
      </c>
      <c r="C1090" s="102">
        <f t="shared" si="337"/>
        <v>1840772.0014684827</v>
      </c>
      <c r="D1090" s="102">
        <f t="shared" si="328"/>
        <v>1840.7720014684826</v>
      </c>
      <c r="E1090" s="102">
        <f t="shared" si="329"/>
        <v>-47.387863509664648</v>
      </c>
      <c r="F1090" s="102">
        <f t="shared" si="330"/>
        <v>-214.12793470946002</v>
      </c>
      <c r="G1090" s="102">
        <f t="shared" si="331"/>
        <v>-28.104183705078533</v>
      </c>
      <c r="H1090" s="102">
        <f t="shared" si="332"/>
        <v>94.107048389457987</v>
      </c>
      <c r="I1090" s="102">
        <f t="shared" si="333"/>
        <v>-75.492047214743181</v>
      </c>
      <c r="J1090" s="102">
        <f t="shared" si="334"/>
        <v>-120.02088632000203</v>
      </c>
      <c r="K1090" s="102" t="str">
        <f t="shared" si="320"/>
        <v>1+13.5899461223558i</v>
      </c>
      <c r="L1090" s="102" t="str">
        <f t="shared" si="321"/>
        <v>1-1.10470526829088i</v>
      </c>
      <c r="M1090" s="102" t="str">
        <f t="shared" si="338"/>
        <v>16.0128850771557+12.4852408540649i</v>
      </c>
      <c r="N1090" s="102" t="str">
        <f t="shared" si="322"/>
        <v>1+18007.1914402771i</v>
      </c>
      <c r="O1090" s="102" t="str">
        <f t="shared" si="323"/>
        <v>-83.9154903820575+27.144977414044i</v>
      </c>
      <c r="P1090" s="102" t="str">
        <f t="shared" si="339"/>
        <v>-488888.72042707-1511055.15513703i</v>
      </c>
      <c r="Q1090" s="102" t="str">
        <f t="shared" si="324"/>
        <v>-0.00353610678247832+0.00239663944277005i</v>
      </c>
      <c r="R1090" s="102" t="str">
        <f t="shared" si="325"/>
        <v>1400-1.83959522539051i</v>
      </c>
      <c r="S1090" s="102" t="str">
        <f t="shared" si="326"/>
        <v>-100.536018131807i</v>
      </c>
      <c r="T1090" s="102" t="str">
        <f t="shared" si="335"/>
        <v>7.1812359507237-100.010887106723i</v>
      </c>
      <c r="U1090" s="102" t="str">
        <f t="shared" si="327"/>
        <v>-0.00281725410374544+0.0392350403264836i</v>
      </c>
      <c r="V1090" s="102"/>
      <c r="W1090" s="102"/>
      <c r="X1090" s="102"/>
      <c r="Y1090" s="102"/>
      <c r="Z1090" s="102"/>
      <c r="AA1090" s="102"/>
      <c r="AB1090" s="102"/>
      <c r="AC1090" s="102"/>
      <c r="AD1090" s="102"/>
      <c r="AE1090" s="102"/>
      <c r="AF1090" s="102"/>
      <c r="AG1090" s="102"/>
      <c r="AH1090" s="102"/>
      <c r="AI1090" s="102"/>
      <c r="AJ1090" s="102"/>
      <c r="AK1090" s="102"/>
      <c r="AL1090" s="102"/>
    </row>
    <row r="1091" spans="2:38" s="110" customFormat="1" x14ac:dyDescent="0.2">
      <c r="B1091" s="102">
        <f t="shared" si="336"/>
        <v>6.2699999999998877</v>
      </c>
      <c r="C1091" s="102">
        <f t="shared" si="337"/>
        <v>1862087.1366623887</v>
      </c>
      <c r="D1091" s="102">
        <f t="shared" si="328"/>
        <v>1862.0871366623887</v>
      </c>
      <c r="E1091" s="102">
        <f t="shared" si="329"/>
        <v>-47.525911340343157</v>
      </c>
      <c r="F1091" s="102">
        <f t="shared" si="330"/>
        <v>-214.60474120948695</v>
      </c>
      <c r="G1091" s="102">
        <f t="shared" si="331"/>
        <v>-28.203658032010786</v>
      </c>
      <c r="H1091" s="102">
        <f t="shared" si="332"/>
        <v>94.060202381799712</v>
      </c>
      <c r="I1091" s="102">
        <f t="shared" si="333"/>
        <v>-75.72956937235395</v>
      </c>
      <c r="J1091" s="102">
        <f t="shared" si="334"/>
        <v>-120.54453882768723</v>
      </c>
      <c r="K1091" s="102" t="str">
        <f t="shared" si="320"/>
        <v>1+13.7473102818741i</v>
      </c>
      <c r="L1091" s="102" t="str">
        <f t="shared" si="321"/>
        <v>1-1.11749715241572i</v>
      </c>
      <c r="M1091" s="102" t="str">
        <f t="shared" si="338"/>
        <v>16.3625800933697+12.6298131294584i</v>
      </c>
      <c r="N1091" s="102" t="str">
        <f t="shared" si="322"/>
        <v>1+18215.704889909i</v>
      </c>
      <c r="O1091" s="102" t="str">
        <f t="shared" si="323"/>
        <v>-85.8934262440433+27.4593014383959i</v>
      </c>
      <c r="P1091" s="102" t="str">
        <f t="shared" si="339"/>
        <v>-500276.424911117-1564581.84514322i</v>
      </c>
      <c r="Q1091" s="102" t="str">
        <f t="shared" si="324"/>
        <v>-0.00346060020754209+0.00238773084308298i</v>
      </c>
      <c r="R1091" s="102" t="str">
        <f t="shared" si="325"/>
        <v>1400-1.81853755297591i</v>
      </c>
      <c r="S1091" s="102" t="str">
        <f t="shared" si="326"/>
        <v>-99.3851918486835i</v>
      </c>
      <c r="T1091" s="102" t="str">
        <f t="shared" si="335"/>
        <v>7.01862082666882-98.8778271323157i</v>
      </c>
      <c r="U1091" s="102" t="str">
        <f t="shared" si="327"/>
        <v>-0.00275345893969315+0.0387905321826776i</v>
      </c>
      <c r="V1091" s="102"/>
      <c r="W1091" s="102"/>
      <c r="X1091" s="102"/>
      <c r="Y1091" s="102"/>
      <c r="Z1091" s="102"/>
      <c r="AA1091" s="102"/>
      <c r="AB1091" s="102"/>
      <c r="AC1091" s="102"/>
      <c r="AD1091" s="102"/>
      <c r="AE1091" s="102"/>
      <c r="AF1091" s="102"/>
      <c r="AG1091" s="102"/>
      <c r="AH1091" s="102"/>
      <c r="AI1091" s="102"/>
      <c r="AJ1091" s="102"/>
      <c r="AK1091" s="102"/>
      <c r="AL1091" s="102"/>
    </row>
    <row r="1092" spans="2:38" s="110" customFormat="1" x14ac:dyDescent="0.2">
      <c r="B1092" s="102">
        <f t="shared" si="336"/>
        <v>6.2749999999998876</v>
      </c>
      <c r="C1092" s="102">
        <f t="shared" si="337"/>
        <v>1883649.0894893161</v>
      </c>
      <c r="D1092" s="102">
        <f t="shared" si="328"/>
        <v>1883.6490894893161</v>
      </c>
      <c r="E1092" s="102">
        <f t="shared" si="329"/>
        <v>-47.663532157303067</v>
      </c>
      <c r="F1092" s="102">
        <f t="shared" si="330"/>
        <v>-215.07969099166405</v>
      </c>
      <c r="G1092" s="102">
        <f t="shared" si="331"/>
        <v>-28.303144263203841</v>
      </c>
      <c r="H1092" s="102">
        <f t="shared" si="332"/>
        <v>94.013886970094205</v>
      </c>
      <c r="I1092" s="102">
        <f t="shared" si="333"/>
        <v>-75.9666764205069</v>
      </c>
      <c r="J1092" s="102">
        <f t="shared" si="334"/>
        <v>-121.06580402156985</v>
      </c>
      <c r="K1092" s="102" t="str">
        <f t="shared" si="320"/>
        <v>1+13.9064966324797i</v>
      </c>
      <c r="L1092" s="102" t="str">
        <f t="shared" si="321"/>
        <v>1-1.13043715957768i</v>
      </c>
      <c r="M1092" s="102" t="str">
        <f t="shared" si="338"/>
        <v>16.7204205528969+12.776059472902i</v>
      </c>
      <c r="N1092" s="102" t="str">
        <f t="shared" si="322"/>
        <v>1+18426.6328114935i</v>
      </c>
      <c r="O1092" s="102" t="str">
        <f t="shared" si="323"/>
        <v>-87.9174341507941+27.7772651634106i</v>
      </c>
      <c r="P1092" s="102" t="str">
        <f t="shared" si="339"/>
        <v>-511929.383107808-1619994.49956018i</v>
      </c>
      <c r="Q1092" s="102" t="str">
        <f t="shared" si="324"/>
        <v>-0.00338660329573116+0.00237835175821598i</v>
      </c>
      <c r="R1092" s="102" t="str">
        <f t="shared" si="325"/>
        <v>1400-1.7977209257442i</v>
      </c>
      <c r="S1092" s="102" t="str">
        <f t="shared" si="326"/>
        <v>-98.2475389650894i</v>
      </c>
      <c r="T1092" s="102" t="str">
        <f t="shared" si="335"/>
        <v>6.85966922342524-97.7573408292159i</v>
      </c>
      <c r="U1092" s="102" t="str">
        <f t="shared" si="327"/>
        <v>-0.00269110100303605+0.0383509567868462i</v>
      </c>
      <c r="V1092" s="102"/>
      <c r="W1092" s="102"/>
      <c r="X1092" s="102"/>
      <c r="Y1092" s="102"/>
      <c r="Z1092" s="102"/>
      <c r="AA1092" s="102"/>
      <c r="AB1092" s="102"/>
      <c r="AC1092" s="102"/>
      <c r="AD1092" s="102"/>
      <c r="AE1092" s="102"/>
      <c r="AF1092" s="102"/>
      <c r="AG1092" s="102"/>
      <c r="AH1092" s="102"/>
      <c r="AI1092" s="102"/>
      <c r="AJ1092" s="102"/>
      <c r="AK1092" s="102"/>
      <c r="AL1092" s="102"/>
    </row>
    <row r="1093" spans="2:38" s="110" customFormat="1" x14ac:dyDescent="0.2">
      <c r="B1093" s="102">
        <f t="shared" si="336"/>
        <v>6.2799999999998875</v>
      </c>
      <c r="C1093" s="102">
        <f t="shared" si="337"/>
        <v>1905460.7179627572</v>
      </c>
      <c r="D1093" s="102">
        <f t="shared" si="328"/>
        <v>1905.4607179627571</v>
      </c>
      <c r="E1093" s="102">
        <f t="shared" si="329"/>
        <v>-47.800724722061467</v>
      </c>
      <c r="F1093" s="102">
        <f t="shared" si="330"/>
        <v>-215.55275014615606</v>
      </c>
      <c r="G1093" s="102">
        <f t="shared" si="331"/>
        <v>-28.402642130438554</v>
      </c>
      <c r="H1093" s="102">
        <f t="shared" si="332"/>
        <v>93.968096271040594</v>
      </c>
      <c r="I1093" s="102">
        <f t="shared" si="333"/>
        <v>-76.203366852500025</v>
      </c>
      <c r="J1093" s="102">
        <f t="shared" si="334"/>
        <v>-121.58465387511546</v>
      </c>
      <c r="K1093" s="102" t="str">
        <f t="shared" si="320"/>
        <v>1+14.067526274151i</v>
      </c>
      <c r="L1093" s="102" t="str">
        <f t="shared" si="321"/>
        <v>1-1.1435270049607i</v>
      </c>
      <c r="M1093" s="102" t="str">
        <f t="shared" si="338"/>
        <v>17.0865961874858+12.9239992691903i</v>
      </c>
      <c r="N1093" s="102" t="str">
        <f t="shared" si="322"/>
        <v>1+18640.0031632981i</v>
      </c>
      <c r="O1093" s="102" t="str">
        <f t="shared" si="323"/>
        <v>-89.9885872580931+28.0989107348354i</v>
      </c>
      <c r="P1093" s="102" t="str">
        <f t="shared" si="339"/>
        <v>-523853.773569821-1677359.45224085i</v>
      </c>
      <c r="Q1093" s="102" t="str">
        <f t="shared" si="324"/>
        <v>-0.00331409014079136+0.00236852410472998i</v>
      </c>
      <c r="R1093" s="102" t="str">
        <f t="shared" si="325"/>
        <v>1400-1.77714258447396i</v>
      </c>
      <c r="S1093" s="102" t="str">
        <f t="shared" si="326"/>
        <v>-97.1229086863672i</v>
      </c>
      <c r="T1093" s="102" t="str">
        <f t="shared" si="335"/>
        <v>6.70429944876455-96.6492975726401i</v>
      </c>
      <c r="U1093" s="102" t="str">
        <f t="shared" si="327"/>
        <v>-0.00263014824528455+0.0379162628938818i</v>
      </c>
      <c r="V1093" s="102"/>
      <c r="W1093" s="102"/>
      <c r="X1093" s="102"/>
      <c r="Y1093" s="102"/>
      <c r="Z1093" s="102"/>
      <c r="AA1093" s="102"/>
      <c r="AB1093" s="102"/>
      <c r="AC1093" s="102"/>
      <c r="AD1093" s="102"/>
      <c r="AE1093" s="102"/>
      <c r="AF1093" s="102"/>
      <c r="AG1093" s="102"/>
      <c r="AH1093" s="102"/>
      <c r="AI1093" s="102"/>
      <c r="AJ1093" s="102"/>
      <c r="AK1093" s="102"/>
      <c r="AL1093" s="102"/>
    </row>
    <row r="1094" spans="2:38" s="110" customFormat="1" x14ac:dyDescent="0.2">
      <c r="B1094" s="102">
        <f t="shared" si="336"/>
        <v>6.2849999999998873</v>
      </c>
      <c r="C1094" s="102">
        <f t="shared" si="337"/>
        <v>1927524.9131904403</v>
      </c>
      <c r="D1094" s="102">
        <f t="shared" si="328"/>
        <v>1927.5249131904402</v>
      </c>
      <c r="E1094" s="102">
        <f t="shared" si="329"/>
        <v>-47.937487983785445</v>
      </c>
      <c r="F1094" s="102">
        <f t="shared" si="330"/>
        <v>-216.02388520083346</v>
      </c>
      <c r="G1094" s="102">
        <f t="shared" si="331"/>
        <v>-28.502151371478067</v>
      </c>
      <c r="H1094" s="102">
        <f t="shared" si="332"/>
        <v>93.922824462292226</v>
      </c>
      <c r="I1094" s="102">
        <f t="shared" si="333"/>
        <v>-76.439639355263509</v>
      </c>
      <c r="J1094" s="102">
        <f t="shared" si="334"/>
        <v>-122.10106073854124</v>
      </c>
      <c r="K1094" s="102" t="str">
        <f t="shared" si="320"/>
        <v>1+14.2304205511924i</v>
      </c>
      <c r="L1094" s="102" t="str">
        <f t="shared" si="321"/>
        <v>1-1.15676842360961i</v>
      </c>
      <c r="M1094" s="102" t="str">
        <f t="shared" si="338"/>
        <v>17.4613011483046+13.0736521275828i</v>
      </c>
      <c r="N1094" s="102" t="str">
        <f t="shared" si="322"/>
        <v>1+18855.8442273319i</v>
      </c>
      <c r="O1094" s="102" t="str">
        <f t="shared" si="323"/>
        <v>-92.1079837187324+28.4242807864424i</v>
      </c>
      <c r="P1094" s="102" t="str">
        <f t="shared" si="339"/>
        <v>-536055.91876682-1736745.36881325i</v>
      </c>
      <c r="Q1094" s="102" t="str">
        <f t="shared" si="324"/>
        <v>-0.00324303510343603+0.00235826913126846i</v>
      </c>
      <c r="R1094" s="102" t="str">
        <f t="shared" si="325"/>
        <v>1400-1.75679980152836i</v>
      </c>
      <c r="S1094" s="102" t="str">
        <f t="shared" si="326"/>
        <v>-96.0111519439918i</v>
      </c>
      <c r="T1094" s="102" t="str">
        <f t="shared" si="335"/>
        <v>6.55243159435805-95.5535677897543i</v>
      </c>
      <c r="U1094" s="102" t="str">
        <f t="shared" si="327"/>
        <v>-0.00257056931778661+0.0374863996713651i</v>
      </c>
      <c r="V1094" s="102"/>
      <c r="W1094" s="102"/>
      <c r="X1094" s="102"/>
      <c r="Y1094" s="102"/>
      <c r="Z1094" s="102"/>
      <c r="AA1094" s="102"/>
      <c r="AB1094" s="102"/>
      <c r="AC1094" s="102"/>
      <c r="AD1094" s="102"/>
      <c r="AE1094" s="102"/>
      <c r="AF1094" s="102"/>
      <c r="AG1094" s="102"/>
      <c r="AH1094" s="102"/>
      <c r="AI1094" s="102"/>
      <c r="AJ1094" s="102"/>
      <c r="AK1094" s="102"/>
      <c r="AL1094" s="102"/>
    </row>
    <row r="1095" spans="2:38" s="110" customFormat="1" x14ac:dyDescent="0.2">
      <c r="B1095" s="102">
        <f t="shared" si="336"/>
        <v>6.2899999999998872</v>
      </c>
      <c r="C1095" s="102">
        <f t="shared" si="337"/>
        <v>1949844.5997575403</v>
      </c>
      <c r="D1095" s="102">
        <f t="shared" si="328"/>
        <v>1949.8445997575402</v>
      </c>
      <c r="E1095" s="102">
        <f t="shared" si="329"/>
        <v>-48.073821077283597</v>
      </c>
      <c r="F1095" s="102">
        <f t="shared" si="330"/>
        <v>-216.49306314000259</v>
      </c>
      <c r="G1095" s="102">
        <f t="shared" si="331"/>
        <v>-28.601671729937344</v>
      </c>
      <c r="H1095" s="102">
        <f t="shared" si="332"/>
        <v>93.87806578197187</v>
      </c>
      <c r="I1095" s="102">
        <f t="shared" si="333"/>
        <v>-76.675492807220934</v>
      </c>
      <c r="J1095" s="102">
        <f t="shared" si="334"/>
        <v>-122.61499735803072</v>
      </c>
      <c r="K1095" s="102" t="str">
        <f t="shared" si="320"/>
        <v>1+14.395201055064i</v>
      </c>
      <c r="L1095" s="102" t="str">
        <f t="shared" si="321"/>
        <v>1-1.17016317066009i</v>
      </c>
      <c r="M1095" s="102" t="str">
        <f t="shared" si="338"/>
        <v>17.8447341088832+13.2250378844039i</v>
      </c>
      <c r="N1095" s="102" t="str">
        <f t="shared" si="322"/>
        <v>1+19074.184613094i</v>
      </c>
      <c r="O1095" s="102" t="str">
        <f t="shared" si="323"/>
        <v>-94.2767472647691+28.7534184456795i</v>
      </c>
      <c r="P1095" s="102" t="str">
        <f t="shared" si="339"/>
        <v>-548542.288437698-1798223.32863176i</v>
      </c>
      <c r="Q1095" s="102" t="str">
        <f t="shared" si="324"/>
        <v>-0.00317341281638135+0.00234760743357402i</v>
      </c>
      <c r="R1095" s="102" t="str">
        <f t="shared" si="325"/>
        <v>1400-1.73668988049356i</v>
      </c>
      <c r="S1095" s="102" t="str">
        <f t="shared" si="326"/>
        <v>-94.9121213758113i</v>
      </c>
      <c r="T1095" s="102" t="str">
        <f t="shared" si="335"/>
        <v>6.40398749851755-94.4700229622172i</v>
      </c>
      <c r="U1095" s="102" t="str">
        <f t="shared" si="327"/>
        <v>-0.00251233355711073+0.037061316700562i</v>
      </c>
      <c r="V1095" s="102"/>
      <c r="W1095" s="102"/>
      <c r="X1095" s="102"/>
      <c r="Y1095" s="102"/>
      <c r="Z1095" s="102"/>
      <c r="AA1095" s="102"/>
      <c r="AB1095" s="102"/>
      <c r="AC1095" s="102"/>
      <c r="AD1095" s="102"/>
      <c r="AE1095" s="102"/>
      <c r="AF1095" s="102"/>
      <c r="AG1095" s="102"/>
      <c r="AH1095" s="102"/>
      <c r="AI1095" s="102"/>
      <c r="AJ1095" s="102"/>
      <c r="AK1095" s="102"/>
      <c r="AL1095" s="102"/>
    </row>
    <row r="1096" spans="2:38" s="110" customFormat="1" x14ac:dyDescent="0.2">
      <c r="B1096" s="102">
        <f t="shared" si="336"/>
        <v>6.2949999999998871</v>
      </c>
      <c r="C1096" s="102">
        <f t="shared" si="337"/>
        <v>1972422.7361143427</v>
      </c>
      <c r="D1096" s="102">
        <f t="shared" si="328"/>
        <v>1972.4227361143428</v>
      </c>
      <c r="E1096" s="102">
        <f t="shared" si="329"/>
        <v>-48.209723320841874</v>
      </c>
      <c r="F1096" s="102">
        <f t="shared" si="330"/>
        <v>-216.96025142280959</v>
      </c>
      <c r="G1096" s="102">
        <f t="shared" si="331"/>
        <v>-28.701202955154915</v>
      </c>
      <c r="H1096" s="102">
        <f t="shared" si="332"/>
        <v>93.8338145281853</v>
      </c>
      <c r="I1096" s="102">
        <f t="shared" si="333"/>
        <v>-76.910926275996786</v>
      </c>
      <c r="J1096" s="102">
        <f t="shared" si="334"/>
        <v>-123.12643689462429</v>
      </c>
      <c r="K1096" s="102" t="str">
        <f t="shared" si="320"/>
        <v>1+14.5618896272432i</v>
      </c>
      <c r="L1096" s="102" t="str">
        <f t="shared" si="321"/>
        <v>1-1.18371302157136i</v>
      </c>
      <c r="M1096" s="102" t="str">
        <f t="shared" si="338"/>
        <v>18.2370983704527+13.3781766056718i</v>
      </c>
      <c r="N1096" s="102" t="str">
        <f t="shared" si="322"/>
        <v>1+19295.0532613662i</v>
      </c>
      <c r="O1096" s="102" t="str">
        <f t="shared" si="323"/>
        <v>-96.4960278033427+29.0863673393869i</v>
      </c>
      <c r="P1096" s="102" t="str">
        <f t="shared" si="339"/>
        <v>-561319.503020936-1861866.90960843i</v>
      </c>
      <c r="Q1096" s="102" t="str">
        <f t="shared" si="324"/>
        <v>-0.00310519818895862+0.00233655896937567i</v>
      </c>
      <c r="R1096" s="102" t="str">
        <f t="shared" si="325"/>
        <v>1400-1.7168101558213i</v>
      </c>
      <c r="S1096" s="102" t="str">
        <f t="shared" si="326"/>
        <v>-93.8256713065131i</v>
      </c>
      <c r="T1096" s="102" t="str">
        <f t="shared" si="335"/>
        <v>6.25889070963805-93.3985356282269i</v>
      </c>
      <c r="U1096" s="102" t="str">
        <f t="shared" si="327"/>
        <v>-0.00245541097070415+0.0366409639772274i</v>
      </c>
      <c r="V1096" s="102"/>
      <c r="W1096" s="102"/>
      <c r="X1096" s="102"/>
      <c r="Y1096" s="102"/>
      <c r="Z1096" s="102"/>
      <c r="AA1096" s="102"/>
      <c r="AB1096" s="102"/>
      <c r="AC1096" s="102"/>
      <c r="AD1096" s="102"/>
      <c r="AE1096" s="102"/>
      <c r="AF1096" s="102"/>
      <c r="AG1096" s="102"/>
      <c r="AH1096" s="102"/>
      <c r="AI1096" s="102"/>
      <c r="AJ1096" s="102"/>
      <c r="AK1096" s="102"/>
      <c r="AL1096" s="102"/>
    </row>
    <row r="1097" spans="2:38" s="110" customFormat="1" x14ac:dyDescent="0.2">
      <c r="B1097" s="102">
        <f t="shared" si="336"/>
        <v>6.299999999999887</v>
      </c>
      <c r="C1097" s="102">
        <f t="shared" si="337"/>
        <v>1995262.3149683625</v>
      </c>
      <c r="D1097" s="102">
        <f t="shared" si="328"/>
        <v>1995.2623149683625</v>
      </c>
      <c r="E1097" s="102">
        <f t="shared" si="329"/>
        <v>-48.345194213907718</v>
      </c>
      <c r="F1097" s="102">
        <f t="shared" si="330"/>
        <v>-217.42541800127989</v>
      </c>
      <c r="G1097" s="102">
        <f t="shared" si="331"/>
        <v>-28.800744802067626</v>
      </c>
      <c r="H1097" s="102">
        <f t="shared" si="332"/>
        <v>93.790065058534296</v>
      </c>
      <c r="I1097" s="102">
        <f t="shared" si="333"/>
        <v>-77.145939015975344</v>
      </c>
      <c r="J1097" s="102">
        <f t="shared" si="334"/>
        <v>-123.6353529427456</v>
      </c>
      <c r="K1097" s="102" t="str">
        <f t="shared" si="320"/>
        <v>1+14.7305083621196i</v>
      </c>
      <c r="L1097" s="102" t="str">
        <f t="shared" si="321"/>
        <v>1-1.19741977236149i</v>
      </c>
      <c r="M1097" s="102" t="str">
        <f t="shared" si="338"/>
        <v>18.6386019697383+13.5330885897581i</v>
      </c>
      <c r="N1097" s="102" t="str">
        <f t="shared" si="322"/>
        <v>1+19518.4794480485i</v>
      </c>
      <c r="O1097" s="102" t="str">
        <f t="shared" si="323"/>
        <v>-98.7670020263701+29.42317159958i</v>
      </c>
      <c r="P1097" s="102" t="str">
        <f t="shared" si="339"/>
        <v>-574394.337164833-1927752.27602547i</v>
      </c>
      <c r="Q1097" s="102" t="str">
        <f t="shared" si="324"/>
        <v>-0.00303836641131735+0.00232514307313637i</v>
      </c>
      <c r="R1097" s="102" t="str">
        <f t="shared" si="325"/>
        <v>1400-1.69715799247561i</v>
      </c>
      <c r="S1097" s="102" t="str">
        <f t="shared" si="326"/>
        <v>-92.751657728318i</v>
      </c>
      <c r="T1097" s="102" t="str">
        <f t="shared" si="335"/>
        <v>6.1170664503322-92.3389793840898i</v>
      </c>
      <c r="U1097" s="102" t="str">
        <f t="shared" si="327"/>
        <v>-0.00239977222282263+0.0362252919122198i</v>
      </c>
      <c r="V1097" s="102"/>
      <c r="W1097" s="102"/>
      <c r="X1097" s="102"/>
      <c r="Y1097" s="102"/>
      <c r="Z1097" s="102"/>
      <c r="AA1097" s="102"/>
      <c r="AB1097" s="102"/>
      <c r="AC1097" s="102"/>
      <c r="AD1097" s="102"/>
      <c r="AE1097" s="102"/>
      <c r="AF1097" s="102"/>
      <c r="AG1097" s="102"/>
      <c r="AH1097" s="102"/>
      <c r="AI1097" s="102"/>
      <c r="AJ1097" s="102"/>
      <c r="AK1097" s="102"/>
      <c r="AL1097" s="102"/>
    </row>
    <row r="1098" spans="2:38" s="110" customFormat="1" x14ac:dyDescent="0.2">
      <c r="B1098" s="102">
        <f t="shared" si="336"/>
        <v>6.3049999999998869</v>
      </c>
      <c r="C1098" s="102">
        <f t="shared" si="337"/>
        <v>2018366.3636810379</v>
      </c>
      <c r="D1098" s="102">
        <f t="shared" si="328"/>
        <v>2018.3663636810379</v>
      </c>
      <c r="E1098" s="102">
        <f t="shared" si="329"/>
        <v>-48.480233434629447</v>
      </c>
      <c r="F1098" s="102">
        <f t="shared" si="330"/>
        <v>-217.88853133795533</v>
      </c>
      <c r="G1098" s="102">
        <f t="shared" si="331"/>
        <v>-28.900297031088154</v>
      </c>
      <c r="H1098" s="102">
        <f t="shared" si="332"/>
        <v>93.746811789627927</v>
      </c>
      <c r="I1098" s="102">
        <f t="shared" si="333"/>
        <v>-77.380530465717598</v>
      </c>
      <c r="J1098" s="102">
        <f t="shared" si="334"/>
        <v>-124.1417195483274</v>
      </c>
      <c r="K1098" s="102" t="str">
        <f t="shared" si="320"/>
        <v>1+14.9010796099238i</v>
      </c>
      <c r="L1098" s="102" t="str">
        <f t="shared" si="321"/>
        <v>1-1.21128523984545i</v>
      </c>
      <c r="M1098" s="102" t="str">
        <f t="shared" si="338"/>
        <v>19.0494577892627+13.6897943700783i</v>
      </c>
      <c r="N1098" s="102" t="str">
        <f t="shared" si="322"/>
        <v>1+19744.49278804i</v>
      </c>
      <c r="O1098" s="102" t="str">
        <f t="shared" si="323"/>
        <v>-101.090874034444+29.7638758692984i</v>
      </c>
      <c r="P1098" s="102" t="str">
        <f t="shared" si="339"/>
        <v>-587773.723319514-1995958.26943387i</v>
      </c>
      <c r="Q1098" s="102" t="str">
        <f t="shared" si="324"/>
        <v>-0.00297289295823213+0.0023133784706505i</v>
      </c>
      <c r="R1098" s="102" t="str">
        <f t="shared" si="325"/>
        <v>1400-1.67773078558352i</v>
      </c>
      <c r="S1098" s="102" t="str">
        <f t="shared" si="326"/>
        <v>-91.6899382818903i</v>
      </c>
      <c r="T1098" s="102" t="str">
        <f t="shared" si="335"/>
        <v>5.97844158224592-91.2912288853255i</v>
      </c>
      <c r="U1098" s="102" t="str">
        <f t="shared" si="327"/>
        <v>-0.00234538862072724+0.0358142513319353i</v>
      </c>
      <c r="V1098" s="102"/>
      <c r="W1098" s="102"/>
      <c r="X1098" s="102"/>
      <c r="Y1098" s="102"/>
      <c r="Z1098" s="102"/>
      <c r="AA1098" s="102"/>
      <c r="AB1098" s="102"/>
      <c r="AC1098" s="102"/>
      <c r="AD1098" s="102"/>
      <c r="AE1098" s="102"/>
      <c r="AF1098" s="102"/>
      <c r="AG1098" s="102"/>
      <c r="AH1098" s="102"/>
      <c r="AI1098" s="102"/>
      <c r="AJ1098" s="102"/>
      <c r="AK1098" s="102"/>
      <c r="AL1098" s="102"/>
    </row>
    <row r="1099" spans="2:38" s="110" customFormat="1" x14ac:dyDescent="0.2">
      <c r="B1099" s="102">
        <f t="shared" si="336"/>
        <v>6.3099999999998868</v>
      </c>
      <c r="C1099" s="102">
        <f t="shared" si="337"/>
        <v>2041737.9446690001</v>
      </c>
      <c r="D1099" s="102">
        <f t="shared" si="328"/>
        <v>2041.7379446690002</v>
      </c>
      <c r="E1099" s="102">
        <f t="shared" si="329"/>
        <v>-48.614840837254512</v>
      </c>
      <c r="F1099" s="102">
        <f t="shared" si="330"/>
        <v>-218.34956042309381</v>
      </c>
      <c r="G1099" s="102">
        <f t="shared" si="331"/>
        <v>-28.999859407984903</v>
      </c>
      <c r="H1099" s="102">
        <f t="shared" si="332"/>
        <v>93.704049196593402</v>
      </c>
      <c r="I1099" s="102">
        <f t="shared" si="333"/>
        <v>-77.614700245239419</v>
      </c>
      <c r="J1099" s="102">
        <f t="shared" si="334"/>
        <v>-124.6455112265004</v>
      </c>
      <c r="K1099" s="102" t="str">
        <f t="shared" si="320"/>
        <v>1+15.07362597969i</v>
      </c>
      <c r="L1099" s="102" t="str">
        <f t="shared" si="321"/>
        <v>1-1.22531126187593i</v>
      </c>
      <c r="M1099" s="102" t="str">
        <f t="shared" si="338"/>
        <v>19.4698836702198+13.8483147178141i</v>
      </c>
      <c r="N1099" s="102" t="str">
        <f t="shared" si="322"/>
        <v>1+19973.123239164i</v>
      </c>
      <c r="O1099" s="102" t="str">
        <f t="shared" si="323"/>
        <v>-103.468875975263+30.1085253085243i</v>
      </c>
      <c r="P1099" s="102" t="str">
        <f t="shared" si="339"/>
        <v>-601464.755412619-2066566.50274639i</v>
      </c>
      <c r="Q1099" s="102" t="str">
        <f t="shared" si="324"/>
        <v>-0.00290875359252731+0.00230128329348255i</v>
      </c>
      <c r="R1099" s="102" t="str">
        <f t="shared" si="325"/>
        <v>1400-1.65852596008981i</v>
      </c>
      <c r="S1099" s="102" t="str">
        <f t="shared" si="326"/>
        <v>-90.6403722374659i</v>
      </c>
      <c r="T1099" s="102" t="str">
        <f t="shared" si="335"/>
        <v>5.8429445715466-90.2551598473349i</v>
      </c>
      <c r="U1099" s="102" t="str">
        <f t="shared" si="327"/>
        <v>-0.0022922321011452+0.0354077934785698i</v>
      </c>
      <c r="V1099" s="102"/>
      <c r="W1099" s="102"/>
      <c r="X1099" s="102"/>
      <c r="Y1099" s="102"/>
      <c r="Z1099" s="102"/>
      <c r="AA1099" s="102"/>
      <c r="AB1099" s="102"/>
      <c r="AC1099" s="102"/>
      <c r="AD1099" s="102"/>
      <c r="AE1099" s="102"/>
      <c r="AF1099" s="102"/>
      <c r="AG1099" s="102"/>
      <c r="AH1099" s="102"/>
      <c r="AI1099" s="102"/>
      <c r="AJ1099" s="102"/>
      <c r="AK1099" s="102"/>
      <c r="AL1099" s="102"/>
    </row>
    <row r="1100" spans="2:38" s="110" customFormat="1" x14ac:dyDescent="0.2">
      <c r="B1100" s="102">
        <f t="shared" si="336"/>
        <v>6.3149999999998867</v>
      </c>
      <c r="C1100" s="102">
        <f t="shared" si="337"/>
        <v>2065380.1558099939</v>
      </c>
      <c r="D1100" s="102">
        <f t="shared" si="328"/>
        <v>2065.380155809994</v>
      </c>
      <c r="E1100" s="102">
        <f t="shared" si="329"/>
        <v>-48.749016449394311</v>
      </c>
      <c r="F1100" s="102">
        <f t="shared" si="330"/>
        <v>-218.80847479140331</v>
      </c>
      <c r="G1100" s="102">
        <f t="shared" si="331"/>
        <v>-29.099431703764228</v>
      </c>
      <c r="H1100" s="102">
        <f t="shared" si="332"/>
        <v>93.661771812586579</v>
      </c>
      <c r="I1100" s="102">
        <f t="shared" si="333"/>
        <v>-77.848448153158543</v>
      </c>
      <c r="J1100" s="102">
        <f t="shared" si="334"/>
        <v>-125.14670297881673</v>
      </c>
      <c r="K1100" s="102" t="str">
        <f t="shared" si="320"/>
        <v>1+15.2481703422526i</v>
      </c>
      <c r="L1100" s="102" t="str">
        <f t="shared" si="321"/>
        <v>1-1.23949969758696i</v>
      </c>
      <c r="M1100" s="102" t="str">
        <f t="shared" si="338"/>
        <v>19.9001025279765+14.0086706446656i</v>
      </c>
      <c r="N1100" s="102" t="str">
        <f t="shared" si="322"/>
        <v>1+20204.4011061392i</v>
      </c>
      <c r="O1100" s="102" t="str">
        <f t="shared" si="323"/>
        <v>-105.902268696934+30.4571656001673i</v>
      </c>
      <c r="P1100" s="102" t="str">
        <f t="shared" si="339"/>
        <v>-615474.692610582-2139661.45763738i</v>
      </c>
      <c r="Q1100" s="102" t="str">
        <f t="shared" si="324"/>
        <v>-0.0028459243681319+0.00228887509323839i</v>
      </c>
      <c r="R1100" s="102" t="str">
        <f t="shared" si="325"/>
        <v>1400-1.63954097041565i</v>
      </c>
      <c r="S1100" s="102" t="str">
        <f t="shared" si="326"/>
        <v>-89.6028204762045i</v>
      </c>
      <c r="T1100" s="102" t="str">
        <f t="shared" si="335"/>
        <v>5.71050545507447-89.2306490456509i</v>
      </c>
      <c r="U1100" s="102" t="str">
        <f t="shared" si="327"/>
        <v>-0.00224027521699075+0.0350058700102168i</v>
      </c>
      <c r="V1100" s="102"/>
      <c r="W1100" s="102"/>
      <c r="X1100" s="102"/>
      <c r="Y1100" s="102"/>
      <c r="Z1100" s="102"/>
      <c r="AA1100" s="102"/>
      <c r="AB1100" s="102"/>
      <c r="AC1100" s="102"/>
      <c r="AD1100" s="102"/>
      <c r="AE1100" s="102"/>
      <c r="AF1100" s="102"/>
      <c r="AG1100" s="102"/>
      <c r="AH1100" s="102"/>
      <c r="AI1100" s="102"/>
      <c r="AJ1100" s="102"/>
      <c r="AK1100" s="102"/>
      <c r="AL1100" s="102"/>
    </row>
    <row r="1101" spans="2:38" s="110" customFormat="1" x14ac:dyDescent="0.2">
      <c r="B1101" s="102">
        <f t="shared" si="336"/>
        <v>6.3199999999998866</v>
      </c>
      <c r="C1101" s="102">
        <f t="shared" si="337"/>
        <v>2089296.1308534977</v>
      </c>
      <c r="D1101" s="102">
        <f t="shared" si="328"/>
        <v>2089.2961308534977</v>
      </c>
      <c r="E1101" s="102">
        <f t="shared" si="329"/>
        <v>-48.882760469159209</v>
      </c>
      <c r="F1101" s="102">
        <f t="shared" si="330"/>
        <v>-219.26524453826659</v>
      </c>
      <c r="G1101" s="102">
        <f t="shared" si="331"/>
        <v>-29.199013694555802</v>
      </c>
      <c r="H1101" s="102">
        <f t="shared" si="332"/>
        <v>93.61997422830153</v>
      </c>
      <c r="I1101" s="102">
        <f t="shared" si="333"/>
        <v>-78.081774163715011</v>
      </c>
      <c r="J1101" s="102">
        <f t="shared" si="334"/>
        <v>-125.64527030996506</v>
      </c>
      <c r="K1101" s="102" t="str">
        <f t="shared" si="320"/>
        <v>1+15.4247358332779i</v>
      </c>
      <c r="L1101" s="102" t="str">
        <f t="shared" si="321"/>
        <v>1-1.25385242764033i</v>
      </c>
      <c r="M1101" s="102" t="str">
        <f t="shared" si="338"/>
        <v>20.3403424702663+14.1708834056376i</v>
      </c>
      <c r="N1101" s="102" t="str">
        <f t="shared" si="322"/>
        <v>1+20438.3570445964i</v>
      </c>
      <c r="O1101" s="102" t="str">
        <f t="shared" si="323"/>
        <v>-108.392342416488+30.8098429561206i</v>
      </c>
      <c r="P1101" s="102" t="str">
        <f t="shared" si="339"/>
        <v>-629810.963167553-2215330.58536538i</v>
      </c>
      <c r="Q1101" s="102" t="str">
        <f t="shared" si="324"/>
        <v>-0.00278438163277924+0.00227617085566143i</v>
      </c>
      <c r="R1101" s="102" t="str">
        <f t="shared" si="325"/>
        <v>1400-1.62077330012123i</v>
      </c>
      <c r="S1101" s="102" t="str">
        <f t="shared" si="326"/>
        <v>-88.577145471742i</v>
      </c>
      <c r="T1101" s="102" t="str">
        <f t="shared" si="335"/>
        <v>5.58105580714537-88.2175743157749i</v>
      </c>
      <c r="U1101" s="102" t="str">
        <f t="shared" si="327"/>
        <v>-0.00218949112434164+0.0346084330008039i</v>
      </c>
      <c r="V1101" s="102"/>
      <c r="W1101" s="102"/>
      <c r="X1101" s="102"/>
      <c r="Y1101" s="102"/>
      <c r="Z1101" s="102"/>
      <c r="AA1101" s="102"/>
      <c r="AB1101" s="102"/>
      <c r="AC1101" s="102"/>
      <c r="AD1101" s="102"/>
      <c r="AE1101" s="102"/>
      <c r="AF1101" s="102"/>
      <c r="AG1101" s="102"/>
      <c r="AH1101" s="102"/>
      <c r="AI1101" s="102"/>
      <c r="AJ1101" s="102"/>
      <c r="AK1101" s="102"/>
      <c r="AL1101" s="102"/>
    </row>
    <row r="1102" spans="2:38" s="110" customFormat="1" x14ac:dyDescent="0.2">
      <c r="B1102" s="102">
        <f t="shared" si="336"/>
        <v>6.3249999999998865</v>
      </c>
      <c r="C1102" s="102">
        <f t="shared" si="337"/>
        <v>2113489.0398360984</v>
      </c>
      <c r="D1102" s="102">
        <f t="shared" si="328"/>
        <v>2113.4890398360985</v>
      </c>
      <c r="E1102" s="102">
        <f t="shared" si="329"/>
        <v>-49.016073262172561</v>
      </c>
      <c r="F1102" s="102">
        <f t="shared" si="330"/>
        <v>-219.71984033543774</v>
      </c>
      <c r="G1102" s="102">
        <f t="shared" si="331"/>
        <v>-29.298605161499658</v>
      </c>
      <c r="H1102" s="102">
        <f t="shared" si="332"/>
        <v>93.578651091480737</v>
      </c>
      <c r="I1102" s="102">
        <f t="shared" si="333"/>
        <v>-78.31467842367222</v>
      </c>
      <c r="J1102" s="102">
        <f t="shared" si="334"/>
        <v>-126.141189243957</v>
      </c>
      <c r="K1102" s="102" t="str">
        <f t="shared" si="320"/>
        <v>1+15.6033458563303i</v>
      </c>
      <c r="L1102" s="102" t="str">
        <f t="shared" si="321"/>
        <v>1-1.26837135447485i</v>
      </c>
      <c r="M1102" s="102" t="str">
        <f t="shared" si="338"/>
        <v>20.7908369181332+14.3349745018555i</v>
      </c>
      <c r="N1102" s="102" t="str">
        <f t="shared" si="322"/>
        <v>1+20675.0220651417i</v>
      </c>
      <c r="O1102" s="102" t="str">
        <f t="shared" si="323"/>
        <v>-110.940417403968+31.1666041233857i</v>
      </c>
      <c r="P1102" s="102" t="str">
        <f t="shared" si="339"/>
        <v>-644481.16836394-2293664.41113895i</v>
      </c>
      <c r="Q1102" s="102" t="str">
        <f t="shared" si="324"/>
        <v>-0.00272410203036311+0.00226318701454654i</v>
      </c>
      <c r="R1102" s="102" t="str">
        <f t="shared" si="325"/>
        <v>1400-1.60222046157218i</v>
      </c>
      <c r="S1102" s="102" t="str">
        <f t="shared" si="326"/>
        <v>-87.5632112719682i</v>
      </c>
      <c r="T1102" s="102" t="str">
        <f t="shared" si="335"/>
        <v>5.45452870699815-87.2158145526375i</v>
      </c>
      <c r="U1102" s="102" t="str">
        <f t="shared" si="327"/>
        <v>-0.0021398535696685+0.0342154349398808i</v>
      </c>
      <c r="V1102" s="102"/>
      <c r="W1102" s="102"/>
      <c r="X1102" s="102"/>
      <c r="Y1102" s="102"/>
      <c r="Z1102" s="102"/>
      <c r="AA1102" s="102"/>
      <c r="AB1102" s="102"/>
      <c r="AC1102" s="102"/>
      <c r="AD1102" s="102"/>
      <c r="AE1102" s="102"/>
      <c r="AF1102" s="102"/>
      <c r="AG1102" s="102"/>
      <c r="AH1102" s="102"/>
      <c r="AI1102" s="102"/>
      <c r="AJ1102" s="102"/>
      <c r="AK1102" s="102"/>
      <c r="AL1102" s="102"/>
    </row>
    <row r="1103" spans="2:38" s="110" customFormat="1" x14ac:dyDescent="0.2">
      <c r="B1103" s="102">
        <f t="shared" si="336"/>
        <v>6.3299999999998864</v>
      </c>
      <c r="C1103" s="102">
        <f t="shared" si="337"/>
        <v>2137962.0895016775</v>
      </c>
      <c r="D1103" s="102">
        <f t="shared" si="328"/>
        <v>2137.9620895016774</v>
      </c>
      <c r="E1103" s="102">
        <f t="shared" si="329"/>
        <v>-49.148955358468015</v>
      </c>
      <c r="F1103" s="102">
        <f t="shared" si="330"/>
        <v>-220.17223344617884</v>
      </c>
      <c r="G1103" s="102">
        <f t="shared" si="331"/>
        <v>-29.398205890635897</v>
      </c>
      <c r="H1103" s="102">
        <f t="shared" si="332"/>
        <v>93.537797106424648</v>
      </c>
      <c r="I1103" s="102">
        <f t="shared" si="333"/>
        <v>-78.547161249103908</v>
      </c>
      <c r="J1103" s="102">
        <f t="shared" si="334"/>
        <v>-126.63443633975419</v>
      </c>
      <c r="K1103" s="102" t="str">
        <f t="shared" si="320"/>
        <v>1+15.7840240859751i</v>
      </c>
      <c r="L1103" s="102" t="str">
        <f t="shared" si="321"/>
        <v>1-1.28305840255856i</v>
      </c>
      <c r="M1103" s="102" t="str">
        <f t="shared" si="338"/>
        <v>21.251824729697+14.5009656834165i</v>
      </c>
      <c r="N1103" s="102" t="str">
        <f t="shared" si="322"/>
        <v>1+20914.4275374674i</v>
      </c>
      <c r="O1103" s="102" t="str">
        <f t="shared" si="323"/>
        <v>-113.547844682463+31.5274963902688i</v>
      </c>
      <c r="P1103" s="102" t="str">
        <f t="shared" si="339"/>
        <v>-659493.086536724-2374756.64215059i</v>
      </c>
      <c r="Q1103" s="102" t="str">
        <f t="shared" si="324"/>
        <v>-0.0026650625029641+0.00224993946546564i</v>
      </c>
      <c r="R1103" s="102" t="str">
        <f t="shared" si="325"/>
        <v>1400-1.58387999560985i</v>
      </c>
      <c r="S1103" s="102" t="str">
        <f t="shared" si="326"/>
        <v>-86.5608834810031i</v>
      </c>
      <c r="T1103" s="102" t="str">
        <f t="shared" si="335"/>
        <v>5.33085870687444-86.2252497096852i</v>
      </c>
      <c r="U1103" s="102" t="str">
        <f t="shared" si="327"/>
        <v>-0.00209133687731228+0.033826828732261i</v>
      </c>
      <c r="V1103" s="102"/>
      <c r="W1103" s="102"/>
      <c r="X1103" s="102"/>
      <c r="Y1103" s="102"/>
      <c r="Z1103" s="102"/>
      <c r="AA1103" s="102"/>
      <c r="AB1103" s="102"/>
      <c r="AC1103" s="102"/>
      <c r="AD1103" s="102"/>
      <c r="AE1103" s="102"/>
      <c r="AF1103" s="102"/>
      <c r="AG1103" s="102"/>
      <c r="AH1103" s="102"/>
      <c r="AI1103" s="102"/>
      <c r="AJ1103" s="102"/>
      <c r="AK1103" s="102"/>
      <c r="AL1103" s="102"/>
    </row>
    <row r="1104" spans="2:38" s="110" customFormat="1" x14ac:dyDescent="0.2">
      <c r="B1104" s="102">
        <f t="shared" si="336"/>
        <v>6.3349999999998863</v>
      </c>
      <c r="C1104" s="102">
        <f t="shared" si="337"/>
        <v>2162718.5237264554</v>
      </c>
      <c r="D1104" s="102">
        <f t="shared" si="328"/>
        <v>2162.7185237264553</v>
      </c>
      <c r="E1104" s="102">
        <f t="shared" si="329"/>
        <v>-49.28140744927677</v>
      </c>
      <c r="F1104" s="102">
        <f t="shared" si="330"/>
        <v>-220.62239573980341</v>
      </c>
      <c r="G1104" s="102">
        <f t="shared" si="331"/>
        <v>-29.497815672796865</v>
      </c>
      <c r="H1104" s="102">
        <f t="shared" si="332"/>
        <v>93.497407033501887</v>
      </c>
      <c r="I1104" s="102">
        <f t="shared" si="333"/>
        <v>-78.779223122073631</v>
      </c>
      <c r="J1104" s="102">
        <f t="shared" si="334"/>
        <v>-127.12498870630152</v>
      </c>
      <c r="K1104" s="102" t="str">
        <f t="shared" si="320"/>
        <v>1+15.9667944709157i</v>
      </c>
      <c r="L1104" s="102" t="str">
        <f t="shared" si="321"/>
        <v>1-1.29791551864376i</v>
      </c>
      <c r="M1104" s="102" t="str">
        <f t="shared" si="338"/>
        <v>21.7235503267969+14.6688789522719i</v>
      </c>
      <c r="N1104" s="102" t="str">
        <f t="shared" si="322"/>
        <v>1+21156.6051945095i</v>
      </c>
      <c r="O1104" s="102" t="str">
        <f t="shared" si="323"/>
        <v>-116.216006744429+31.892567592649i</v>
      </c>
      <c r="P1104" s="102" t="str">
        <f t="shared" si="339"/>
        <v>-674854.677203628-2458704.27940674i</v>
      </c>
      <c r="Q1104" s="102" t="str">
        <f t="shared" si="324"/>
        <v>-0.00260724029255917+0.00223644357929886i</v>
      </c>
      <c r="R1104" s="102" t="str">
        <f t="shared" si="325"/>
        <v>1400-1.56574947122534i</v>
      </c>
      <c r="S1104" s="102" t="str">
        <f t="shared" si="326"/>
        <v>-85.5700292413851i</v>
      </c>
      <c r="T1104" s="102" t="str">
        <f t="shared" si="335"/>
        <v>5.20998180072233-85.2457607976104i</v>
      </c>
      <c r="U1104" s="102" t="str">
        <f t="shared" si="327"/>
        <v>-0.00204391593720645+0.033442567697524i</v>
      </c>
      <c r="V1104" s="102"/>
      <c r="W1104" s="102"/>
      <c r="X1104" s="102"/>
      <c r="Y1104" s="102"/>
      <c r="Z1104" s="102"/>
      <c r="AA1104" s="102"/>
      <c r="AB1104" s="102"/>
      <c r="AC1104" s="102"/>
      <c r="AD1104" s="102"/>
      <c r="AE1104" s="102"/>
      <c r="AF1104" s="102"/>
      <c r="AG1104" s="102"/>
      <c r="AH1104" s="102"/>
      <c r="AI1104" s="102"/>
      <c r="AJ1104" s="102"/>
      <c r="AK1104" s="102"/>
      <c r="AL1104" s="102"/>
    </row>
    <row r="1105" spans="2:38" s="110" customFormat="1" x14ac:dyDescent="0.2">
      <c r="B1105" s="102">
        <f t="shared" si="336"/>
        <v>6.3399999999998862</v>
      </c>
      <c r="C1105" s="102">
        <f t="shared" si="337"/>
        <v>2187761.6239489811</v>
      </c>
      <c r="D1105" s="102">
        <f t="shared" si="328"/>
        <v>2187.7616239489812</v>
      </c>
      <c r="E1105" s="102">
        <f t="shared" si="329"/>
        <v>-49.413430383711521</v>
      </c>
      <c r="F1105" s="102">
        <f t="shared" si="330"/>
        <v>-221.07029970561325</v>
      </c>
      <c r="G1105" s="102">
        <f t="shared" si="331"/>
        <v>-29.597434303502048</v>
      </c>
      <c r="H1105" s="102">
        <f t="shared" si="332"/>
        <v>93.457475688659571</v>
      </c>
      <c r="I1105" s="102">
        <f t="shared" si="333"/>
        <v>-79.010864687213569</v>
      </c>
      <c r="J1105" s="102">
        <f t="shared" si="334"/>
        <v>-127.61282401695368</v>
      </c>
      <c r="K1105" s="102" t="str">
        <f t="shared" si="320"/>
        <v>1+16.1516812371689i</v>
      </c>
      <c r="L1105" s="102" t="str">
        <f t="shared" si="321"/>
        <v>1-1.31294467202511i</v>
      </c>
      <c r="M1105" s="102" t="str">
        <f t="shared" si="338"/>
        <v>22.2062638245888+14.8387365651438i</v>
      </c>
      <c r="N1105" s="102" t="str">
        <f t="shared" si="322"/>
        <v>1+21401.587136654i</v>
      </c>
      <c r="O1105" s="102" t="str">
        <f t="shared" si="323"/>
        <v>-118.946318284707+32.2618661203188i</v>
      </c>
      <c r="P1105" s="102" t="str">
        <f t="shared" si="339"/>
        <v>-690574.085283353-2545607.73348822i</v>
      </c>
      <c r="Q1105" s="102" t="str">
        <f t="shared" si="324"/>
        <v>-0.00255061294242652+0.00222271421556662i</v>
      </c>
      <c r="R1105" s="102" t="str">
        <f t="shared" si="325"/>
        <v>1400-1.54782648523727i</v>
      </c>
      <c r="S1105" s="102" t="str">
        <f t="shared" si="326"/>
        <v>-84.5905172164559i</v>
      </c>
      <c r="T1105" s="102" t="str">
        <f t="shared" si="335"/>
        <v>5.09183539351336-84.2772298827422i</v>
      </c>
      <c r="U1105" s="102" t="str">
        <f t="shared" si="327"/>
        <v>-0.00199756619283985+0.0330626055693834i</v>
      </c>
      <c r="V1105" s="102"/>
      <c r="W1105" s="102"/>
      <c r="X1105" s="102"/>
      <c r="Y1105" s="102"/>
      <c r="Z1105" s="102"/>
      <c r="AA1105" s="102"/>
      <c r="AB1105" s="102"/>
      <c r="AC1105" s="102"/>
      <c r="AD1105" s="102"/>
      <c r="AE1105" s="102"/>
      <c r="AF1105" s="102"/>
      <c r="AG1105" s="102"/>
      <c r="AH1105" s="102"/>
      <c r="AI1105" s="102"/>
      <c r="AJ1105" s="102"/>
      <c r="AK1105" s="102"/>
      <c r="AL1105" s="102"/>
    </row>
    <row r="1106" spans="2:38" s="110" customFormat="1" x14ac:dyDescent="0.2">
      <c r="B1106" s="102">
        <f t="shared" si="336"/>
        <v>6.3449999999998861</v>
      </c>
      <c r="C1106" s="102">
        <f t="shared" si="337"/>
        <v>2213094.7096050591</v>
      </c>
      <c r="D1106" s="102">
        <f t="shared" si="328"/>
        <v>2213.0947096050591</v>
      </c>
      <c r="E1106" s="102">
        <f t="shared" si="329"/>
        <v>-49.545025165354645</v>
      </c>
      <c r="F1106" s="102">
        <f t="shared" si="330"/>
        <v>-221.51591846619709</v>
      </c>
      <c r="G1106" s="102">
        <f t="shared" si="331"/>
        <v>-29.697061582853799</v>
      </c>
      <c r="H1106" s="102">
        <f t="shared" si="332"/>
        <v>93.417997942934448</v>
      </c>
      <c r="I1106" s="102">
        <f t="shared" si="333"/>
        <v>-79.242086748208436</v>
      </c>
      <c r="J1106" s="102">
        <f t="shared" si="334"/>
        <v>-128.09792052326264</v>
      </c>
      <c r="K1106" s="102" t="str">
        <f t="shared" si="320"/>
        <v>1+16.3387088912752i</v>
      </c>
      <c r="L1106" s="102" t="str">
        <f t="shared" si="321"/>
        <v>1-1.3281478548006i</v>
      </c>
      <c r="M1106" s="102" t="str">
        <f t="shared" si="338"/>
        <v>22.7002211641586+15.0105610364746i</v>
      </c>
      <c r="N1106" s="102" t="str">
        <f t="shared" si="322"/>
        <v>1+21649.4058359921i</v>
      </c>
      <c r="O1106" s="102" t="str">
        <f t="shared" si="323"/>
        <v>-121.740226950619+32.635440923398i</v>
      </c>
      <c r="P1106" s="102" t="str">
        <f t="shared" si="339"/>
        <v>-706659.645414139-2635570.94437881i</v>
      </c>
      <c r="Q1106" s="102" t="str">
        <f t="shared" si="324"/>
        <v>-0.00249515829825828+0.00220876573555733i</v>
      </c>
      <c r="R1106" s="102" t="str">
        <f t="shared" si="325"/>
        <v>1400-1.53010866197328i</v>
      </c>
      <c r="S1106" s="102" t="str">
        <f t="shared" si="326"/>
        <v>-83.6222175729587i</v>
      </c>
      <c r="T1106" s="102" t="str">
        <f t="shared" si="335"/>
        <v>4.97635827116514-83.3195400851242i</v>
      </c>
      <c r="U1106" s="102" t="str">
        <f t="shared" si="327"/>
        <v>-0.00195226362945709+0.0326868964949333i</v>
      </c>
      <c r="V1106" s="102"/>
      <c r="W1106" s="102"/>
      <c r="X1106" s="102"/>
      <c r="Y1106" s="102"/>
      <c r="Z1106" s="102"/>
      <c r="AA1106" s="102"/>
      <c r="AB1106" s="102"/>
      <c r="AC1106" s="102"/>
      <c r="AD1106" s="102"/>
      <c r="AE1106" s="102"/>
      <c r="AF1106" s="102"/>
      <c r="AG1106" s="102"/>
      <c r="AH1106" s="102"/>
      <c r="AI1106" s="102"/>
      <c r="AJ1106" s="102"/>
      <c r="AK1106" s="102"/>
      <c r="AL1106" s="102"/>
    </row>
    <row r="1107" spans="2:38" s="110" customFormat="1" x14ac:dyDescent="0.2">
      <c r="B1107" s="102">
        <f t="shared" si="336"/>
        <v>6.349999999999886</v>
      </c>
      <c r="C1107" s="102">
        <f t="shared" si="337"/>
        <v>2238721.1385677545</v>
      </c>
      <c r="D1107" s="102">
        <f t="shared" si="328"/>
        <v>2238.7211385677547</v>
      </c>
      <c r="E1107" s="102">
        <f t="shared" si="329"/>
        <v>-49.676192948754391</v>
      </c>
      <c r="F1107" s="102">
        <f t="shared" si="330"/>
        <v>-221.95922579007259</v>
      </c>
      <c r="G1107" s="102">
        <f t="shared" si="331"/>
        <v>-29.796697315436983</v>
      </c>
      <c r="H1107" s="102">
        <f t="shared" si="332"/>
        <v>93.37896872196454</v>
      </c>
      <c r="I1107" s="102">
        <f t="shared" si="333"/>
        <v>-79.472890264191378</v>
      </c>
      <c r="J1107" s="102">
        <f t="shared" si="334"/>
        <v>-128.58025706810804</v>
      </c>
      <c r="K1107" s="102" t="str">
        <f t="shared" si="320"/>
        <v>1+16.5279022235475i</v>
      </c>
      <c r="L1107" s="102" t="str">
        <f t="shared" si="321"/>
        <v>1-1.34352708213565i</v>
      </c>
      <c r="M1107" s="102" t="str">
        <f t="shared" si="338"/>
        <v>23.2056842482261+15.1843751414119i</v>
      </c>
      <c r="N1107" s="102" t="str">
        <f t="shared" si="322"/>
        <v>1+21900.094140624i</v>
      </c>
      <c r="O1107" s="102" t="str">
        <f t="shared" si="323"/>
        <v>-124.599214109517+33.0133415188221i</v>
      </c>
      <c r="P1107" s="102" t="str">
        <f t="shared" si="339"/>
        <v>-723119.886372885-2728701.50550467i</v>
      </c>
      <c r="Q1107" s="102" t="str">
        <f t="shared" si="324"/>
        <v>-0.002440854508994+0.00219461201524763i</v>
      </c>
      <c r="R1107" s="102" t="str">
        <f t="shared" si="325"/>
        <v>1400-1.51259365295507i</v>
      </c>
      <c r="S1107" s="102" t="str">
        <f t="shared" si="326"/>
        <v>-82.6650019638238i</v>
      </c>
      <c r="T1107" s="102" t="str">
        <f t="shared" si="335"/>
        <v>4.86349057105695-82.372575576269i</v>
      </c>
      <c r="U1107" s="102" t="str">
        <f t="shared" si="327"/>
        <v>-0.00190798476249157+0.032315395033767i</v>
      </c>
      <c r="V1107" s="102"/>
      <c r="W1107" s="102"/>
      <c r="X1107" s="102"/>
      <c r="Y1107" s="102"/>
      <c r="Z1107" s="102"/>
      <c r="AA1107" s="102"/>
      <c r="AB1107" s="102"/>
      <c r="AC1107" s="102"/>
      <c r="AD1107" s="102"/>
      <c r="AE1107" s="102"/>
      <c r="AF1107" s="102"/>
      <c r="AG1107" s="102"/>
      <c r="AH1107" s="102"/>
      <c r="AI1107" s="102"/>
      <c r="AJ1107" s="102"/>
      <c r="AK1107" s="102"/>
      <c r="AL1107" s="102"/>
    </row>
    <row r="1108" spans="2:38" s="110" customFormat="1" x14ac:dyDescent="0.2">
      <c r="B1108" s="102">
        <f t="shared" si="336"/>
        <v>6.3549999999998859</v>
      </c>
      <c r="C1108" s="102">
        <f t="shared" si="337"/>
        <v>2264644.3075924674</v>
      </c>
      <c r="D1108" s="102">
        <f t="shared" si="328"/>
        <v>2264.6443075924676</v>
      </c>
      <c r="E1108" s="102">
        <f t="shared" si="329"/>
        <v>-49.806935035839722</v>
      </c>
      <c r="F1108" s="102">
        <f t="shared" si="330"/>
        <v>-222.40019610365593</v>
      </c>
      <c r="G1108" s="102">
        <f t="shared" si="331"/>
        <v>-29.896341310219352</v>
      </c>
      <c r="H1108" s="102">
        <f t="shared" si="332"/>
        <v>93.340383005501764</v>
      </c>
      <c r="I1108" s="102">
        <f t="shared" si="333"/>
        <v>-79.70327634605907</v>
      </c>
      <c r="J1108" s="102">
        <f t="shared" si="334"/>
        <v>-129.05981309815417</v>
      </c>
      <c r="K1108" s="102" t="str">
        <f t="shared" si="320"/>
        <v>1+16.7192863113571i</v>
      </c>
      <c r="L1108" s="102" t="str">
        <f t="shared" si="321"/>
        <v>1-1.35908439253017i</v>
      </c>
      <c r="M1108" s="102" t="str">
        <f t="shared" si="338"/>
        <v>23.7229210800087+15.3602019188269i</v>
      </c>
      <c r="N1108" s="102" t="str">
        <f t="shared" si="322"/>
        <v>1+22153.6852790128i</v>
      </c>
      <c r="O1108" s="102" t="str">
        <f t="shared" si="323"/>
        <v>-127.524795634239+33.3956179969057i</v>
      </c>
      <c r="P1108" s="102" t="str">
        <f t="shared" si="339"/>
        <v>-739963.535597219-2825110.79213336i</v>
      </c>
      <c r="Q1108" s="102" t="str">
        <f t="shared" si="324"/>
        <v>-0.00238768002738569+0.0021802664580107i</v>
      </c>
      <c r="R1108" s="102" t="str">
        <f t="shared" si="325"/>
        <v>1400-1.49527913658718i</v>
      </c>
      <c r="S1108" s="102" t="str">
        <f t="shared" si="326"/>
        <v>-81.7187435111598i</v>
      </c>
      <c r="T1108" s="102" t="str">
        <f t="shared" si="335"/>
        <v>4.75317375313163-81.4362215766302i</v>
      </c>
      <c r="U1108" s="102" t="str">
        <f t="shared" si="327"/>
        <v>-0.00186470662622856+0.0319480561569856i</v>
      </c>
      <c r="V1108" s="102"/>
      <c r="W1108" s="102"/>
      <c r="X1108" s="102"/>
      <c r="Y1108" s="102"/>
      <c r="Z1108" s="102"/>
      <c r="AA1108" s="102"/>
      <c r="AB1108" s="102"/>
      <c r="AC1108" s="102"/>
      <c r="AD1108" s="102"/>
      <c r="AE1108" s="102"/>
      <c r="AF1108" s="102"/>
      <c r="AG1108" s="102"/>
      <c r="AH1108" s="102"/>
      <c r="AI1108" s="102"/>
      <c r="AJ1108" s="102"/>
      <c r="AK1108" s="102"/>
      <c r="AL1108" s="102"/>
    </row>
    <row r="1109" spans="2:38" s="110" customFormat="1" x14ac:dyDescent="0.2">
      <c r="B1109" s="102">
        <f t="shared" si="336"/>
        <v>6.3599999999998857</v>
      </c>
      <c r="C1109" s="102">
        <f t="shared" si="337"/>
        <v>2290867.6527671739</v>
      </c>
      <c r="D1109" s="102">
        <f t="shared" si="328"/>
        <v>2290.8676527671741</v>
      </c>
      <c r="E1109" s="102">
        <f t="shared" si="329"/>
        <v>-49.937252872256373</v>
      </c>
      <c r="F1109" s="102">
        <f t="shared" si="330"/>
        <v>-222.83880450253884</v>
      </c>
      <c r="G1109" s="102">
        <f t="shared" si="331"/>
        <v>-29.995993380455236</v>
      </c>
      <c r="H1109" s="102">
        <f t="shared" si="332"/>
        <v>93.302235826925653</v>
      </c>
      <c r="I1109" s="102">
        <f t="shared" si="333"/>
        <v>-79.933246252711612</v>
      </c>
      <c r="J1109" s="102">
        <f t="shared" si="334"/>
        <v>-129.53656867561318</v>
      </c>
      <c r="K1109" s="102" t="str">
        <f t="shared" si="320"/>
        <v>1+16.9128865224576i</v>
      </c>
      <c r="L1109" s="102" t="str">
        <f t="shared" si="321"/>
        <v>1-1.37482184808882i</v>
      </c>
      <c r="M1109" s="102" t="str">
        <f t="shared" si="338"/>
        <v>24.2522059053217+15.5380646743688i</v>
      </c>
      <c r="N1109" s="102" t="str">
        <f t="shared" si="322"/>
        <v>1+22410.2128643893i</v>
      </c>
      <c r="O1109" s="102" t="str">
        <f t="shared" si="323"/>
        <v>-130.518522706833+33.7823210279819i</v>
      </c>
      <c r="P1109" s="102" t="str">
        <f t="shared" si="339"/>
        <v>-757199.523812916-2924914.09428473i</v>
      </c>
      <c r="Q1109" s="102" t="str">
        <f t="shared" si="324"/>
        <v>-0.00233561361030754+0.00216574200711067i</v>
      </c>
      <c r="R1109" s="102" t="str">
        <f t="shared" si="325"/>
        <v>1400-1.47816281784921i</v>
      </c>
      <c r="S1109" s="102" t="str">
        <f t="shared" si="326"/>
        <v>-80.7833167894341i</v>
      </c>
      <c r="T1109" s="102" t="str">
        <f t="shared" si="335"/>
        <v>4.64535057157194-80.5103643527828i</v>
      </c>
      <c r="U1109" s="102" t="str">
        <f t="shared" si="327"/>
        <v>-0.0018224067626936+0.0315848352460916i</v>
      </c>
      <c r="V1109" s="102"/>
      <c r="W1109" s="102"/>
      <c r="X1109" s="102"/>
      <c r="Y1109" s="102"/>
      <c r="Z1109" s="102"/>
      <c r="AA1109" s="102"/>
      <c r="AB1109" s="102"/>
      <c r="AC1109" s="102"/>
      <c r="AD1109" s="102"/>
      <c r="AE1109" s="102"/>
      <c r="AF1109" s="102"/>
      <c r="AG1109" s="102"/>
      <c r="AH1109" s="102"/>
      <c r="AI1109" s="102"/>
      <c r="AJ1109" s="102"/>
      <c r="AK1109" s="102"/>
      <c r="AL1109" s="102"/>
    </row>
    <row r="1110" spans="2:38" s="110" customFormat="1" x14ac:dyDescent="0.2">
      <c r="B1110" s="102">
        <f t="shared" si="336"/>
        <v>6.3649999999998856</v>
      </c>
      <c r="C1110" s="102">
        <f t="shared" si="337"/>
        <v>2317394.6499678725</v>
      </c>
      <c r="D1110" s="102">
        <f t="shared" si="328"/>
        <v>2317.3946499678727</v>
      </c>
      <c r="E1110" s="102">
        <f t="shared" si="329"/>
        <v>-50.067148043634674</v>
      </c>
      <c r="F1110" s="102">
        <f t="shared" si="330"/>
        <v>-223.27502676205839</v>
      </c>
      <c r="G1110" s="102">
        <f t="shared" si="331"/>
        <v>-30.095653343590506</v>
      </c>
      <c r="H1110" s="102">
        <f t="shared" si="332"/>
        <v>93.26452227275783</v>
      </c>
      <c r="I1110" s="102">
        <f t="shared" si="333"/>
        <v>-80.162801387225187</v>
      </c>
      <c r="J1110" s="102">
        <f t="shared" si="334"/>
        <v>-130.01050448930056</v>
      </c>
      <c r="K1110" s="102" t="str">
        <f t="shared" si="320"/>
        <v>1+17.1087285183473i</v>
      </c>
      <c r="L1110" s="102" t="str">
        <f t="shared" si="321"/>
        <v>1-1.39074153479427i</v>
      </c>
      <c r="M1110" s="102" t="str">
        <f t="shared" si="338"/>
        <v>24.7938193579848+15.717986983553i</v>
      </c>
      <c r="N1110" s="102" t="str">
        <f t="shared" si="322"/>
        <v>1+22669.7108992071i</v>
      </c>
      <c r="O1110" s="102" t="str">
        <f t="shared" si="323"/>
        <v>-133.581982641018+34.1735018691186i</v>
      </c>
      <c r="P1110" s="102" t="str">
        <f t="shared" si="339"/>
        <v>-774836.989769073-3028230.75431291i</v>
      </c>
      <c r="Q1110" s="102" t="str">
        <f t="shared" si="324"/>
        <v>-0.00228463431882076+0.00215105115797953i</v>
      </c>
      <c r="R1110" s="102" t="str">
        <f t="shared" si="325"/>
        <v>1400-1.46124242799166i</v>
      </c>
      <c r="S1110" s="102" t="str">
        <f t="shared" si="326"/>
        <v>-79.8585978088464i</v>
      </c>
      <c r="T1110" s="102" t="str">
        <f t="shared" si="335"/>
        <v>4.53996504704327-79.5948912143419i</v>
      </c>
      <c r="U1110" s="102" t="str">
        <f t="shared" si="327"/>
        <v>-0.00178106321076313+0.0312256880917802i</v>
      </c>
      <c r="V1110" s="102"/>
      <c r="W1110" s="102"/>
      <c r="X1110" s="102"/>
      <c r="Y1110" s="102"/>
      <c r="Z1110" s="102"/>
      <c r="AA1110" s="102"/>
      <c r="AB1110" s="102"/>
      <c r="AC1110" s="102"/>
      <c r="AD1110" s="102"/>
      <c r="AE1110" s="102"/>
      <c r="AF1110" s="102"/>
      <c r="AG1110" s="102"/>
      <c r="AH1110" s="102"/>
      <c r="AI1110" s="102"/>
      <c r="AJ1110" s="102"/>
      <c r="AK1110" s="102"/>
      <c r="AL1110" s="102"/>
    </row>
    <row r="1111" spans="2:38" s="110" customFormat="1" x14ac:dyDescent="0.2">
      <c r="B1111" s="102">
        <f t="shared" si="336"/>
        <v>6.3699999999998855</v>
      </c>
      <c r="C1111" s="102">
        <f t="shared" si="337"/>
        <v>2344228.815319309</v>
      </c>
      <c r="D1111" s="102">
        <f t="shared" si="328"/>
        <v>2344.228815319309</v>
      </c>
      <c r="E1111" s="102">
        <f t="shared" si="329"/>
        <v>-50.196622271792926</v>
      </c>
      <c r="F1111" s="102">
        <f t="shared" si="330"/>
        <v>-223.70883934715124</v>
      </c>
      <c r="G1111" s="102">
        <f t="shared" si="331"/>
        <v>-30.195321021169548</v>
      </c>
      <c r="H1111" s="102">
        <f t="shared" si="332"/>
        <v>93.227237482178381</v>
      </c>
      <c r="I1111" s="102">
        <f t="shared" si="333"/>
        <v>-80.39194329296248</v>
      </c>
      <c r="J1111" s="102">
        <f t="shared" si="334"/>
        <v>-130.48160186497284</v>
      </c>
      <c r="K1111" s="102" t="str">
        <f t="shared" si="320"/>
        <v>1+17.3068382576705i</v>
      </c>
      <c r="L1111" s="102" t="str">
        <f t="shared" si="321"/>
        <v>1-1.40684556278376i</v>
      </c>
      <c r="M1111" s="102" t="str">
        <f t="shared" si="338"/>
        <v>25.34804860862+15.8999926948867i</v>
      </c>
      <c r="N1111" s="102" t="str">
        <f t="shared" si="322"/>
        <v>1+22932.2137796496i</v>
      </c>
      <c r="O1111" s="102" t="str">
        <f t="shared" si="323"/>
        <v>-136.716799723804+34.5692123709126i</v>
      </c>
      <c r="P1111" s="102" t="str">
        <f t="shared" si="339"/>
        <v>-792885.285083599-3135184.30932344i</v>
      </c>
      <c r="Q1111" s="102" t="str">
        <f t="shared" si="324"/>
        <v>-0.00223472151800552+0.00213620597027547i</v>
      </c>
      <c r="R1111" s="102" t="str">
        <f t="shared" si="325"/>
        <v>1400-1.44451572423518i</v>
      </c>
      <c r="S1111" s="102" t="str">
        <f t="shared" si="326"/>
        <v>-78.9444639988993i</v>
      </c>
      <c r="T1111" s="102" t="str">
        <f t="shared" si="335"/>
        <v>4.43696243949344-78.6896905106273i</v>
      </c>
      <c r="U1111" s="102" t="str">
        <f t="shared" si="327"/>
        <v>-0.00174065449549358+0.0308705708926306i</v>
      </c>
      <c r="V1111" s="102"/>
      <c r="W1111" s="102"/>
      <c r="X1111" s="102"/>
      <c r="Y1111" s="102"/>
      <c r="Z1111" s="102"/>
      <c r="AA1111" s="102"/>
      <c r="AB1111" s="102"/>
      <c r="AC1111" s="102"/>
      <c r="AD1111" s="102"/>
      <c r="AE1111" s="102"/>
      <c r="AF1111" s="102"/>
      <c r="AG1111" s="102"/>
      <c r="AH1111" s="102"/>
      <c r="AI1111" s="102"/>
      <c r="AJ1111" s="102"/>
      <c r="AK1111" s="102"/>
      <c r="AL1111" s="102"/>
    </row>
    <row r="1112" spans="2:38" s="110" customFormat="1" x14ac:dyDescent="0.2">
      <c r="B1112" s="102">
        <f t="shared" si="336"/>
        <v>6.3749999999998854</v>
      </c>
      <c r="C1112" s="102">
        <f t="shared" si="337"/>
        <v>2371373.7056610347</v>
      </c>
      <c r="D1112" s="102">
        <f t="shared" si="328"/>
        <v>2371.3737056610348</v>
      </c>
      <c r="E1112" s="102">
        <f t="shared" si="329"/>
        <v>-50.325677410884417</v>
      </c>
      <c r="F1112" s="102">
        <f t="shared" si="330"/>
        <v>-224.14021942147335</v>
      </c>
      <c r="G1112" s="102">
        <f t="shared" si="331"/>
        <v>-30.294996238745021</v>
      </c>
      <c r="H1112" s="102">
        <f t="shared" si="332"/>
        <v>93.190376646543072</v>
      </c>
      <c r="I1112" s="102">
        <f t="shared" si="333"/>
        <v>-80.620673649629438</v>
      </c>
      <c r="J1112" s="102">
        <f t="shared" si="334"/>
        <v>-130.94984277493029</v>
      </c>
      <c r="K1112" s="102" t="str">
        <f t="shared" si="320"/>
        <v>1+17.5072419996587i</v>
      </c>
      <c r="L1112" s="102" t="str">
        <f t="shared" si="321"/>
        <v>1-1.42313606662876i</v>
      </c>
      <c r="M1112" s="102" t="str">
        <f t="shared" si="338"/>
        <v>25.9151875169121+16.0841059330299i</v>
      </c>
      <c r="N1112" s="102" t="str">
        <f t="shared" si="322"/>
        <v>1+23197.7563001892i</v>
      </c>
      <c r="O1112" s="102" t="str">
        <f t="shared" si="323"/>
        <v>-139.924636076701+34.9695049843623i</v>
      </c>
      <c r="P1112" s="102" t="str">
        <f t="shared" si="339"/>
        <v>-811353.979201565-3245902.63859499i</v>
      </c>
      <c r="Q1112" s="102" t="str">
        <f t="shared" si="324"/>
        <v>-0.00218585487657096+0.00212121807972033i</v>
      </c>
      <c r="R1112" s="102" t="str">
        <f t="shared" si="325"/>
        <v>1400-1.42798048947329i</v>
      </c>
      <c r="S1112" s="102" t="str">
        <f t="shared" si="326"/>
        <v>-78.0407941921453i</v>
      </c>
      <c r="T1112" s="102" t="str">
        <f t="shared" si="335"/>
        <v>4.33628922149834-77.7946516270753i</v>
      </c>
      <c r="U1112" s="102" t="str">
        <f t="shared" si="327"/>
        <v>-0.00170115961766473+0.0305194402536987i</v>
      </c>
      <c r="V1112" s="102"/>
      <c r="W1112" s="102"/>
      <c r="X1112" s="102"/>
      <c r="Y1112" s="102"/>
      <c r="Z1112" s="102"/>
      <c r="AA1112" s="102"/>
      <c r="AB1112" s="102"/>
      <c r="AC1112" s="102"/>
      <c r="AD1112" s="102"/>
      <c r="AE1112" s="102"/>
      <c r="AF1112" s="102"/>
      <c r="AG1112" s="102"/>
      <c r="AH1112" s="102"/>
      <c r="AI1112" s="102"/>
      <c r="AJ1112" s="102"/>
      <c r="AK1112" s="102"/>
      <c r="AL1112" s="102"/>
    </row>
    <row r="1113" spans="2:38" s="110" customFormat="1" x14ac:dyDescent="0.2">
      <c r="B1113" s="102">
        <f t="shared" si="336"/>
        <v>6.3799999999998853</v>
      </c>
      <c r="C1113" s="102">
        <f t="shared" si="337"/>
        <v>2398832.9190188586</v>
      </c>
      <c r="D1113" s="102">
        <f t="shared" si="328"/>
        <v>2398.8329190188588</v>
      </c>
      <c r="E1113" s="102">
        <f t="shared" si="329"/>
        <v>-50.454315443494906</v>
      </c>
      <c r="F1113" s="102">
        <f t="shared" si="330"/>
        <v>-224.56914485578645</v>
      </c>
      <c r="G1113" s="102">
        <f t="shared" si="331"/>
        <v>-30.394678825788564</v>
      </c>
      <c r="H1113" s="102">
        <f t="shared" si="332"/>
        <v>93.153935008902437</v>
      </c>
      <c r="I1113" s="102">
        <f t="shared" si="333"/>
        <v>-80.848994269283466</v>
      </c>
      <c r="J1113" s="102">
        <f t="shared" si="334"/>
        <v>-131.41520984688401</v>
      </c>
      <c r="K1113" s="102" t="str">
        <f t="shared" si="320"/>
        <v>1+17.7099663076107i</v>
      </c>
      <c r="L1113" s="102" t="str">
        <f t="shared" si="321"/>
        <v>1-1.4396152056179i</v>
      </c>
      <c r="M1113" s="102" t="str">
        <f t="shared" si="338"/>
        <v>26.4955367874171+16.2703511019928i</v>
      </c>
      <c r="N1113" s="102" t="str">
        <f t="shared" si="322"/>
        <v>1+23466.3736581995i</v>
      </c>
      <c r="O1113" s="102" t="str">
        <f t="shared" si="323"/>
        <v>-143.207192537004+35.37443276782i</v>
      </c>
      <c r="P1113" s="102" t="str">
        <f t="shared" si="339"/>
        <v>-830252.864469057-3360518.11618229i</v>
      </c>
      <c r="Q1113" s="102" t="str">
        <f t="shared" si="324"/>
        <v>-0.00213801436625362+0.00210609870971519i</v>
      </c>
      <c r="R1113" s="102" t="str">
        <f t="shared" si="325"/>
        <v>1400-1.41163453197856i</v>
      </c>
      <c r="S1113" s="102" t="str">
        <f t="shared" si="326"/>
        <v>-77.1474686081304i</v>
      </c>
      <c r="T1113" s="102" t="str">
        <f t="shared" si="335"/>
        <v>4.23789305214675-76.9096649814305i</v>
      </c>
      <c r="U1113" s="102" t="str">
        <f t="shared" si="327"/>
        <v>-0.00166255804353449+0.0301722531850227i</v>
      </c>
      <c r="V1113" s="102"/>
      <c r="W1113" s="102"/>
      <c r="X1113" s="102"/>
      <c r="Y1113" s="102"/>
      <c r="Z1113" s="102"/>
      <c r="AA1113" s="102"/>
      <c r="AB1113" s="102"/>
      <c r="AC1113" s="102"/>
      <c r="AD1113" s="102"/>
      <c r="AE1113" s="102"/>
      <c r="AF1113" s="102"/>
      <c r="AG1113" s="102"/>
      <c r="AH1113" s="102"/>
      <c r="AI1113" s="102"/>
      <c r="AJ1113" s="102"/>
      <c r="AK1113" s="102"/>
      <c r="AL1113" s="102"/>
    </row>
    <row r="1114" spans="2:38" s="110" customFormat="1" x14ac:dyDescent="0.2">
      <c r="B1114" s="102">
        <f t="shared" si="336"/>
        <v>6.3849999999998852</v>
      </c>
      <c r="C1114" s="102">
        <f t="shared" si="337"/>
        <v>2426610.0950817759</v>
      </c>
      <c r="D1114" s="102">
        <f t="shared" si="328"/>
        <v>2426.6100950817759</v>
      </c>
      <c r="E1114" s="102">
        <f t="shared" si="329"/>
        <v>-50.582538476696442</v>
      </c>
      <c r="F1114" s="102">
        <f t="shared" si="330"/>
        <v>-224.99559423559765</v>
      </c>
      <c r="G1114" s="102">
        <f t="shared" si="331"/>
        <v>-30.494368615604394</v>
      </c>
      <c r="H1114" s="102">
        <f t="shared" si="332"/>
        <v>93.117907863522404</v>
      </c>
      <c r="I1114" s="102">
        <f t="shared" si="333"/>
        <v>-81.076907092300843</v>
      </c>
      <c r="J1114" s="102">
        <f t="shared" si="334"/>
        <v>-131.87768637207523</v>
      </c>
      <c r="K1114" s="102" t="str">
        <f t="shared" si="320"/>
        <v>1+17.915038052414i</v>
      </c>
      <c r="L1114" s="102" t="str">
        <f t="shared" si="321"/>
        <v>1-1.4562851640432i</v>
      </c>
      <c r="M1114" s="102" t="str">
        <f t="shared" si="338"/>
        <v>27.0894041289999+16.4587528883708i</v>
      </c>
      <c r="N1114" s="102" t="str">
        <f t="shared" si="322"/>
        <v>1+23738.1014586203i</v>
      </c>
      <c r="O1114" s="102" t="str">
        <f t="shared" si="323"/>
        <v>-146.566209559596+35.7840493940248i</v>
      </c>
      <c r="P1114" s="102" t="str">
        <f t="shared" si="339"/>
        <v>-849591.9613252-3479167.7688817i</v>
      </c>
      <c r="Q1114" s="102" t="str">
        <f t="shared" si="324"/>
        <v>-0.00209118026101531+0.00209085868273327i</v>
      </c>
      <c r="R1114" s="102" t="str">
        <f t="shared" si="325"/>
        <v>1400-1.395475685112i</v>
      </c>
      <c r="S1114" s="102" t="str">
        <f t="shared" si="326"/>
        <v>-76.2643688375162i</v>
      </c>
      <c r="T1114" s="102" t="str">
        <f t="shared" si="335"/>
        <v>4.1417227514529-76.0346220197067i</v>
      </c>
      <c r="U1114" s="102" t="str">
        <f t="shared" si="327"/>
        <v>-0.00162482969480075+0.0298289671000387i</v>
      </c>
      <c r="V1114" s="102"/>
      <c r="W1114" s="102"/>
      <c r="X1114" s="102"/>
      <c r="Y1114" s="102"/>
      <c r="Z1114" s="102"/>
      <c r="AA1114" s="102"/>
      <c r="AB1114" s="102"/>
      <c r="AC1114" s="102"/>
      <c r="AD1114" s="102"/>
      <c r="AE1114" s="102"/>
      <c r="AF1114" s="102"/>
      <c r="AG1114" s="102"/>
      <c r="AH1114" s="102"/>
      <c r="AI1114" s="102"/>
      <c r="AJ1114" s="102"/>
      <c r="AK1114" s="102"/>
      <c r="AL1114" s="102"/>
    </row>
    <row r="1115" spans="2:38" s="110" customFormat="1" x14ac:dyDescent="0.2">
      <c r="B1115" s="102">
        <f t="shared" si="336"/>
        <v>6.3899999999998851</v>
      </c>
      <c r="C1115" s="102">
        <f t="shared" si="337"/>
        <v>2454708.9156843834</v>
      </c>
      <c r="D1115" s="102">
        <f t="shared" si="328"/>
        <v>2454.7089156843836</v>
      </c>
      <c r="E1115" s="102">
        <f t="shared" si="329"/>
        <v>-50.710348738064852</v>
      </c>
      <c r="F1115" s="102">
        <f t="shared" si="330"/>
        <v>-225.4195468680492</v>
      </c>
      <c r="G1115" s="102">
        <f t="shared" si="331"/>
        <v>-30.594065445243658</v>
      </c>
      <c r="H1115" s="102">
        <f t="shared" si="332"/>
        <v>93.082290555406558</v>
      </c>
      <c r="I1115" s="102">
        <f t="shared" si="333"/>
        <v>-81.304414183308509</v>
      </c>
      <c r="J1115" s="102">
        <f t="shared" si="334"/>
        <v>-132.33725631264264</v>
      </c>
      <c r="K1115" s="102" t="str">
        <f t="shared" si="320"/>
        <v>1+18.1224844161062i</v>
      </c>
      <c r="L1115" s="102" t="str">
        <f t="shared" si="321"/>
        <v>1-1.47314815148961i</v>
      </c>
      <c r="M1115" s="102" t="str">
        <f t="shared" si="338"/>
        <v>27.6971044179861+16.6493362646166i</v>
      </c>
      <c r="N1115" s="102" t="str">
        <f t="shared" si="322"/>
        <v>1+24012.9757186773i</v>
      </c>
      <c r="O1115" s="102" t="str">
        <f t="shared" si="323"/>
        <v>-150.003468139769+36.1984091572169i</v>
      </c>
      <c r="P1115" s="102" t="str">
        <f t="shared" si="339"/>
        <v>-869381.523615135-3601993.4397485i</v>
      </c>
      <c r="Q1115" s="102" t="str">
        <f t="shared" si="324"/>
        <v>-0.00204533313605032+0.0020755084314894i</v>
      </c>
      <c r="R1115" s="102" t="str">
        <f t="shared" si="325"/>
        <v>1400-1.37950180703598i</v>
      </c>
      <c r="S1115" s="102" t="str">
        <f t="shared" si="326"/>
        <v>-75.3913778263853i</v>
      </c>
      <c r="T1115" s="102" t="str">
        <f t="shared" si="335"/>
        <v>4.0477282752891-75.1694152119486i</v>
      </c>
      <c r="U1115" s="102" t="str">
        <f t="shared" si="327"/>
        <v>-0.00158795493876726+0.0294895398139182i</v>
      </c>
      <c r="V1115" s="102"/>
      <c r="W1115" s="102"/>
      <c r="X1115" s="102"/>
      <c r="Y1115" s="102"/>
      <c r="Z1115" s="102"/>
      <c r="AA1115" s="102"/>
      <c r="AB1115" s="102"/>
      <c r="AC1115" s="102"/>
      <c r="AD1115" s="102"/>
      <c r="AE1115" s="102"/>
      <c r="AF1115" s="102"/>
      <c r="AG1115" s="102"/>
      <c r="AH1115" s="102"/>
      <c r="AI1115" s="102"/>
      <c r="AJ1115" s="102"/>
      <c r="AK1115" s="102"/>
      <c r="AL1115" s="102"/>
    </row>
    <row r="1116" spans="2:38" s="110" customFormat="1" x14ac:dyDescent="0.2">
      <c r="B1116" s="102">
        <f t="shared" si="336"/>
        <v>6.394999999999885</v>
      </c>
      <c r="C1116" s="102">
        <f t="shared" si="337"/>
        <v>2483133.1052949158</v>
      </c>
      <c r="D1116" s="102">
        <f t="shared" si="328"/>
        <v>2483.1331052949158</v>
      </c>
      <c r="E1116" s="102">
        <f t="shared" si="329"/>
        <v>-50.837748571665891</v>
      </c>
      <c r="F1116" s="102">
        <f t="shared" si="330"/>
        <v>-225.84098278805686</v>
      </c>
      <c r="G1116" s="102">
        <f t="shared" si="331"/>
        <v>-30.693769155421716</v>
      </c>
      <c r="H1116" s="102">
        <f t="shared" si="332"/>
        <v>93.047078479820357</v>
      </c>
      <c r="I1116" s="102">
        <f t="shared" si="333"/>
        <v>-81.531517727087603</v>
      </c>
      <c r="J1116" s="102">
        <f t="shared" si="334"/>
        <v>-132.79390430823651</v>
      </c>
      <c r="K1116" s="102" t="str">
        <f t="shared" si="320"/>
        <v>1+18.3323328954783i</v>
      </c>
      <c r="L1116" s="102" t="str">
        <f t="shared" si="321"/>
        <v>1-1.49020640312784i</v>
      </c>
      <c r="M1116" s="102" t="str">
        <f t="shared" si="338"/>
        <v>28.3189598651129+16.8421264923505i</v>
      </c>
      <c r="N1116" s="102" t="str">
        <f t="shared" si="322"/>
        <v>1+24291.0328726557i</v>
      </c>
      <c r="O1116" s="102" t="str">
        <f t="shared" si="323"/>
        <v>-153.520790757516+36.6175669803339i</v>
      </c>
      <c r="P1116" s="102" t="str">
        <f t="shared" si="339"/>
        <v>-889632.04402672-3729141.95735994i</v>
      </c>
      <c r="Q1116" s="102" t="str">
        <f t="shared" si="324"/>
        <v>-0.00200045386661236+0.00206005800988638i</v>
      </c>
      <c r="R1116" s="102" t="str">
        <f t="shared" si="325"/>
        <v>1400-1.36371078043026i</v>
      </c>
      <c r="S1116" s="102" t="str">
        <f t="shared" si="326"/>
        <v>-74.5283798607235i</v>
      </c>
      <c r="T1116" s="102" t="str">
        <f t="shared" si="335"/>
        <v>3.9558606908283-74.3139380477864i</v>
      </c>
      <c r="U1116" s="102" t="str">
        <f t="shared" si="327"/>
        <v>-0.00155191457870956+0.0291539295418238i</v>
      </c>
      <c r="V1116" s="102"/>
      <c r="W1116" s="102"/>
      <c r="X1116" s="102"/>
      <c r="Y1116" s="102"/>
      <c r="Z1116" s="102"/>
      <c r="AA1116" s="102"/>
      <c r="AB1116" s="102"/>
      <c r="AC1116" s="102"/>
      <c r="AD1116" s="102"/>
      <c r="AE1116" s="102"/>
      <c r="AF1116" s="102"/>
      <c r="AG1116" s="102"/>
      <c r="AH1116" s="102"/>
      <c r="AI1116" s="102"/>
      <c r="AJ1116" s="102"/>
      <c r="AK1116" s="102"/>
      <c r="AL1116" s="102"/>
    </row>
    <row r="1117" spans="2:38" s="110" customFormat="1" x14ac:dyDescent="0.2">
      <c r="B1117" s="102">
        <f t="shared" si="336"/>
        <v>6.3999999999998849</v>
      </c>
      <c r="C1117" s="102">
        <f t="shared" si="337"/>
        <v>2511886.4315089178</v>
      </c>
      <c r="D1117" s="102">
        <f t="shared" si="328"/>
        <v>2511.8864315089177</v>
      </c>
      <c r="E1117" s="102">
        <f t="shared" si="329"/>
        <v>-50.964740434019483</v>
      </c>
      <c r="F1117" s="102">
        <f t="shared" si="330"/>
        <v>-226.25988276369429</v>
      </c>
      <c r="G1117" s="102">
        <f t="shared" si="331"/>
        <v>-30.793479590436625</v>
      </c>
      <c r="H1117" s="102">
        <f t="shared" si="332"/>
        <v>93.012267081817484</v>
      </c>
      <c r="I1117" s="102">
        <f t="shared" si="333"/>
        <v>-81.758220024456108</v>
      </c>
      <c r="J1117" s="102">
        <f t="shared" si="334"/>
        <v>-133.24761568187682</v>
      </c>
      <c r="K1117" s="102" t="str">
        <f t="shared" si="320"/>
        <v>1+18.5446113057187i</v>
      </c>
      <c r="L1117" s="102" t="str">
        <f t="shared" si="321"/>
        <v>1-1.50746218001066i</v>
      </c>
      <c r="M1117" s="102" t="str">
        <f t="shared" si="338"/>
        <v>28.955300186369+17.037149125708i</v>
      </c>
      <c r="N1117" s="102" t="str">
        <f t="shared" si="322"/>
        <v>1+24572.3097767303i</v>
      </c>
      <c r="O1117" s="102" t="str">
        <f t="shared" si="323"/>
        <v>-157.120042343846+37.0415784222915i</v>
      </c>
      <c r="P1117" s="102" t="str">
        <f t="shared" si="339"/>
        <v>-910354.259653939-3860765.31102754i</v>
      </c>
      <c r="Q1117" s="102" t="str">
        <f t="shared" si="324"/>
        <v>-0.00195652362667013+0.00204451710373754i</v>
      </c>
      <c r="R1117" s="102" t="str">
        <f t="shared" si="325"/>
        <v>1400-1.34810051221136i</v>
      </c>
      <c r="S1117" s="102" t="str">
        <f t="shared" si="326"/>
        <v>-73.6752605510861i</v>
      </c>
      <c r="T1117" s="102" t="str">
        <f t="shared" si="335"/>
        <v>3.86607215248856-73.4680850318058i</v>
      </c>
      <c r="U1117" s="102" t="str">
        <f t="shared" si="327"/>
        <v>-0.00151668984443782+0.028822094897093i</v>
      </c>
      <c r="V1117" s="102"/>
      <c r="W1117" s="102"/>
      <c r="X1117" s="102"/>
      <c r="Y1117" s="102"/>
      <c r="Z1117" s="102"/>
      <c r="AA1117" s="102"/>
      <c r="AB1117" s="102"/>
      <c r="AC1117" s="102"/>
      <c r="AD1117" s="102"/>
      <c r="AE1117" s="102"/>
      <c r="AF1117" s="102"/>
      <c r="AG1117" s="102"/>
      <c r="AH1117" s="102"/>
      <c r="AI1117" s="102"/>
      <c r="AJ1117" s="102"/>
      <c r="AK1117" s="102"/>
      <c r="AL1117" s="102"/>
    </row>
    <row r="1118" spans="2:38" s="110" customFormat="1" x14ac:dyDescent="0.2">
      <c r="B1118" s="102">
        <f t="shared" si="336"/>
        <v>6.4049999999998848</v>
      </c>
      <c r="C1118" s="102">
        <f t="shared" si="337"/>
        <v>2540972.7055486352</v>
      </c>
      <c r="D1118" s="102">
        <f t="shared" si="328"/>
        <v>2540.9727055486351</v>
      </c>
      <c r="E1118" s="102">
        <f t="shared" si="329"/>
        <v>-51.09132689004425</v>
      </c>
      <c r="F1118" s="102">
        <f t="shared" si="330"/>
        <v>-226.67622830082627</v>
      </c>
      <c r="G1118" s="102">
        <f t="shared" si="331"/>
        <v>-30.893196598089652</v>
      </c>
      <c r="H1118" s="102">
        <f t="shared" si="332"/>
        <v>92.977851855767838</v>
      </c>
      <c r="I1118" s="102">
        <f t="shared" si="333"/>
        <v>-81.984523488133902</v>
      </c>
      <c r="J1118" s="102">
        <f t="shared" si="334"/>
        <v>-133.69837644505844</v>
      </c>
      <c r="K1118" s="102" t="str">
        <f t="shared" si="320"/>
        <v>1+18.7593477841009i</v>
      </c>
      <c r="L1118" s="102" t="str">
        <f t="shared" si="321"/>
        <v>1-1.52491776937263i</v>
      </c>
      <c r="M1118" s="102" t="str">
        <f t="shared" si="338"/>
        <v>29.6064627778165+17.2344300147283i</v>
      </c>
      <c r="N1118" s="102" t="str">
        <f t="shared" si="322"/>
        <v>1+24856.8437138501i</v>
      </c>
      <c r="O1118" s="102" t="str">
        <f t="shared" si="323"/>
        <v>-160.803131269593+37.4704996853469i</v>
      </c>
      <c r="P1118" s="102" t="str">
        <f t="shared" si="339"/>
        <v>-931559.157689807-3997020.83216631i</v>
      </c>
      <c r="Q1118" s="102" t="str">
        <f t="shared" si="324"/>
        <v>-0.00191352388740193+0.00202889504126699i</v>
      </c>
      <c r="R1118" s="102" t="str">
        <f t="shared" si="325"/>
        <v>1400-1.33266893325515i</v>
      </c>
      <c r="S1118" s="102" t="str">
        <f t="shared" si="326"/>
        <v>-72.8319068174324i</v>
      </c>
      <c r="T1118" s="102" t="str">
        <f t="shared" si="335"/>
        <v>3.7783158783697-72.6317516787383i</v>
      </c>
      <c r="U1118" s="102" t="str">
        <f t="shared" si="327"/>
        <v>-0.00148226238305273+0.0284939948893511i</v>
      </c>
      <c r="V1118" s="102"/>
      <c r="W1118" s="102"/>
      <c r="X1118" s="102"/>
      <c r="Y1118" s="102"/>
      <c r="Z1118" s="102"/>
      <c r="AA1118" s="102"/>
      <c r="AB1118" s="102"/>
      <c r="AC1118" s="102"/>
      <c r="AD1118" s="102"/>
      <c r="AE1118" s="102"/>
      <c r="AF1118" s="102"/>
      <c r="AG1118" s="102"/>
      <c r="AH1118" s="102"/>
      <c r="AI1118" s="102"/>
      <c r="AJ1118" s="102"/>
      <c r="AK1118" s="102"/>
      <c r="AL1118" s="102"/>
    </row>
    <row r="1119" spans="2:38" s="110" customFormat="1" x14ac:dyDescent="0.2">
      <c r="B1119" s="102">
        <f t="shared" si="336"/>
        <v>6.4099999999998847</v>
      </c>
      <c r="C1119" s="102">
        <f t="shared" si="337"/>
        <v>2570395.7827681857</v>
      </c>
      <c r="D1119" s="102">
        <f t="shared" si="328"/>
        <v>2570.3957827681857</v>
      </c>
      <c r="E1119" s="102">
        <f t="shared" si="329"/>
        <v>-51.217510608992001</v>
      </c>
      <c r="F1119" s="102">
        <f t="shared" si="330"/>
        <v>-227.09000164699191</v>
      </c>
      <c r="G1119" s="102">
        <f t="shared" si="331"/>
        <v>-30.992920029606825</v>
      </c>
      <c r="H1119" s="102">
        <f t="shared" si="332"/>
        <v>92.943828344887919</v>
      </c>
      <c r="I1119" s="102">
        <f t="shared" si="333"/>
        <v>-82.210430638598822</v>
      </c>
      <c r="J1119" s="102">
        <f t="shared" si="334"/>
        <v>-134.14617330210399</v>
      </c>
      <c r="K1119" s="102" t="str">
        <f t="shared" si="320"/>
        <v>1+18.9765707937124i</v>
      </c>
      <c r="L1119" s="102" t="str">
        <f t="shared" si="321"/>
        <v>1-1.54257548493318i</v>
      </c>
      <c r="M1119" s="102" t="str">
        <f t="shared" si="338"/>
        <v>30.2727928944797+17.4339953087792i</v>
      </c>
      <c r="N1119" s="102" t="str">
        <f t="shared" si="322"/>
        <v>1+25144.67239868i</v>
      </c>
      <c r="O1119" s="102" t="str">
        <f t="shared" si="323"/>
        <v>-164.57201035726+37.9043876225489i</v>
      </c>
      <c r="P1119" s="102" t="str">
        <f t="shared" si="339"/>
        <v>-953257.98125193-4138071.38203785i</v>
      </c>
      <c r="Q1119" s="102" t="str">
        <f t="shared" si="324"/>
        <v>-0.00187143641553759+0.00201320080338738i</v>
      </c>
      <c r="R1119" s="102" t="str">
        <f t="shared" si="325"/>
        <v>1400-1.31741399812254i</v>
      </c>
      <c r="S1119" s="102" t="str">
        <f t="shared" si="326"/>
        <v>-71.9982068741385i</v>
      </c>
      <c r="T1119" s="102" t="str">
        <f t="shared" si="335"/>
        <v>3.69254612717423-71.8048345084863i</v>
      </c>
      <c r="U1119" s="102" t="str">
        <f t="shared" si="327"/>
        <v>-0.00144861424989143+0.0281695889225599i</v>
      </c>
      <c r="V1119" s="102"/>
      <c r="W1119" s="102"/>
      <c r="X1119" s="102"/>
      <c r="Y1119" s="102"/>
      <c r="Z1119" s="102"/>
      <c r="AA1119" s="102"/>
      <c r="AB1119" s="102"/>
      <c r="AC1119" s="102"/>
      <c r="AD1119" s="102"/>
      <c r="AE1119" s="102"/>
      <c r="AF1119" s="102"/>
      <c r="AG1119" s="102"/>
      <c r="AH1119" s="102"/>
      <c r="AI1119" s="102"/>
      <c r="AJ1119" s="102"/>
      <c r="AK1119" s="102"/>
      <c r="AL1119" s="102"/>
    </row>
    <row r="1120" spans="2:38" s="110" customFormat="1" x14ac:dyDescent="0.2">
      <c r="B1120" s="102">
        <f t="shared" si="336"/>
        <v>6.4149999999998846</v>
      </c>
      <c r="C1120" s="102">
        <f t="shared" si="337"/>
        <v>2600159.5631645862</v>
      </c>
      <c r="D1120" s="102">
        <f t="shared" si="328"/>
        <v>2600.1595631645864</v>
      </c>
      <c r="E1120" s="102">
        <f t="shared" si="329"/>
        <v>-51.343294360375495</v>
      </c>
      <c r="F1120" s="102">
        <f t="shared" si="330"/>
        <v>-227.50118579454178</v>
      </c>
      <c r="G1120" s="102">
        <f t="shared" si="331"/>
        <v>-31.092649739563498</v>
      </c>
      <c r="H1120" s="102">
        <f t="shared" si="332"/>
        <v>92.910192140773404</v>
      </c>
      <c r="I1120" s="102">
        <f t="shared" si="333"/>
        <v>-82.435944099938993</v>
      </c>
      <c r="J1120" s="102">
        <f t="shared" si="334"/>
        <v>-134.59099365376838</v>
      </c>
      <c r="K1120" s="102" t="str">
        <f t="shared" si="320"/>
        <v>1+19.1963091272279i</v>
      </c>
      <c r="L1120" s="102" t="str">
        <f t="shared" si="321"/>
        <v>1-1.56043766720341i</v>
      </c>
      <c r="M1120" s="102" t="str">
        <f t="shared" si="338"/>
        <v>30.954643833407+17.6358714600245i</v>
      </c>
      <c r="N1120" s="102" t="str">
        <f t="shared" si="322"/>
        <v>1+25435.8339826007i</v>
      </c>
      <c r="O1120" s="102" t="str">
        <f t="shared" si="323"/>
        <v>-168.428677916421+38.3432997452736i</v>
      </c>
      <c r="P1120" s="102" t="str">
        <f t="shared" si="339"/>
        <v>-975462.235343791-4284085.54609126i</v>
      </c>
      <c r="Q1120" s="102" t="str">
        <f t="shared" si="324"/>
        <v>-0.00183024327155726+0.0019974430337568i</v>
      </c>
      <c r="R1120" s="102" t="str">
        <f t="shared" si="325"/>
        <v>1400-1.3023336847884i</v>
      </c>
      <c r="S1120" s="102" t="str">
        <f t="shared" si="326"/>
        <v>-71.1740502151801i</v>
      </c>
      <c r="T1120" s="102" t="str">
        <f t="shared" si="335"/>
        <v>3.60871817560264-70.9872310409788i</v>
      </c>
      <c r="U1120" s="102" t="str">
        <f t="shared" si="327"/>
        <v>-0.00141572789965949+0.0278488367929993i</v>
      </c>
      <c r="V1120" s="102"/>
      <c r="W1120" s="102"/>
      <c r="X1120" s="102"/>
      <c r="Y1120" s="102"/>
      <c r="Z1120" s="102"/>
      <c r="AA1120" s="102"/>
      <c r="AB1120" s="102"/>
      <c r="AC1120" s="102"/>
      <c r="AD1120" s="102"/>
      <c r="AE1120" s="102"/>
      <c r="AF1120" s="102"/>
      <c r="AG1120" s="102"/>
      <c r="AH1120" s="102"/>
      <c r="AI1120" s="102"/>
      <c r="AJ1120" s="102"/>
      <c r="AK1120" s="102"/>
      <c r="AL1120" s="102"/>
    </row>
    <row r="1121" spans="2:38" s="110" customFormat="1" x14ac:dyDescent="0.2">
      <c r="B1121" s="102">
        <f t="shared" si="336"/>
        <v>6.4199999999998845</v>
      </c>
      <c r="C1121" s="102">
        <f t="shared" si="337"/>
        <v>2630267.991894688</v>
      </c>
      <c r="D1121" s="102">
        <f t="shared" si="328"/>
        <v>2630.2679918946878</v>
      </c>
      <c r="E1121" s="102">
        <f t="shared" si="329"/>
        <v>-51.468681009897935</v>
      </c>
      <c r="F1121" s="102">
        <f t="shared" si="330"/>
        <v>-227.90976448303721</v>
      </c>
      <c r="G1121" s="102">
        <f t="shared" si="331"/>
        <v>-31.192385585809209</v>
      </c>
      <c r="H1121" s="102">
        <f t="shared" si="332"/>
        <v>92.876938882934056</v>
      </c>
      <c r="I1121" s="102">
        <f t="shared" si="333"/>
        <v>-82.66106659570714</v>
      </c>
      <c r="J1121" s="102">
        <f t="shared" si="334"/>
        <v>-135.03282560010314</v>
      </c>
      <c r="K1121" s="102" t="str">
        <f t="shared" si="320"/>
        <v>1+19.4185919107255i</v>
      </c>
      <c r="L1121" s="102" t="str">
        <f t="shared" si="321"/>
        <v>1-1.57850668379621i</v>
      </c>
      <c r="M1121" s="102" t="str">
        <f t="shared" si="338"/>
        <v>31.6523771209912+17.8400852269293i</v>
      </c>
      <c r="N1121" s="102" t="str">
        <f t="shared" si="322"/>
        <v>1+25730.3670587646i</v>
      </c>
      <c r="O1121" s="102" t="str">
        <f t="shared" si="323"/>
        <v>-172.375178803266+38.7872942308476i</v>
      </c>
      <c r="P1121" s="102" t="str">
        <f t="shared" si="339"/>
        <v>-998183.692954815-4435237.83513398i</v>
      </c>
      <c r="Q1121" s="102" t="str">
        <f t="shared" si="324"/>
        <v>-0.00178992680775494+0.00198163004861544i</v>
      </c>
      <c r="R1121" s="102" t="str">
        <f t="shared" si="325"/>
        <v>1400-1.28742599437355i</v>
      </c>
      <c r="S1121" s="102" t="str">
        <f t="shared" si="326"/>
        <v>-70.3593275994849i</v>
      </c>
      <c r="T1121" s="102" t="str">
        <f t="shared" si="335"/>
        <v>3.52678829621596-70.1788397908873i</v>
      </c>
      <c r="U1121" s="102" t="str">
        <f t="shared" si="327"/>
        <v>-0.00138358617774626+0.0275316986871942i</v>
      </c>
      <c r="V1121" s="102"/>
      <c r="W1121" s="102"/>
      <c r="X1121" s="102"/>
      <c r="Y1121" s="102"/>
      <c r="Z1121" s="102"/>
      <c r="AA1121" s="102"/>
      <c r="AB1121" s="102"/>
      <c r="AC1121" s="102"/>
      <c r="AD1121" s="102"/>
      <c r="AE1121" s="102"/>
      <c r="AF1121" s="102"/>
      <c r="AG1121" s="102"/>
      <c r="AH1121" s="102"/>
      <c r="AI1121" s="102"/>
      <c r="AJ1121" s="102"/>
      <c r="AK1121" s="102"/>
      <c r="AL1121" s="102"/>
    </row>
    <row r="1122" spans="2:38" s="110" customFormat="1" x14ac:dyDescent="0.2">
      <c r="B1122" s="102">
        <f t="shared" si="336"/>
        <v>6.4249999999998844</v>
      </c>
      <c r="C1122" s="102">
        <f t="shared" si="337"/>
        <v>2660725.0597981028</v>
      </c>
      <c r="D1122" s="102">
        <f t="shared" si="328"/>
        <v>2660.7250597981028</v>
      </c>
      <c r="E1122" s="102">
        <f t="shared" si="329"/>
        <v>-51.593673515387437</v>
      </c>
      <c r="F1122" s="102">
        <f t="shared" si="330"/>
        <v>-228.31572220091755</v>
      </c>
      <c r="G1122" s="102">
        <f t="shared" si="331"/>
        <v>-31.292127429395208</v>
      </c>
      <c r="H1122" s="102">
        <f t="shared" si="332"/>
        <v>92.844064258330704</v>
      </c>
      <c r="I1122" s="102">
        <f t="shared" si="333"/>
        <v>-82.885800944782645</v>
      </c>
      <c r="J1122" s="102">
        <f t="shared" si="334"/>
        <v>-135.47165794258683</v>
      </c>
      <c r="K1122" s="102" t="str">
        <f t="shared" si="320"/>
        <v>1+19.6434486075474i</v>
      </c>
      <c r="L1122" s="102" t="str">
        <f t="shared" si="321"/>
        <v>1-1.59678492974017i</v>
      </c>
      <c r="M1122" s="102" t="str">
        <f t="shared" si="338"/>
        <v>32.3663627046572+18.0466636778072i</v>
      </c>
      <c r="N1122" s="102" t="str">
        <f t="shared" si="322"/>
        <v>1+26028.3106672119i</v>
      </c>
      <c r="O1122" s="102" t="str">
        <f t="shared" si="323"/>
        <v>-176.413605504803+39.2364299302589i</v>
      </c>
      <c r="P1122" s="102" t="str">
        <f t="shared" si="339"/>
        <v>-1021434.40130257-4591708.89357205i</v>
      </c>
      <c r="Q1122" s="102" t="str">
        <f t="shared" si="324"/>
        <v>-0.00175046966617568+0.00196576984640405i</v>
      </c>
      <c r="R1122" s="102" t="str">
        <f t="shared" si="325"/>
        <v>1400-1.27268895087976i</v>
      </c>
      <c r="S1122" s="102" t="str">
        <f t="shared" si="326"/>
        <v>-69.5539310364519i</v>
      </c>
      <c r="T1122" s="102" t="str">
        <f t="shared" si="335"/>
        <v>3.44671373575566-69.3795602621894i</v>
      </c>
      <c r="U1122" s="102" t="str">
        <f t="shared" si="327"/>
        <v>-0.00135217231171952+0.0272181351797819i</v>
      </c>
      <c r="V1122" s="102"/>
      <c r="W1122" s="102"/>
      <c r="X1122" s="102"/>
      <c r="Y1122" s="102"/>
      <c r="Z1122" s="102"/>
      <c r="AA1122" s="102"/>
      <c r="AB1122" s="102"/>
      <c r="AC1122" s="102"/>
      <c r="AD1122" s="102"/>
      <c r="AE1122" s="102"/>
      <c r="AF1122" s="102"/>
      <c r="AG1122" s="102"/>
      <c r="AH1122" s="102"/>
      <c r="AI1122" s="102"/>
      <c r="AJ1122" s="102"/>
      <c r="AK1122" s="102"/>
      <c r="AL1122" s="102"/>
    </row>
    <row r="1123" spans="2:38" s="110" customFormat="1" x14ac:dyDescent="0.2">
      <c r="B1123" s="102">
        <f t="shared" si="336"/>
        <v>6.4299999999998843</v>
      </c>
      <c r="C1123" s="102">
        <f t="shared" si="337"/>
        <v>2691534.8039262006</v>
      </c>
      <c r="D1123" s="102">
        <f t="shared" si="328"/>
        <v>2691.5348039262008</v>
      </c>
      <c r="E1123" s="102">
        <f t="shared" si="329"/>
        <v>-51.71827492274376</v>
      </c>
      <c r="F1123" s="102">
        <f t="shared" si="330"/>
        <v>-228.71904418644471</v>
      </c>
      <c r="G1123" s="102">
        <f t="shared" si="331"/>
        <v>-31.391875134502545</v>
      </c>
      <c r="H1123" s="102">
        <f t="shared" si="332"/>
        <v>92.811564000915169</v>
      </c>
      <c r="I1123" s="102">
        <f t="shared" si="333"/>
        <v>-83.110150057246301</v>
      </c>
      <c r="J1123" s="102">
        <f t="shared" si="334"/>
        <v>-135.90748018552955</v>
      </c>
      <c r="K1123" s="102" t="str">
        <f t="shared" si="320"/>
        <v>1+19.8709090222051i</v>
      </c>
      <c r="L1123" s="102" t="str">
        <f t="shared" si="321"/>
        <v>1-1.61527482779699i</v>
      </c>
      <c r="M1123" s="102" t="str">
        <f t="shared" si="338"/>
        <v>33.096979149012+18.2556341944081i</v>
      </c>
      <c r="N1123" s="102" t="str">
        <f t="shared" si="322"/>
        <v>1+26329.7043000453i</v>
      </c>
      <c r="O1123" s="102" t="str">
        <f t="shared" si="323"/>
        <v>-180.546099248328+39.690766375958i</v>
      </c>
      <c r="P1123" s="102" t="str">
        <f t="shared" si="339"/>
        <v>-1045226.6882204-4753685.71496873i</v>
      </c>
      <c r="Q1123" s="102" t="str">
        <f t="shared" si="324"/>
        <v>-0.00171185477643405+0.00194987011716535i</v>
      </c>
      <c r="R1123" s="102" t="str">
        <f t="shared" si="325"/>
        <v>1400-1.25812060092788i</v>
      </c>
      <c r="S1123" s="102" t="str">
        <f t="shared" si="326"/>
        <v>-68.75775377164i</v>
      </c>
      <c r="T1123" s="102" t="str">
        <f t="shared" si="335"/>
        <v>3.36845269391369-68.5892929426064i</v>
      </c>
      <c r="U1123" s="102" t="str">
        <f t="shared" si="327"/>
        <v>-0.00132146990299691+0.0269081072313301i</v>
      </c>
      <c r="V1123" s="102"/>
      <c r="W1123" s="102"/>
      <c r="X1123" s="102"/>
      <c r="Y1123" s="102"/>
      <c r="Z1123" s="102"/>
      <c r="AA1123" s="102"/>
      <c r="AB1123" s="102"/>
      <c r="AC1123" s="102"/>
      <c r="AD1123" s="102"/>
      <c r="AE1123" s="102"/>
      <c r="AF1123" s="102"/>
      <c r="AG1123" s="102"/>
      <c r="AH1123" s="102"/>
      <c r="AI1123" s="102"/>
      <c r="AJ1123" s="102"/>
      <c r="AK1123" s="102"/>
      <c r="AL1123" s="102"/>
    </row>
    <row r="1124" spans="2:38" s="110" customFormat="1" x14ac:dyDescent="0.2">
      <c r="B1124" s="102">
        <f t="shared" si="336"/>
        <v>6.4349999999998841</v>
      </c>
      <c r="C1124" s="102">
        <f t="shared" si="337"/>
        <v>2722701.3080771887</v>
      </c>
      <c r="D1124" s="102">
        <f t="shared" si="328"/>
        <v>2722.7013080771885</v>
      </c>
      <c r="E1124" s="102">
        <f t="shared" si="329"/>
        <v>-51.842488361900791</v>
      </c>
      <c r="F1124" s="102">
        <f t="shared" si="330"/>
        <v>-229.11971642793563</v>
      </c>
      <c r="G1124" s="102">
        <f t="shared" si="331"/>
        <v>-31.491628568372811</v>
      </c>
      <c r="H1124" s="102">
        <f t="shared" si="332"/>
        <v>92.77943389117209</v>
      </c>
      <c r="I1124" s="102">
        <f t="shared" si="333"/>
        <v>-83.334116930273609</v>
      </c>
      <c r="J1124" s="102">
        <f t="shared" si="334"/>
        <v>-136.34028253676354</v>
      </c>
      <c r="K1124" s="102" t="str">
        <f t="shared" si="320"/>
        <v>1+20.1010033043303i</v>
      </c>
      <c r="L1124" s="102" t="str">
        <f t="shared" si="321"/>
        <v>1-1.63397882878263i</v>
      </c>
      <c r="M1124" s="102" t="str">
        <f t="shared" si="338"/>
        <v>33.8446138365654+18.4670244755477i</v>
      </c>
      <c r="N1124" s="102" t="str">
        <f t="shared" si="322"/>
        <v>1+26634.5879066643i</v>
      </c>
      <c r="O1124" s="102" t="str">
        <f t="shared" si="323"/>
        <v>-184.774851136719+40.1503637897487i</v>
      </c>
      <c r="P1124" s="102" t="str">
        <f t="shared" si="339"/>
        <v>-1069573.16869375-4921361.86517796i</v>
      </c>
      <c r="Q1124" s="102" t="str">
        <f t="shared" si="324"/>
        <v>-0.00167406535342207+0.00193393825173075i</v>
      </c>
      <c r="R1124" s="102" t="str">
        <f t="shared" si="325"/>
        <v>1400-1.24371901349891i</v>
      </c>
      <c r="S1124" s="102" t="str">
        <f t="shared" si="326"/>
        <v>-67.9706902726148i</v>
      </c>
      <c r="T1124" s="102" t="str">
        <f t="shared" si="335"/>
        <v>3.29196430254326-67.8079392979066i</v>
      </c>
      <c r="U1124" s="102" t="str">
        <f t="shared" si="327"/>
        <v>-0.00129146291869005+0.0266015761861018i</v>
      </c>
      <c r="V1124" s="102"/>
      <c r="W1124" s="102"/>
      <c r="X1124" s="102"/>
      <c r="Y1124" s="102"/>
      <c r="Z1124" s="102"/>
      <c r="AA1124" s="102"/>
      <c r="AB1124" s="102"/>
      <c r="AC1124" s="102"/>
      <c r="AD1124" s="102"/>
      <c r="AE1124" s="102"/>
      <c r="AF1124" s="102"/>
      <c r="AG1124" s="102"/>
      <c r="AH1124" s="102"/>
      <c r="AI1124" s="102"/>
      <c r="AJ1124" s="102"/>
      <c r="AK1124" s="102"/>
      <c r="AL1124" s="102"/>
    </row>
    <row r="1125" spans="2:38" s="110" customFormat="1" x14ac:dyDescent="0.2">
      <c r="B1125" s="102">
        <f t="shared" si="336"/>
        <v>6.439999999999884</v>
      </c>
      <c r="C1125" s="102">
        <f t="shared" si="337"/>
        <v>2754228.7033374342</v>
      </c>
      <c r="D1125" s="102">
        <f t="shared" si="328"/>
        <v>2754.2287033374341</v>
      </c>
      <c r="E1125" s="102">
        <f t="shared" si="329"/>
        <v>-51.966317042812918</v>
      </c>
      <c r="F1125" s="102">
        <f t="shared" si="330"/>
        <v>-229.51772566329635</v>
      </c>
      <c r="G1125" s="102">
        <f t="shared" si="331"/>
        <v>-31.591387601239834</v>
      </c>
      <c r="H1125" s="102">
        <f t="shared" si="332"/>
        <v>92.747669755663892</v>
      </c>
      <c r="I1125" s="102">
        <f t="shared" si="333"/>
        <v>-83.557704644052748</v>
      </c>
      <c r="J1125" s="102">
        <f t="shared" si="334"/>
        <v>-136.77005590763247</v>
      </c>
      <c r="K1125" s="102" t="str">
        <f t="shared" ref="K1125:K1188" si="340">COMPLEX(1,2*PI()*C1125*esr*Cout*10^-6)</f>
        <v>1+20.3337619526709i</v>
      </c>
      <c r="L1125" s="102" t="str">
        <f t="shared" ref="L1125:L1188" si="341">COMPLEX(1,-2*PI()*C1125*(1-Dmax)^2*Lout*10^-6/Req)</f>
        <v>1-1.65289941189216i</v>
      </c>
      <c r="M1125" s="102" t="str">
        <f t="shared" si="338"/>
        <v>34.6096631731249+18.6808625407787i</v>
      </c>
      <c r="N1125" s="102" t="str">
        <f t="shared" ref="N1125:N1188" si="342">COMPLEX(1,2*PI()*C1125*(Rd+Rs+esr)*Req*Cout*10^-6/(Req+Rd+Rs))</f>
        <v>1+26943.0018990608i</v>
      </c>
      <c r="O1125" s="102" t="str">
        <f t="shared" ref="O1125:O1188" si="343">IMSUM(COMPLEX(1,2*PI()*C1125/(Qd*ws)),IMPRODUCT(COMPLEX(0,2*PI()*C1125/ws),COMPLEX(0,2*PI()*C1125/ws)))</f>
        <v>-189.102103310207+40.6152830907704i</v>
      </c>
      <c r="P1125" s="102" t="str">
        <f t="shared" si="339"/>
        <v>-1094486.75154883-5094937.71332021i</v>
      </c>
      <c r="Q1125" s="102" t="str">
        <f t="shared" ref="Q1125:Q1188" si="344">IMPRODUCT(Ap,IMDIV(M1125,P1125))</f>
        <v>-0.00163708489491334+0.00191798135069369i</v>
      </c>
      <c r="R1125" s="102" t="str">
        <f t="shared" ref="R1125:R1188" si="345">IMSUM(Rz*10^3,IMDIV(1,COMPLEX(0,(2*PI()*C1125*Cz*10^-9))))</f>
        <v>1400-1.22948227967802i</v>
      </c>
      <c r="S1125" s="102" t="str">
        <f t="shared" ref="S1125:S1188" si="346">IMDIV(1,COMPLEX(0,(2*PI()*C1125*Cp*10^-12)))</f>
        <v>-67.1926362149613i</v>
      </c>
      <c r="T1125" s="102" t="str">
        <f t="shared" si="335"/>
        <v>3.21720860530307-67.0354017660941i</v>
      </c>
      <c r="U1125" s="102" t="str">
        <f t="shared" ref="U1125:U1188" si="347">IMPRODUCT(-Rs*g/(Rs+Rd),T1125)</f>
        <v>-0.00126213568361889+0.0262985037697753i</v>
      </c>
      <c r="V1125" s="102"/>
      <c r="W1125" s="102"/>
      <c r="X1125" s="102"/>
      <c r="Y1125" s="102"/>
      <c r="Z1125" s="102"/>
      <c r="AA1125" s="102"/>
      <c r="AB1125" s="102"/>
      <c r="AC1125" s="102"/>
      <c r="AD1125" s="102"/>
      <c r="AE1125" s="102"/>
      <c r="AF1125" s="102"/>
      <c r="AG1125" s="102"/>
      <c r="AH1125" s="102"/>
      <c r="AI1125" s="102"/>
      <c r="AJ1125" s="102"/>
      <c r="AK1125" s="102"/>
      <c r="AL1125" s="102"/>
    </row>
    <row r="1126" spans="2:38" s="110" customFormat="1" x14ac:dyDescent="0.2">
      <c r="B1126" s="102">
        <f t="shared" si="336"/>
        <v>6.4449999999998839</v>
      </c>
      <c r="C1126" s="102">
        <f t="shared" si="337"/>
        <v>2786121.1686290298</v>
      </c>
      <c r="D1126" s="102">
        <f t="shared" ref="D1126:D1189" si="348">C1126/1000</f>
        <v>2786.1211686290299</v>
      </c>
      <c r="E1126" s="102">
        <f t="shared" ref="E1126:E1189" si="349">20*LOG(IMABS(Q1126))</f>
        <v>-52.08976425146615</v>
      </c>
      <c r="F1126" s="102">
        <f t="shared" ref="F1126:F1189" si="350">IF(180/PI()*IMARGUMENT(Q1126)&gt;0,180/PI()*IMARGUMENT(Q1126)-360,180/PI()*IMARGUMENT(Q1126))</f>
        <v>-229.91305937886662</v>
      </c>
      <c r="G1126" s="102">
        <f t="shared" ref="G1126:G1189" si="351">20*LOG(IMABS(U1126))</f>
        <v>-31.691152106262326</v>
      </c>
      <c r="H1126" s="102">
        <f t="shared" ref="H1126:H1189" si="352">180/PI()*IMARGUMENT(U1126)</f>
        <v>92.716267466578088</v>
      </c>
      <c r="I1126" s="102">
        <f t="shared" ref="I1126:I1189" si="353">E1126+G1126</f>
        <v>-83.780916357728472</v>
      </c>
      <c r="J1126" s="102">
        <f t="shared" ref="J1126:J1189" si="354">F1126+H1126</f>
        <v>-137.19679191228852</v>
      </c>
      <c r="K1126" s="102" t="str">
        <f t="shared" si="340"/>
        <v>1+20.5692158191335i</v>
      </c>
      <c r="L1126" s="102" t="str">
        <f t="shared" si="341"/>
        <v>1-1.67203908502838i</v>
      </c>
      <c r="M1126" s="102" t="str">
        <f t="shared" si="338"/>
        <v>35.3925327979753+18.8971767341051i</v>
      </c>
      <c r="N1126" s="102" t="str">
        <f t="shared" si="342"/>
        <v>1+27254.9871571753i</v>
      </c>
      <c r="O1126" s="102" t="str">
        <f t="shared" si="343"/>
        <v>-193.530150135164+41.0855859035728i</v>
      </c>
      <c r="P1126" s="102" t="str">
        <f t="shared" si="339"/>
        <v>-1119980.64629703-5274620.6708742i</v>
      </c>
      <c r="Q1126" s="102" t="str">
        <f t="shared" si="344"/>
        <v>-0.00160089717907163+0.00190200623317266i</v>
      </c>
      <c r="R1126" s="102" t="str">
        <f t="shared" si="345"/>
        <v>1400-1.21540851240157i</v>
      </c>
      <c r="S1126" s="102" t="str">
        <f t="shared" si="346"/>
        <v>-66.423488468458i</v>
      </c>
      <c r="T1126" s="102" t="str">
        <f t="shared" ref="T1126:T1189" si="355">IMDIV(IMPRODUCT(R1126,S1126),IMSUM(R1126,S1126))</f>
        <v>3.14414653772667-66.271583751488i</v>
      </c>
      <c r="U1126" s="102" t="str">
        <f t="shared" si="347"/>
        <v>-0.00123347287249277+0.0259988520871222i</v>
      </c>
      <c r="V1126" s="102"/>
      <c r="W1126" s="102"/>
      <c r="X1126" s="102"/>
      <c r="Y1126" s="102"/>
      <c r="Z1126" s="102"/>
      <c r="AA1126" s="102"/>
      <c r="AB1126" s="102"/>
      <c r="AC1126" s="102"/>
      <c r="AD1126" s="102"/>
      <c r="AE1126" s="102"/>
      <c r="AF1126" s="102"/>
      <c r="AG1126" s="102"/>
      <c r="AH1126" s="102"/>
      <c r="AI1126" s="102"/>
      <c r="AJ1126" s="102"/>
      <c r="AK1126" s="102"/>
      <c r="AL1126" s="102"/>
    </row>
    <row r="1127" spans="2:38" s="110" customFormat="1" x14ac:dyDescent="0.2">
      <c r="B1127" s="102">
        <f t="shared" ref="B1127:B1190" si="356">B1126+0.005</f>
        <v>6.4499999999998838</v>
      </c>
      <c r="C1127" s="102">
        <f t="shared" ref="C1127:C1190" si="357">10^B1127</f>
        <v>2818382.9312637043</v>
      </c>
      <c r="D1127" s="102">
        <f t="shared" si="348"/>
        <v>2818.3829312637044</v>
      </c>
      <c r="E1127" s="102">
        <f t="shared" si="349"/>
        <v>-52.212833345923713</v>
      </c>
      <c r="F1127" s="102">
        <f t="shared" si="350"/>
        <v>-230.30570580759482</v>
      </c>
      <c r="G1127" s="102">
        <f t="shared" si="351"/>
        <v>-31.790921959459418</v>
      </c>
      <c r="H1127" s="102">
        <f t="shared" si="352"/>
        <v>92.685222941277075</v>
      </c>
      <c r="I1127" s="102">
        <f t="shared" si="353"/>
        <v>-84.003755305383123</v>
      </c>
      <c r="J1127" s="102">
        <f t="shared" si="354"/>
        <v>-137.62048286631773</v>
      </c>
      <c r="K1127" s="102" t="str">
        <f t="shared" si="340"/>
        <v>1+20.8073961128732i</v>
      </c>
      <c r="L1127" s="102" t="str">
        <f t="shared" si="341"/>
        <v>1-1.69140038513423i</v>
      </c>
      <c r="M1127" s="102" t="str">
        <f t="shared" ref="M1127:M1190" si="358">IMPRODUCT(K1127,L1127)</f>
        <v>36.1936377989542+19.115995727739i</v>
      </c>
      <c r="N1127" s="102" t="str">
        <f t="shared" si="342"/>
        <v>1+27570.585034316i</v>
      </c>
      <c r="O1127" s="102" t="str">
        <f t="shared" si="343"/>
        <v>-198.061339420638+41.5613345662844i</v>
      </c>
      <c r="P1127" s="102" t="str">
        <f t="shared" ref="P1127:P1190" si="359">IMPRODUCT(N1127,O1127)</f>
        <v>-1146068.37013882-5460625.43917266i</v>
      </c>
      <c r="Q1127" s="102" t="str">
        <f t="shared" si="344"/>
        <v>-0.00156548626186968+0.0018860194453652i</v>
      </c>
      <c r="R1127" s="102" t="str">
        <f t="shared" si="345"/>
        <v>1400-1.20149584620696i</v>
      </c>
      <c r="S1127" s="102" t="str">
        <f t="shared" si="346"/>
        <v>-65.6631450834037i</v>
      </c>
      <c r="T1127" s="102" t="str">
        <f t="shared" si="355"/>
        <v>3.07273990770828-65.5163896186901i</v>
      </c>
      <c r="U1127" s="102" t="str">
        <f t="shared" si="347"/>
        <v>-0.00120545950225478+0.0257025836196399i</v>
      </c>
      <c r="V1127" s="102"/>
      <c r="W1127" s="102"/>
      <c r="X1127" s="102"/>
      <c r="Y1127" s="102"/>
      <c r="Z1127" s="102"/>
      <c r="AA1127" s="102"/>
      <c r="AB1127" s="102"/>
      <c r="AC1127" s="102"/>
      <c r="AD1127" s="102"/>
      <c r="AE1127" s="102"/>
      <c r="AF1127" s="102"/>
      <c r="AG1127" s="102"/>
      <c r="AH1127" s="102"/>
      <c r="AI1127" s="102"/>
      <c r="AJ1127" s="102"/>
      <c r="AK1127" s="102"/>
      <c r="AL1127" s="102"/>
    </row>
    <row r="1128" spans="2:38" s="110" customFormat="1" x14ac:dyDescent="0.2">
      <c r="B1128" s="102">
        <f t="shared" si="356"/>
        <v>6.4549999999998837</v>
      </c>
      <c r="C1128" s="102">
        <f t="shared" si="357"/>
        <v>2851018.2675031512</v>
      </c>
      <c r="D1128" s="102">
        <f t="shared" si="348"/>
        <v>2851.018267503151</v>
      </c>
      <c r="E1128" s="102">
        <f t="shared" si="349"/>
        <v>-52.335527752404893</v>
      </c>
      <c r="F1128" s="102">
        <f t="shared" si="350"/>
        <v>-230.69565392655403</v>
      </c>
      <c r="G1128" s="102">
        <f t="shared" si="351"/>
        <v>-31.89069703964612</v>
      </c>
      <c r="H1128" s="102">
        <f t="shared" si="352"/>
        <v>92.654532141851178</v>
      </c>
      <c r="I1128" s="102">
        <f t="shared" si="353"/>
        <v>-84.226224792051013</v>
      </c>
      <c r="J1128" s="102">
        <f t="shared" si="354"/>
        <v>-138.04112178470285</v>
      </c>
      <c r="K1128" s="102" t="str">
        <f t="shared" si="340"/>
        <v>1+21.0483344044298i</v>
      </c>
      <c r="L1128" s="102" t="str">
        <f t="shared" si="341"/>
        <v>1-1.71098587852907i</v>
      </c>
      <c r="M1128" s="102" t="str">
        <f t="shared" si="358"/>
        <v>37.013402932537+19.3373485259007i</v>
      </c>
      <c r="N1128" s="102" t="str">
        <f t="shared" si="342"/>
        <v>1+27889.8373626395i</v>
      </c>
      <c r="O1128" s="102" t="str">
        <f t="shared" si="343"/>
        <v>-202.698073663158+42.042592138875i</v>
      </c>
      <c r="P1128" s="102" t="str">
        <f t="shared" si="359"/>
        <v>-1172763.75513067-5653174.26559366i</v>
      </c>
      <c r="Q1128" s="102" t="str">
        <f t="shared" si="344"/>
        <v>-0.00153083647442619+0.00187002726889655i</v>
      </c>
      <c r="R1128" s="102" t="str">
        <f t="shared" si="345"/>
        <v>1400-1.18774243698535i</v>
      </c>
      <c r="S1128" s="102" t="str">
        <f t="shared" si="346"/>
        <v>-64.9115052771063i</v>
      </c>
      <c r="T1128" s="102" t="str">
        <f t="shared" si="355"/>
        <v>3.00295137639839-64.769724686462i</v>
      </c>
      <c r="U1128" s="102" t="str">
        <f t="shared" si="347"/>
        <v>-0.00117808092458706+0.0254096612231504i</v>
      </c>
      <c r="V1128" s="102"/>
      <c r="W1128" s="102"/>
      <c r="X1128" s="102"/>
      <c r="Y1128" s="102"/>
      <c r="Z1128" s="102"/>
      <c r="AA1128" s="102"/>
      <c r="AB1128" s="102"/>
      <c r="AC1128" s="102"/>
      <c r="AD1128" s="102"/>
      <c r="AE1128" s="102"/>
      <c r="AF1128" s="102"/>
      <c r="AG1128" s="102"/>
      <c r="AH1128" s="102"/>
      <c r="AI1128" s="102"/>
      <c r="AJ1128" s="102"/>
      <c r="AK1128" s="102"/>
      <c r="AL1128" s="102"/>
    </row>
    <row r="1129" spans="2:38" s="110" customFormat="1" x14ac:dyDescent="0.2">
      <c r="B1129" s="102">
        <f t="shared" si="356"/>
        <v>6.4599999999998836</v>
      </c>
      <c r="C1129" s="102">
        <f t="shared" si="357"/>
        <v>2884031.5031258389</v>
      </c>
      <c r="D1129" s="102">
        <f t="shared" si="348"/>
        <v>2884.0315031258388</v>
      </c>
      <c r="E1129" s="102">
        <f t="shared" si="349"/>
        <v>-52.457850961407388</v>
      </c>
      <c r="F1129" s="102">
        <f t="shared" si="350"/>
        <v>-231.08289345381885</v>
      </c>
      <c r="G1129" s="102">
        <f t="shared" si="351"/>
        <v>-31.990477228371134</v>
      </c>
      <c r="H1129" s="102">
        <f t="shared" si="352"/>
        <v>92.624191074673931</v>
      </c>
      <c r="I1129" s="102">
        <f t="shared" si="353"/>
        <v>-84.448328189778522</v>
      </c>
      <c r="J1129" s="102">
        <f t="shared" si="354"/>
        <v>-138.45870237914494</v>
      </c>
      <c r="K1129" s="102" t="str">
        <f t="shared" si="340"/>
        <v>1+21.2920626299129i</v>
      </c>
      <c r="L1129" s="102" t="str">
        <f t="shared" si="341"/>
        <v>1-1.73079816124883i</v>
      </c>
      <c r="M1129" s="102" t="str">
        <f t="shared" si="358"/>
        <v>37.8522628490482+19.5612644686641i</v>
      </c>
      <c r="N1129" s="102" t="str">
        <f t="shared" si="342"/>
        <v>1+28212.7864586961i</v>
      </c>
      <c r="O1129" s="102" t="str">
        <f t="shared" si="343"/>
        <v>-207.442811320601+42.5294224115147i</v>
      </c>
      <c r="P1129" s="102" t="str">
        <f t="shared" si="359"/>
        <v>-1200080.95551907-5852497.20875729i</v>
      </c>
      <c r="Q1129" s="102" t="str">
        <f t="shared" si="344"/>
        <v>-0.00149693242026622+0.00185403572896428i</v>
      </c>
      <c r="R1129" s="102" t="str">
        <f t="shared" si="345"/>
        <v>1400-1.17414646173724i</v>
      </c>
      <c r="S1129" s="102" t="str">
        <f t="shared" si="346"/>
        <v>-64.1684694205235i</v>
      </c>
      <c r="T1129" s="102" t="str">
        <f t="shared" si="355"/>
        <v>2.93474443950039-64.0314952215072i</v>
      </c>
      <c r="U1129" s="102" t="str">
        <f t="shared" si="347"/>
        <v>-0.00115132281857323+0.0251200481253605i</v>
      </c>
      <c r="V1129" s="102"/>
      <c r="W1129" s="102"/>
      <c r="X1129" s="102"/>
      <c r="Y1129" s="102"/>
      <c r="Z1129" s="102"/>
      <c r="AA1129" s="102"/>
      <c r="AB1129" s="102"/>
      <c r="AC1129" s="102"/>
      <c r="AD1129" s="102"/>
      <c r="AE1129" s="102"/>
      <c r="AF1129" s="102"/>
      <c r="AG1129" s="102"/>
      <c r="AH1129" s="102"/>
      <c r="AI1129" s="102"/>
      <c r="AJ1129" s="102"/>
      <c r="AK1129" s="102"/>
      <c r="AL1129" s="102"/>
    </row>
    <row r="1130" spans="2:38" s="110" customFormat="1" x14ac:dyDescent="0.2">
      <c r="B1130" s="102">
        <f t="shared" si="356"/>
        <v>6.4649999999998835</v>
      </c>
      <c r="C1130" s="102">
        <f t="shared" si="357"/>
        <v>2917427.0140003907</v>
      </c>
      <c r="D1130" s="102">
        <f t="shared" si="348"/>
        <v>2917.4270140003905</v>
      </c>
      <c r="E1130" s="102">
        <f t="shared" si="349"/>
        <v>-52.579806523872108</v>
      </c>
      <c r="F1130" s="102">
        <f t="shared" si="350"/>
        <v>-231.46741484471829</v>
      </c>
      <c r="G1130" s="102">
        <f t="shared" si="351"/>
        <v>-32.090262409855718</v>
      </c>
      <c r="H1130" s="102">
        <f t="shared" si="352"/>
        <v>92.594195789960608</v>
      </c>
      <c r="I1130" s="102">
        <f t="shared" si="353"/>
        <v>-84.670068933727833</v>
      </c>
      <c r="J1130" s="102">
        <f t="shared" si="354"/>
        <v>-138.87321905475767</v>
      </c>
      <c r="K1130" s="102" t="str">
        <f t="shared" si="340"/>
        <v>1+21.5386130952349i</v>
      </c>
      <c r="L1130" s="102" t="str">
        <f t="shared" si="341"/>
        <v>1-1.75083985939012i</v>
      </c>
      <c r="M1130" s="102" t="str">
        <f t="shared" si="358"/>
        <v>38.7106623231193+19.7877732358448i</v>
      </c>
      <c r="N1130" s="102" t="str">
        <f t="shared" si="342"/>
        <v>1+28539.4751290389i</v>
      </c>
      <c r="O1130" s="102" t="str">
        <f t="shared" si="343"/>
        <v>-212.298068115669+43.0218899130287i</v>
      </c>
      <c r="P1130" s="102" t="str">
        <f t="shared" si="359"/>
        <v>-1228034.45524525-6058832.41304023i</v>
      </c>
      <c r="Q1130" s="102" t="str">
        <f t="shared" si="344"/>
        <v>-0.00146375897251223+0.00183805060228268i</v>
      </c>
      <c r="R1130" s="102" t="str">
        <f t="shared" si="345"/>
        <v>1400-1.16070611833085i</v>
      </c>
      <c r="S1130" s="102" t="str">
        <f t="shared" si="346"/>
        <v>-63.4339390250579i</v>
      </c>
      <c r="T1130" s="102" t="str">
        <f t="shared" si="355"/>
        <v>2.8680834089611-63.3016084321697i</v>
      </c>
      <c r="U1130" s="102" t="str">
        <f t="shared" si="347"/>
        <v>-0.00112517118351551+0.0248337079233896i</v>
      </c>
      <c r="V1130" s="102"/>
      <c r="W1130" s="102"/>
      <c r="X1130" s="102"/>
      <c r="Y1130" s="102"/>
      <c r="Z1130" s="102"/>
      <c r="AA1130" s="102"/>
      <c r="AB1130" s="102"/>
      <c r="AC1130" s="102"/>
      <c r="AD1130" s="102"/>
      <c r="AE1130" s="102"/>
      <c r="AF1130" s="102"/>
      <c r="AG1130" s="102"/>
      <c r="AH1130" s="102"/>
      <c r="AI1130" s="102"/>
      <c r="AJ1130" s="102"/>
      <c r="AK1130" s="102"/>
      <c r="AL1130" s="102"/>
    </row>
    <row r="1131" spans="2:38" s="110" customFormat="1" x14ac:dyDescent="0.2">
      <c r="B1131" s="102">
        <f t="shared" si="356"/>
        <v>6.4699999999998834</v>
      </c>
      <c r="C1131" s="102">
        <f t="shared" si="357"/>
        <v>2951209.2266655951</v>
      </c>
      <c r="D1131" s="102">
        <f t="shared" si="348"/>
        <v>2951.209226665595</v>
      </c>
      <c r="E1131" s="102">
        <f t="shared" si="349"/>
        <v>-52.701398047398563</v>
      </c>
      <c r="F1131" s="102">
        <f t="shared" si="350"/>
        <v>-231.84920928748571</v>
      </c>
      <c r="G1131" s="102">
        <f t="shared" si="351"/>
        <v>-32.190052470933914</v>
      </c>
      <c r="H1131" s="102">
        <f t="shared" si="352"/>
        <v>92.564542381329275</v>
      </c>
      <c r="I1131" s="102">
        <f t="shared" si="353"/>
        <v>-84.891450518332476</v>
      </c>
      <c r="J1131" s="102">
        <f t="shared" si="354"/>
        <v>-139.28466690615642</v>
      </c>
      <c r="K1131" s="102" t="str">
        <f t="shared" si="340"/>
        <v>1+21.7880184803928i</v>
      </c>
      <c r="L1131" s="102" t="str">
        <f t="shared" si="341"/>
        <v>1-1.77111362945834i</v>
      </c>
      <c r="M1131" s="102" t="str">
        <f t="shared" si="358"/>
        <v>39.5890564895139+20.0169048509345i</v>
      </c>
      <c r="N1131" s="102" t="str">
        <f t="shared" si="342"/>
        <v>1+28869.9466758971i</v>
      </c>
      <c r="O1131" s="102" t="str">
        <f t="shared" si="343"/>
        <v>-217.266418369787+43.5200599194509i</v>
      </c>
      <c r="P1131" s="102" t="str">
        <f t="shared" si="359"/>
        <v>-1256639.07562476-6272426.39273898i</v>
      </c>
      <c r="Q1131" s="102" t="str">
        <f t="shared" si="344"/>
        <v>-0.00143130127101085+0.00182207742482889i</v>
      </c>
      <c r="R1131" s="102" t="str">
        <f t="shared" si="345"/>
        <v>1400-1.1474196252632i</v>
      </c>
      <c r="S1131" s="102" t="str">
        <f t="shared" si="346"/>
        <v>-62.7078167295005i</v>
      </c>
      <c r="T1131" s="102" t="str">
        <f t="shared" si="355"/>
        <v>2.80293339504723-62.5799724620523i</v>
      </c>
      <c r="U1131" s="102" t="str">
        <f t="shared" si="347"/>
        <v>-0.00109961233190314+0.0245506045812666i</v>
      </c>
      <c r="V1131" s="102"/>
      <c r="W1131" s="102"/>
      <c r="X1131" s="102"/>
      <c r="Y1131" s="102"/>
      <c r="Z1131" s="102"/>
      <c r="AA1131" s="102"/>
      <c r="AB1131" s="102"/>
      <c r="AC1131" s="102"/>
      <c r="AD1131" s="102"/>
      <c r="AE1131" s="102"/>
      <c r="AF1131" s="102"/>
      <c r="AG1131" s="102"/>
      <c r="AH1131" s="102"/>
      <c r="AI1131" s="102"/>
      <c r="AJ1131" s="102"/>
      <c r="AK1131" s="102"/>
      <c r="AL1131" s="102"/>
    </row>
    <row r="1132" spans="2:38" s="110" customFormat="1" x14ac:dyDescent="0.2">
      <c r="B1132" s="102">
        <f t="shared" si="356"/>
        <v>6.4749999999998833</v>
      </c>
      <c r="C1132" s="102">
        <f t="shared" si="357"/>
        <v>2985382.6189171597</v>
      </c>
      <c r="D1132" s="102">
        <f t="shared" si="348"/>
        <v>2985.3826189171596</v>
      </c>
      <c r="E1132" s="102">
        <f t="shared" si="349"/>
        <v>-52.822629192511393</v>
      </c>
      <c r="F1132" s="102">
        <f t="shared" si="350"/>
        <v>-232.22826869832119</v>
      </c>
      <c r="G1132" s="102">
        <f t="shared" si="351"/>
        <v>-32.289847300993941</v>
      </c>
      <c r="H1132" s="102">
        <f t="shared" si="352"/>
        <v>92.535226985365156</v>
      </c>
      <c r="I1132" s="102">
        <f t="shared" si="353"/>
        <v>-85.112476493505341</v>
      </c>
      <c r="J1132" s="102">
        <f t="shared" si="354"/>
        <v>-139.69304171295602</v>
      </c>
      <c r="K1132" s="102" t="str">
        <f t="shared" si="340"/>
        <v>1+22.0403118438003i</v>
      </c>
      <c r="L1132" s="102" t="str">
        <f t="shared" si="341"/>
        <v>1-1.79162215871973i</v>
      </c>
      <c r="M1132" s="102" t="str">
        <f t="shared" si="358"/>
        <v>40.4879110844455+20.2486896850806i</v>
      </c>
      <c r="N1132" s="102" t="str">
        <f t="shared" si="342"/>
        <v>1+29204.2449029163i</v>
      </c>
      <c r="O1132" s="102" t="str">
        <f t="shared" si="343"/>
        <v>-222.350496368023+44.0239984626762i</v>
      </c>
      <c r="P1132" s="102" t="str">
        <f t="shared" si="359"/>
        <v>-1285909.98320597-6493534.32621828i</v>
      </c>
      <c r="Q1132" s="102" t="str">
        <f t="shared" si="344"/>
        <v>-0.00139954471940179+0.00180612149939418i</v>
      </c>
      <c r="R1132" s="102" t="str">
        <f t="shared" si="345"/>
        <v>1400-1.13428522142404i</v>
      </c>
      <c r="S1132" s="102" t="str">
        <f t="shared" si="346"/>
        <v>-61.9900062871279i</v>
      </c>
      <c r="T1132" s="102" t="str">
        <f t="shared" si="355"/>
        <v>2.73926028880104-61.866496383565i</v>
      </c>
      <c r="U1132" s="102" t="str">
        <f t="shared" si="347"/>
        <v>-0.00107463288252964+0.0242707024273985i</v>
      </c>
      <c r="V1132" s="102"/>
      <c r="W1132" s="102"/>
      <c r="X1132" s="102"/>
      <c r="Y1132" s="102"/>
      <c r="Z1132" s="102"/>
      <c r="AA1132" s="102"/>
      <c r="AB1132" s="102"/>
      <c r="AC1132" s="102"/>
      <c r="AD1132" s="102"/>
      <c r="AE1132" s="102"/>
      <c r="AF1132" s="102"/>
      <c r="AG1132" s="102"/>
      <c r="AH1132" s="102"/>
      <c r="AI1132" s="102"/>
      <c r="AJ1132" s="102"/>
      <c r="AK1132" s="102"/>
      <c r="AL1132" s="102"/>
    </row>
    <row r="1133" spans="2:38" s="110" customFormat="1" x14ac:dyDescent="0.2">
      <c r="B1133" s="102">
        <f t="shared" si="356"/>
        <v>6.4799999999998832</v>
      </c>
      <c r="C1133" s="102">
        <f t="shared" si="357"/>
        <v>3019951.720401207</v>
      </c>
      <c r="D1133" s="102">
        <f t="shared" si="348"/>
        <v>3019.9517204012068</v>
      </c>
      <c r="E1133" s="102">
        <f t="shared" si="349"/>
        <v>-52.943503668982984</v>
      </c>
      <c r="F1133" s="102">
        <f t="shared" si="350"/>
        <v>-232.60458571588981</v>
      </c>
      <c r="G1133" s="102">
        <f t="shared" si="351"/>
        <v>-32.389646791921287</v>
      </c>
      <c r="H1133" s="102">
        <f t="shared" si="352"/>
        <v>92.506245781187488</v>
      </c>
      <c r="I1133" s="102">
        <f t="shared" si="353"/>
        <v>-85.333150460904278</v>
      </c>
      <c r="J1133" s="102">
        <f t="shared" si="354"/>
        <v>-140.09833993470232</v>
      </c>
      <c r="K1133" s="102" t="str">
        <f t="shared" si="340"/>
        <v>1+22.2955266266695i</v>
      </c>
      <c r="L1133" s="102" t="str">
        <f t="shared" si="341"/>
        <v>1-1.81236816555765i</v>
      </c>
      <c r="M1133" s="102" t="str">
        <f t="shared" si="358"/>
        <v>41.4077026925187+20.4831584611118i</v>
      </c>
      <c r="N1133" s="102" t="str">
        <f t="shared" si="342"/>
        <v>1+29542.4141209645i</v>
      </c>
      <c r="O1133" s="102" t="str">
        <f t="shared" si="343"/>
        <v>-227.552997755826+44.5337723392126i</v>
      </c>
      <c r="P1133" s="102" t="str">
        <f t="shared" si="359"/>
        <v>-1315862.69781153-6722420.36039718i</v>
      </c>
      <c r="Q1133" s="102" t="str">
        <f t="shared" si="344"/>
        <v>-0.00136847498213393+0.00179018790294315i</v>
      </c>
      <c r="R1133" s="102" t="str">
        <f t="shared" si="345"/>
        <v>1400-1.12130116586237i</v>
      </c>
      <c r="S1133" s="102" t="str">
        <f t="shared" si="346"/>
        <v>-61.2804125529433i</v>
      </c>
      <c r="T1133" s="102" t="str">
        <f t="shared" si="355"/>
        <v>2.67703074486699-61.1610901914021i</v>
      </c>
      <c r="U1133" s="102" t="str">
        <f t="shared" si="347"/>
        <v>-0.00105021975375551+0.0239939661520115i</v>
      </c>
      <c r="V1133" s="102"/>
      <c r="W1133" s="102"/>
      <c r="X1133" s="102"/>
      <c r="Y1133" s="102"/>
      <c r="Z1133" s="102"/>
      <c r="AA1133" s="102"/>
      <c r="AB1133" s="102"/>
      <c r="AC1133" s="102"/>
      <c r="AD1133" s="102"/>
      <c r="AE1133" s="102"/>
      <c r="AF1133" s="102"/>
      <c r="AG1133" s="102"/>
      <c r="AH1133" s="102"/>
      <c r="AI1133" s="102"/>
      <c r="AJ1133" s="102"/>
      <c r="AK1133" s="102"/>
      <c r="AL1133" s="102"/>
    </row>
    <row r="1134" spans="2:38" s="110" customFormat="1" x14ac:dyDescent="0.2">
      <c r="B1134" s="102">
        <f t="shared" si="356"/>
        <v>6.4849999999998831</v>
      </c>
      <c r="C1134" s="102">
        <f t="shared" si="357"/>
        <v>3054921.1132146944</v>
      </c>
      <c r="D1134" s="102">
        <f t="shared" si="348"/>
        <v>3054.9211132146943</v>
      </c>
      <c r="E1134" s="102">
        <f t="shared" si="349"/>
        <v>-53.064025232215634</v>
      </c>
      <c r="F1134" s="102">
        <f t="shared" si="350"/>
        <v>-232.97815369527379</v>
      </c>
      <c r="G1134" s="102">
        <f t="shared" si="351"/>
        <v>-32.489450838042472</v>
      </c>
      <c r="H1134" s="102">
        <f t="shared" si="352"/>
        <v>92.477594990019739</v>
      </c>
      <c r="I1134" s="102">
        <f t="shared" si="353"/>
        <v>-85.553476070258114</v>
      </c>
      <c r="J1134" s="102">
        <f t="shared" si="354"/>
        <v>-140.50055870525404</v>
      </c>
      <c r="K1134" s="102" t="str">
        <f t="shared" si="340"/>
        <v>1+22.5536966574433i</v>
      </c>
      <c r="L1134" s="102" t="str">
        <f t="shared" si="341"/>
        <v>1-1.83335439983282i</v>
      </c>
      <c r="M1134" s="102" t="str">
        <f t="shared" si="358"/>
        <v>42.3489189994184+20.7203422576105i</v>
      </c>
      <c r="N1134" s="102" t="str">
        <f t="shared" si="342"/>
        <v>1+29884.4991540051i</v>
      </c>
      <c r="O1134" s="102" t="str">
        <f t="shared" si="343"/>
        <v>-232.876680968293+45.0494491190353i</v>
      </c>
      <c r="P1134" s="102" t="str">
        <f t="shared" si="359"/>
        <v>-1346513.10076717-6959357.92593535i</v>
      </c>
      <c r="Q1134" s="102" t="str">
        <f t="shared" si="344"/>
        <v>-0.00133807798143396+0.00177428149378378i</v>
      </c>
      <c r="R1134" s="102" t="str">
        <f t="shared" si="345"/>
        <v>1400-1.10846573755568i</v>
      </c>
      <c r="S1134" s="102" t="str">
        <f t="shared" si="346"/>
        <v>-60.5789414710663i</v>
      </c>
      <c r="T1134" s="102" t="str">
        <f t="shared" si="355"/>
        <v>2.61621216468287-60.4636647959613i</v>
      </c>
      <c r="U1134" s="102" t="str">
        <f t="shared" si="347"/>
        <v>-0.00102636015691405+0.0237203608045694i</v>
      </c>
      <c r="V1134" s="102"/>
      <c r="W1134" s="102"/>
      <c r="X1134" s="102"/>
      <c r="Y1134" s="102"/>
      <c r="Z1134" s="102"/>
      <c r="AA1134" s="102"/>
      <c r="AB1134" s="102"/>
      <c r="AC1134" s="102"/>
      <c r="AD1134" s="102"/>
      <c r="AE1134" s="102"/>
      <c r="AF1134" s="102"/>
      <c r="AG1134" s="102"/>
      <c r="AH1134" s="102"/>
      <c r="AI1134" s="102"/>
      <c r="AJ1134" s="102"/>
      <c r="AK1134" s="102"/>
      <c r="AL1134" s="102"/>
    </row>
    <row r="1135" spans="2:38" s="110" customFormat="1" x14ac:dyDescent="0.2">
      <c r="B1135" s="102">
        <f t="shared" si="356"/>
        <v>6.489999999999883</v>
      </c>
      <c r="C1135" s="102">
        <f t="shared" si="357"/>
        <v>3090295.432512762</v>
      </c>
      <c r="D1135" s="102">
        <f t="shared" si="348"/>
        <v>3090.2954325127621</v>
      </c>
      <c r="E1135" s="102">
        <f t="shared" si="349"/>
        <v>-53.184197679685752</v>
      </c>
      <c r="F1135" s="102">
        <f t="shared" si="350"/>
        <v>-233.34896670140282</v>
      </c>
      <c r="G1135" s="102">
        <f t="shared" si="351"/>
        <v>-32.589259336070825</v>
      </c>
      <c r="H1135" s="102">
        <f t="shared" si="352"/>
        <v>92.449270874762576</v>
      </c>
      <c r="I1135" s="102">
        <f t="shared" si="353"/>
        <v>-85.773457015756577</v>
      </c>
      <c r="J1135" s="102">
        <f t="shared" si="354"/>
        <v>-140.89969582664025</v>
      </c>
      <c r="K1135" s="102" t="str">
        <f t="shared" si="340"/>
        <v>1+22.8148561562798i</v>
      </c>
      <c r="L1135" s="102" t="str">
        <f t="shared" si="341"/>
        <v>1-1.85458364324787i</v>
      </c>
      <c r="M1135" s="102" t="str">
        <f t="shared" si="358"/>
        <v>43.3120590504895+20.9602725130319i</v>
      </c>
      <c r="N1135" s="102" t="str">
        <f t="shared" si="342"/>
        <v>1+30230.545345039i</v>
      </c>
      <c r="O1135" s="102" t="str">
        <f t="shared" si="343"/>
        <v>-238.324368692735+45.5710971545428i</v>
      </c>
      <c r="P1135" s="102" t="str">
        <f t="shared" si="359"/>
        <v>-1377877.44332228-7204630.06349636i</v>
      </c>
      <c r="Q1135" s="102" t="str">
        <f t="shared" si="344"/>
        <v>-0.00130833989423252+0.00175840691855161i</v>
      </c>
      <c r="R1135" s="102" t="str">
        <f t="shared" si="345"/>
        <v>1400-1.09577723518185i</v>
      </c>
      <c r="S1135" s="102" t="str">
        <f t="shared" si="346"/>
        <v>-59.8855000622641i</v>
      </c>
      <c r="T1135" s="102" t="str">
        <f t="shared" si="355"/>
        <v>2.5567726800278-59.7741320167017i</v>
      </c>
      <c r="U1135" s="102" t="str">
        <f t="shared" si="347"/>
        <v>-0.00100304158985706+0.0234498517911675i</v>
      </c>
      <c r="V1135" s="102"/>
      <c r="W1135" s="102"/>
      <c r="X1135" s="102"/>
      <c r="Y1135" s="102"/>
      <c r="Z1135" s="102"/>
      <c r="AA1135" s="102"/>
      <c r="AB1135" s="102"/>
      <c r="AC1135" s="102"/>
      <c r="AD1135" s="102"/>
      <c r="AE1135" s="102"/>
      <c r="AF1135" s="102"/>
      <c r="AG1135" s="102"/>
      <c r="AH1135" s="102"/>
      <c r="AI1135" s="102"/>
      <c r="AJ1135" s="102"/>
      <c r="AK1135" s="102"/>
      <c r="AL1135" s="102"/>
    </row>
    <row r="1136" spans="2:38" s="110" customFormat="1" x14ac:dyDescent="0.2">
      <c r="B1136" s="102">
        <f t="shared" si="356"/>
        <v>6.4949999999998829</v>
      </c>
      <c r="C1136" s="102">
        <f t="shared" si="357"/>
        <v>3126079.3671231167</v>
      </c>
      <c r="D1136" s="102">
        <f t="shared" si="348"/>
        <v>3126.0793671231168</v>
      </c>
      <c r="E1136" s="102">
        <f t="shared" si="349"/>
        <v>-53.304024847452283</v>
      </c>
      <c r="F1136" s="102">
        <f t="shared" si="350"/>
        <v>-233.71701950197726</v>
      </c>
      <c r="G1136" s="102">
        <f t="shared" si="351"/>
        <v>-32.689072185052446</v>
      </c>
      <c r="H1136" s="102">
        <f t="shared" si="352"/>
        <v>92.421269739570008</v>
      </c>
      <c r="I1136" s="102">
        <f t="shared" si="353"/>
        <v>-85.993097032504721</v>
      </c>
      <c r="J1136" s="102">
        <f t="shared" si="354"/>
        <v>-141.29574976240724</v>
      </c>
      <c r="K1136" s="102" t="str">
        <f t="shared" si="340"/>
        <v>1+23.0790397395876i</v>
      </c>
      <c r="L1136" s="102" t="str">
        <f t="shared" si="341"/>
        <v>1-1.87605870971601i</v>
      </c>
      <c r="M1136" s="102" t="str">
        <f t="shared" si="358"/>
        <v>44.2976335153352+21.2029810298716i</v>
      </c>
      <c r="N1136" s="102" t="str">
        <f t="shared" si="342"/>
        <v>1+30580.5985621136i</v>
      </c>
      <c r="O1136" s="102" t="str">
        <f t="shared" si="343"/>
        <v>-243.898949365294+46.0987855896172i</v>
      </c>
      <c r="P1136" s="102" t="str">
        <f t="shared" si="359"/>
        <v>-1409972.3552664-7458529.76147574i</v>
      </c>
      <c r="Q1136" s="102" t="str">
        <f t="shared" si="344"/>
        <v>-0.00127924714905297+0.00174256861901114i</v>
      </c>
      <c r="R1136" s="102" t="str">
        <f t="shared" si="345"/>
        <v>1400-1.08323397689364i</v>
      </c>
      <c r="S1136" s="102" t="str">
        <f t="shared" si="346"/>
        <v>-59.1999964116294i</v>
      </c>
      <c r="T1136" s="102" t="str">
        <f t="shared" si="355"/>
        <v>2.49868113692064-59.0924045754548i</v>
      </c>
      <c r="U1136" s="102" t="str">
        <f t="shared" si="347"/>
        <v>-0.000980251830638095+0.0231824048719091i</v>
      </c>
      <c r="V1136" s="102"/>
      <c r="W1136" s="102"/>
      <c r="X1136" s="102"/>
      <c r="Y1136" s="102"/>
      <c r="Z1136" s="102"/>
      <c r="AA1136" s="102"/>
      <c r="AB1136" s="102"/>
      <c r="AC1136" s="102"/>
      <c r="AD1136" s="102"/>
      <c r="AE1136" s="102"/>
      <c r="AF1136" s="102"/>
      <c r="AG1136" s="102"/>
      <c r="AH1136" s="102"/>
      <c r="AI1136" s="102"/>
      <c r="AJ1136" s="102"/>
      <c r="AK1136" s="102"/>
      <c r="AL1136" s="102"/>
    </row>
    <row r="1137" spans="2:38" s="110" customFormat="1" x14ac:dyDescent="0.2">
      <c r="B1137" s="102">
        <f t="shared" si="356"/>
        <v>6.4999999999998828</v>
      </c>
      <c r="C1137" s="102">
        <f t="shared" si="357"/>
        <v>3162277.6601675316</v>
      </c>
      <c r="D1137" s="102">
        <f t="shared" si="348"/>
        <v>3162.2776601675314</v>
      </c>
      <c r="E1137" s="102">
        <f t="shared" si="349"/>
        <v>-53.423510606733117</v>
      </c>
      <c r="F1137" s="102">
        <f t="shared" si="350"/>
        <v>-234.08230755991406</v>
      </c>
      <c r="G1137" s="102">
        <f t="shared" si="351"/>
        <v>-32.788889286314301</v>
      </c>
      <c r="H1137" s="102">
        <f t="shared" si="352"/>
        <v>92.393587929428691</v>
      </c>
      <c r="I1137" s="102">
        <f t="shared" si="353"/>
        <v>-86.212399893047419</v>
      </c>
      <c r="J1137" s="102">
        <f t="shared" si="354"/>
        <v>-141.68871963048537</v>
      </c>
      <c r="K1137" s="102" t="str">
        <f t="shared" si="340"/>
        <v>1+23.3462824246146i</v>
      </c>
      <c r="L1137" s="102" t="str">
        <f t="shared" si="341"/>
        <v>1-1.89778244573405i</v>
      </c>
      <c r="M1137" s="102" t="str">
        <f t="shared" si="358"/>
        <v>45.306164958583+21.4484999788805i</v>
      </c>
      <c r="N1137" s="102" t="str">
        <f t="shared" si="342"/>
        <v>1+30934.705204404i</v>
      </c>
      <c r="O1137" s="102" t="str">
        <f t="shared" si="343"/>
        <v>-249.603378702422+46.632584368789i</v>
      </c>
      <c r="P1137" s="102" t="str">
        <f t="shared" si="359"/>
        <v>-1442814.85374669-7721360.30559827i</v>
      </c>
      <c r="Q1137" s="102" t="str">
        <f t="shared" si="344"/>
        <v>-0.00125078642286695+0.00172677083867761i</v>
      </c>
      <c r="R1137" s="102" t="str">
        <f t="shared" si="345"/>
        <v>1400-1.07083430009576i</v>
      </c>
      <c r="S1137" s="102" t="str">
        <f t="shared" si="346"/>
        <v>-58.522339656396i</v>
      </c>
      <c r="T1137" s="102" t="str">
        <f t="shared" si="355"/>
        <v>2.44190707986136-58.4183960896847i</v>
      </c>
      <c r="U1137" s="102" t="str">
        <f t="shared" si="347"/>
        <v>-0.000957978931330224+0.0229179861582609i</v>
      </c>
      <c r="V1137" s="102"/>
      <c r="W1137" s="102"/>
      <c r="X1137" s="102"/>
      <c r="Y1137" s="102"/>
      <c r="Z1137" s="102"/>
      <c r="AA1137" s="102"/>
      <c r="AB1137" s="102"/>
      <c r="AC1137" s="102"/>
      <c r="AD1137" s="102"/>
      <c r="AE1137" s="102"/>
      <c r="AF1137" s="102"/>
      <c r="AG1137" s="102"/>
      <c r="AH1137" s="102"/>
      <c r="AI1137" s="102"/>
      <c r="AJ1137" s="102"/>
      <c r="AK1137" s="102"/>
      <c r="AL1137" s="102"/>
    </row>
    <row r="1138" spans="2:38" s="110" customFormat="1" x14ac:dyDescent="0.2">
      <c r="B1138" s="102">
        <f t="shared" si="356"/>
        <v>6.5049999999998827</v>
      </c>
      <c r="C1138" s="102">
        <f t="shared" si="357"/>
        <v>3198895.10969054</v>
      </c>
      <c r="D1138" s="102">
        <f t="shared" si="348"/>
        <v>3198.8951096905398</v>
      </c>
      <c r="E1138" s="102">
        <f t="shared" si="349"/>
        <v>-53.542658860552265</v>
      </c>
      <c r="F1138" s="102">
        <f t="shared" si="350"/>
        <v>-234.44482702533321</v>
      </c>
      <c r="G1138" s="102">
        <f t="shared" si="351"/>
        <v>-32.888710543413055</v>
      </c>
      <c r="H1138" s="102">
        <f t="shared" si="352"/>
        <v>92.366221829739942</v>
      </c>
      <c r="I1138" s="102">
        <f t="shared" si="353"/>
        <v>-86.43136940396532</v>
      </c>
      <c r="J1138" s="102">
        <f t="shared" si="354"/>
        <v>-142.07860519559327</v>
      </c>
      <c r="K1138" s="102" t="str">
        <f t="shared" si="340"/>
        <v>1+23.6166196340891i</v>
      </c>
      <c r="L1138" s="102" t="str">
        <f t="shared" si="341"/>
        <v>1-1.91975773075967i</v>
      </c>
      <c r="M1138" s="102" t="str">
        <f t="shared" si="358"/>
        <v>46.3381881169532+21.6968619033294i</v>
      </c>
      <c r="N1138" s="102" t="str">
        <f t="shared" si="342"/>
        <v>1+31292.9122083618i</v>
      </c>
      <c r="O1138" s="102" t="str">
        <f t="shared" si="343"/>
        <v>-255.440681268069+47.1725642465083i</v>
      </c>
      <c r="P1138" s="102" t="str">
        <f t="shared" si="359"/>
        <v>-1476422.35229056-7993435.64080156i</v>
      </c>
      <c r="Q1138" s="102" t="str">
        <f t="shared" si="344"/>
        <v>-0.00122294463792117+0.00171101762926218i</v>
      </c>
      <c r="R1138" s="102" t="str">
        <f t="shared" si="345"/>
        <v>1400-1.05857656122446i</v>
      </c>
      <c r="S1138" s="102" t="str">
        <f t="shared" si="346"/>
        <v>-57.8524399738946i</v>
      </c>
      <c r="T1138" s="102" t="str">
        <f t="shared" si="355"/>
        <v>2.38642073640887-57.7520210657072i</v>
      </c>
      <c r="U1138" s="102" t="str">
        <f t="shared" si="347"/>
        <v>-0.000936211211975785+0.0226565621103928i</v>
      </c>
      <c r="V1138" s="102"/>
      <c r="W1138" s="102"/>
      <c r="X1138" s="102"/>
      <c r="Y1138" s="102"/>
      <c r="Z1138" s="102"/>
      <c r="AA1138" s="102"/>
      <c r="AB1138" s="102"/>
      <c r="AC1138" s="102"/>
      <c r="AD1138" s="102"/>
      <c r="AE1138" s="102"/>
      <c r="AF1138" s="102"/>
      <c r="AG1138" s="102"/>
      <c r="AH1138" s="102"/>
      <c r="AI1138" s="102"/>
      <c r="AJ1138" s="102"/>
      <c r="AK1138" s="102"/>
      <c r="AL1138" s="102"/>
    </row>
    <row r="1139" spans="2:38" s="110" customFormat="1" x14ac:dyDescent="0.2">
      <c r="B1139" s="102">
        <f t="shared" si="356"/>
        <v>6.5099999999998825</v>
      </c>
      <c r="C1139" s="102">
        <f t="shared" si="357"/>
        <v>3235936.5692954147</v>
      </c>
      <c r="D1139" s="102">
        <f t="shared" si="348"/>
        <v>3235.9365692954148</v>
      </c>
      <c r="E1139" s="102">
        <f t="shared" si="349"/>
        <v>-53.661473540457592</v>
      </c>
      <c r="F1139" s="102">
        <f t="shared" si="350"/>
        <v>-234.80457472710651</v>
      </c>
      <c r="G1139" s="102">
        <f t="shared" si="351"/>
        <v>-32.988535862084788</v>
      </c>
      <c r="H1139" s="102">
        <f t="shared" si="352"/>
        <v>92.339167865905466</v>
      </c>
      <c r="I1139" s="102">
        <f t="shared" si="353"/>
        <v>-86.650009402542381</v>
      </c>
      <c r="J1139" s="102">
        <f t="shared" si="354"/>
        <v>-142.46540686120105</v>
      </c>
      <c r="K1139" s="102" t="str">
        <f t="shared" si="340"/>
        <v>1+23.8900872009154i</v>
      </c>
      <c r="L1139" s="102" t="str">
        <f t="shared" si="341"/>
        <v>1-1.94198747759308i</v>
      </c>
      <c r="M1139" s="102" t="str">
        <f t="shared" si="358"/>
        <v>47.3942501827844+21.9480997233223i</v>
      </c>
      <c r="N1139" s="102" t="str">
        <f t="shared" si="342"/>
        <v>1+31655.2670539375i</v>
      </c>
      <c r="O1139" s="102" t="str">
        <f t="shared" si="343"/>
        <v>-261.41395207732+47.7187967965229i</v>
      </c>
      <c r="P1139" s="102" t="str">
        <f t="shared" si="359"/>
        <v>-1510812.67003859-8275080.74583599i</v>
      </c>
      <c r="Q1139" s="102" t="str">
        <f t="shared" si="344"/>
        <v>-0.00119570895854001+0.00169531285694423i</v>
      </c>
      <c r="R1139" s="102" t="str">
        <f t="shared" si="345"/>
        <v>1400-1.04645913552974i</v>
      </c>
      <c r="S1139" s="102" t="str">
        <f t="shared" si="346"/>
        <v>-57.1902085696484i</v>
      </c>
      <c r="T1139" s="102" t="str">
        <f t="shared" si="355"/>
        <v>2.33219300208883-57.093194891872i</v>
      </c>
      <c r="U1139" s="102" t="str">
        <f t="shared" si="347"/>
        <v>-0.000914937254665616+0.0223980995345036i</v>
      </c>
      <c r="V1139" s="102"/>
      <c r="W1139" s="102"/>
      <c r="X1139" s="102"/>
      <c r="Y1139" s="102"/>
      <c r="Z1139" s="102"/>
      <c r="AA1139" s="102"/>
      <c r="AB1139" s="102"/>
      <c r="AC1139" s="102"/>
      <c r="AD1139" s="102"/>
      <c r="AE1139" s="102"/>
      <c r="AF1139" s="102"/>
      <c r="AG1139" s="102"/>
      <c r="AH1139" s="102"/>
      <c r="AI1139" s="102"/>
      <c r="AJ1139" s="102"/>
      <c r="AK1139" s="102"/>
      <c r="AL1139" s="102"/>
    </row>
    <row r="1140" spans="2:38" s="110" customFormat="1" x14ac:dyDescent="0.2">
      <c r="B1140" s="102">
        <f t="shared" si="356"/>
        <v>6.5149999999998824</v>
      </c>
      <c r="C1140" s="102">
        <f t="shared" si="357"/>
        <v>3273406.9487874978</v>
      </c>
      <c r="D1140" s="102">
        <f t="shared" si="348"/>
        <v>3273.4069487874976</v>
      </c>
      <c r="E1140" s="102">
        <f t="shared" si="349"/>
        <v>-53.779958603312735</v>
      </c>
      <c r="F1140" s="102">
        <f t="shared" si="350"/>
        <v>-235.16154816399347</v>
      </c>
      <c r="G1140" s="102">
        <f t="shared" si="351"/>
        <v>-33.08836515019641</v>
      </c>
      <c r="H1140" s="102">
        <f t="shared" si="352"/>
        <v>92.312422502915538</v>
      </c>
      <c r="I1140" s="102">
        <f t="shared" si="353"/>
        <v>-86.868323753509145</v>
      </c>
      <c r="J1140" s="102">
        <f t="shared" si="354"/>
        <v>-142.84912566107795</v>
      </c>
      <c r="K1140" s="102" t="str">
        <f t="shared" si="340"/>
        <v>1+24.1667213729234i</v>
      </c>
      <c r="L1140" s="102" t="str">
        <f t="shared" si="341"/>
        <v>1-1.96447463276317i</v>
      </c>
      <c r="M1140" s="102" t="str">
        <f t="shared" si="358"/>
        <v>48.4749110941635+22.2022467401602i</v>
      </c>
      <c r="N1140" s="102" t="str">
        <f t="shared" si="342"/>
        <v>1+32021.8177708734i</v>
      </c>
      <c r="O1140" s="102" t="str">
        <f t="shared" si="343"/>
        <v>-267.526358237416+48.2713544213655i</v>
      </c>
      <c r="P1140" s="102" t="str">
        <f t="shared" si="359"/>
        <v>-1546004.04119245-8566632.02102951i</v>
      </c>
      <c r="Q1140" s="102" t="str">
        <f t="shared" si="344"/>
        <v>-0.00116906678790758+0.00167966020847377i</v>
      </c>
      <c r="R1140" s="102" t="str">
        <f t="shared" si="345"/>
        <v>1400-1.03448041685995i</v>
      </c>
      <c r="S1140" s="102" t="str">
        <f t="shared" si="346"/>
        <v>-56.5355576656019i</v>
      </c>
      <c r="T1140" s="102" t="str">
        <f t="shared" si="355"/>
        <v>2.27919542562438-56.4418338317087i</v>
      </c>
      <c r="U1140" s="102" t="str">
        <f t="shared" si="347"/>
        <v>-0.000894145897744947+0.0221425655801318i</v>
      </c>
      <c r="V1140" s="102"/>
      <c r="W1140" s="102"/>
      <c r="X1140" s="102"/>
      <c r="Y1140" s="102"/>
      <c r="Z1140" s="102"/>
      <c r="AA1140" s="102"/>
      <c r="AB1140" s="102"/>
      <c r="AC1140" s="102"/>
      <c r="AD1140" s="102"/>
      <c r="AE1140" s="102"/>
      <c r="AF1140" s="102"/>
      <c r="AG1140" s="102"/>
      <c r="AH1140" s="102"/>
      <c r="AI1140" s="102"/>
      <c r="AJ1140" s="102"/>
      <c r="AK1140" s="102"/>
      <c r="AL1140" s="102"/>
    </row>
    <row r="1141" spans="2:38" s="110" customFormat="1" x14ac:dyDescent="0.2">
      <c r="B1141" s="102">
        <f t="shared" si="356"/>
        <v>6.5199999999998823</v>
      </c>
      <c r="C1141" s="102">
        <f t="shared" si="357"/>
        <v>3311311.2148250164</v>
      </c>
      <c r="D1141" s="102">
        <f t="shared" si="348"/>
        <v>3311.3112148250166</v>
      </c>
      <c r="E1141" s="102">
        <f t="shared" si="349"/>
        <v>-53.898118028166742</v>
      </c>
      <c r="F1141" s="102">
        <f t="shared" si="350"/>
        <v>-235.51574549538634</v>
      </c>
      <c r="G1141" s="102">
        <f t="shared" si="351"/>
        <v>-33.188198317697669</v>
      </c>
      <c r="H1141" s="102">
        <f t="shared" si="352"/>
        <v>92.285982244940897</v>
      </c>
      <c r="I1141" s="102">
        <f t="shared" si="353"/>
        <v>-87.086316345864418</v>
      </c>
      <c r="J1141" s="102">
        <f t="shared" si="354"/>
        <v>-143.22976325044544</v>
      </c>
      <c r="K1141" s="102" t="str">
        <f t="shared" si="340"/>
        <v>1+24.4465588176728i</v>
      </c>
      <c r="L1141" s="102" t="str">
        <f t="shared" si="341"/>
        <v>1-1.98722217691798i</v>
      </c>
      <c r="M1141" s="102" t="str">
        <f t="shared" si="358"/>
        <v>49.5807438318092+22.4593366407548i</v>
      </c>
      <c r="N1141" s="102" t="str">
        <f t="shared" si="342"/>
        <v>1+32392.6129450701i</v>
      </c>
      <c r="O1141" s="102" t="str">
        <f t="shared" si="343"/>
        <v>-273.781140627019+48.830310361951i</v>
      </c>
      <c r="P1141" s="102" t="str">
        <f t="shared" si="359"/>
        <v>-1582015.12468295-8868437.68968047i</v>
      </c>
      <c r="Q1141" s="102" t="str">
        <f t="shared" si="344"/>
        <v>-0.00114300576483279+0.00166406319710685i</v>
      </c>
      <c r="R1141" s="102" t="str">
        <f t="shared" si="345"/>
        <v>1400-1.0226388174489i</v>
      </c>
      <c r="S1141" s="102" t="str">
        <f t="shared" si="346"/>
        <v>-55.8884004884865i</v>
      </c>
      <c r="T1141" s="102" t="str">
        <f t="shared" si="355"/>
        <v>2.22740019448376-55.7978550170449i</v>
      </c>
      <c r="U1141" s="102" t="str">
        <f t="shared" si="347"/>
        <v>-0.000873826230143627+0.021889927737456i</v>
      </c>
      <c r="V1141" s="102"/>
      <c r="W1141" s="102"/>
      <c r="X1141" s="102"/>
      <c r="Y1141" s="102"/>
      <c r="Z1141" s="102"/>
      <c r="AA1141" s="102"/>
      <c r="AB1141" s="102"/>
      <c r="AC1141" s="102"/>
      <c r="AD1141" s="102"/>
      <c r="AE1141" s="102"/>
      <c r="AF1141" s="102"/>
      <c r="AG1141" s="102"/>
      <c r="AH1141" s="102"/>
      <c r="AI1141" s="102"/>
      <c r="AJ1141" s="102"/>
      <c r="AK1141" s="102"/>
      <c r="AL1141" s="102"/>
    </row>
    <row r="1142" spans="2:38" s="110" customFormat="1" x14ac:dyDescent="0.2">
      <c r="B1142" s="102">
        <f t="shared" si="356"/>
        <v>6.5249999999998822</v>
      </c>
      <c r="C1142" s="102">
        <f t="shared" si="357"/>
        <v>3349654.3915773719</v>
      </c>
      <c r="D1142" s="102">
        <f t="shared" si="348"/>
        <v>3349.6543915773718</v>
      </c>
      <c r="E1142" s="102">
        <f t="shared" si="349"/>
        <v>-54.015955813197962</v>
      </c>
      <c r="F1142" s="102">
        <f t="shared" si="350"/>
        <v>-235.86716553168506</v>
      </c>
      <c r="G1142" s="102">
        <f t="shared" si="351"/>
        <v>-33.288035276574327</v>
      </c>
      <c r="H1142" s="102">
        <f t="shared" si="352"/>
        <v>92.259843634927549</v>
      </c>
      <c r="I1142" s="102">
        <f t="shared" si="353"/>
        <v>-87.303991089772296</v>
      </c>
      <c r="J1142" s="102">
        <f t="shared" si="354"/>
        <v>-143.60732189675753</v>
      </c>
      <c r="K1142" s="102" t="str">
        <f t="shared" si="340"/>
        <v>1+24.729636627314i</v>
      </c>
      <c r="L1142" s="102" t="str">
        <f t="shared" si="341"/>
        <v>1-2.01023312521986i</v>
      </c>
      <c r="M1142" s="102" t="str">
        <f t="shared" si="358"/>
        <v>50.7123347228769+22.7194035020941i</v>
      </c>
      <c r="N1142" s="102" t="str">
        <f t="shared" si="342"/>
        <v>1+32767.7017250261i</v>
      </c>
      <c r="O1142" s="102" t="str">
        <f t="shared" si="343"/>
        <v>-280.181615614542+49.3957387072839i</v>
      </c>
      <c r="P1142" s="102" t="str">
        <f t="shared" si="359"/>
        <v>-1618865.01406322-9180858.21355452i</v>
      </c>
      <c r="Q1142" s="102" t="str">
        <f t="shared" si="344"/>
        <v>-0.00111751376050184+0.00164852516837825i</v>
      </c>
      <c r="R1142" s="102" t="str">
        <f t="shared" si="345"/>
        <v>1400-1.01093276770543i</v>
      </c>
      <c r="S1142" s="102" t="str">
        <f t="shared" si="346"/>
        <v>-55.2486512583198i</v>
      </c>
      <c r="T1142" s="102" t="str">
        <f t="shared" si="355"/>
        <v>2.17678012073847-55.1611764410992i</v>
      </c>
      <c r="U1142" s="102" t="str">
        <f t="shared" si="347"/>
        <v>-0.000853967585828167+0.021640153834585i</v>
      </c>
      <c r="V1142" s="102"/>
      <c r="W1142" s="102"/>
      <c r="X1142" s="102"/>
      <c r="Y1142" s="102"/>
      <c r="Z1142" s="102"/>
      <c r="AA1142" s="102"/>
      <c r="AB1142" s="102"/>
      <c r="AC1142" s="102"/>
      <c r="AD1142" s="102"/>
      <c r="AE1142" s="102"/>
      <c r="AF1142" s="102"/>
      <c r="AG1142" s="102"/>
      <c r="AH1142" s="102"/>
      <c r="AI1142" s="102"/>
      <c r="AJ1142" s="102"/>
      <c r="AK1142" s="102"/>
      <c r="AL1142" s="102"/>
    </row>
    <row r="1143" spans="2:38" s="110" customFormat="1" x14ac:dyDescent="0.2">
      <c r="B1143" s="102">
        <f t="shared" si="356"/>
        <v>6.5299999999998821</v>
      </c>
      <c r="C1143" s="102">
        <f t="shared" si="357"/>
        <v>3388441.5613911101</v>
      </c>
      <c r="D1143" s="102">
        <f t="shared" si="348"/>
        <v>3388.4415613911101</v>
      </c>
      <c r="E1143" s="102">
        <f t="shared" si="349"/>
        <v>-54.133475972738779</v>
      </c>
      <c r="F1143" s="102">
        <f t="shared" si="350"/>
        <v>-236.2158077243279</v>
      </c>
      <c r="G1143" s="102">
        <f t="shared" si="351"/>
        <v>-33.387875940802616</v>
      </c>
      <c r="H1143" s="102">
        <f t="shared" si="352"/>
        <v>92.234003254194732</v>
      </c>
      <c r="I1143" s="102">
        <f t="shared" si="353"/>
        <v>-87.521351913541395</v>
      </c>
      <c r="J1143" s="102">
        <f t="shared" si="354"/>
        <v>-143.98180447013317</v>
      </c>
      <c r="K1143" s="102" t="str">
        <f t="shared" si="340"/>
        <v>1+25.0159923235039i</v>
      </c>
      <c r="L1143" s="102" t="str">
        <f t="shared" si="341"/>
        <v>1-2.03351052774507i</v>
      </c>
      <c r="M1143" s="102" t="str">
        <f t="shared" si="358"/>
        <v>51.870283751835+22.9824817957588i</v>
      </c>
      <c r="N1143" s="102" t="str">
        <f t="shared" si="342"/>
        <v>1+33147.133828353i</v>
      </c>
      <c r="O1143" s="102" t="str">
        <f t="shared" si="343"/>
        <v>-286.731176816542+49.9677144042788i</v>
      </c>
      <c r="P1143" s="102" t="str">
        <f t="shared" si="359"/>
        <v>-1656573.24763237-9504266.72298466i</v>
      </c>
      <c r="Q1143" s="102" t="str">
        <f t="shared" si="344"/>
        <v>-0.00109257887522069+0.00163304930571374i</v>
      </c>
      <c r="R1143" s="102" t="str">
        <f t="shared" si="345"/>
        <v>1400-0.999360716005298i</v>
      </c>
      <c r="S1143" s="102" t="str">
        <f t="shared" si="346"/>
        <v>-54.6162251770339i</v>
      </c>
      <c r="T1143" s="102" t="str">
        <f t="shared" si="355"/>
        <v>2.12730862722526-54.5317169515493i</v>
      </c>
      <c r="U1143" s="102" t="str">
        <f t="shared" si="347"/>
        <v>-0.000834559538372985+0.0213932120348385i</v>
      </c>
      <c r="V1143" s="102"/>
      <c r="W1143" s="102"/>
      <c r="X1143" s="102"/>
      <c r="Y1143" s="102"/>
      <c r="Z1143" s="102"/>
      <c r="AA1143" s="102"/>
      <c r="AB1143" s="102"/>
      <c r="AC1143" s="102"/>
      <c r="AD1143" s="102"/>
      <c r="AE1143" s="102"/>
      <c r="AF1143" s="102"/>
      <c r="AG1143" s="102"/>
      <c r="AH1143" s="102"/>
      <c r="AI1143" s="102"/>
      <c r="AJ1143" s="102"/>
      <c r="AK1143" s="102"/>
      <c r="AL1143" s="102"/>
    </row>
    <row r="1144" spans="2:38" s="110" customFormat="1" x14ac:dyDescent="0.2">
      <c r="B1144" s="102">
        <f t="shared" si="356"/>
        <v>6.534999999999882</v>
      </c>
      <c r="C1144" s="102">
        <f t="shared" si="357"/>
        <v>3427677.8654635772</v>
      </c>
      <c r="D1144" s="102">
        <f t="shared" si="348"/>
        <v>3427.6778654635773</v>
      </c>
      <c r="E1144" s="102">
        <f t="shared" si="349"/>
        <v>-54.250682534379344</v>
      </c>
      <c r="F1144" s="102">
        <f t="shared" si="350"/>
        <v>-236.56167215549698</v>
      </c>
      <c r="G1144" s="102">
        <f t="shared" si="351"/>
        <v>-33.48772022630429</v>
      </c>
      <c r="H1144" s="102">
        <f t="shared" si="352"/>
        <v>92.208457722036201</v>
      </c>
      <c r="I1144" s="102">
        <f t="shared" si="353"/>
        <v>-87.738402760683641</v>
      </c>
      <c r="J1144" s="102">
        <f t="shared" si="354"/>
        <v>-144.35321443346078</v>
      </c>
      <c r="K1144" s="102" t="str">
        <f t="shared" si="340"/>
        <v>1+25.3056638623799i</v>
      </c>
      <c r="L1144" s="102" t="str">
        <f t="shared" si="341"/>
        <v>1-2.05705746988812i</v>
      </c>
      <c r="M1144" s="102" t="str">
        <f t="shared" si="358"/>
        <v>53.0552048785864+23.2486063924918i</v>
      </c>
      <c r="N1144" s="102" t="str">
        <f t="shared" si="342"/>
        <v>1+33530.9595483652i</v>
      </c>
      <c r="O1144" s="102" t="str">
        <f t="shared" si="343"/>
        <v>-293.433296897062+50.5463132676948i</v>
      </c>
      <c r="P1144" s="102" t="str">
        <f t="shared" si="359"/>
        <v>-1695159.81879497-9839049.46208555i</v>
      </c>
      <c r="Q1144" s="102" t="str">
        <f t="shared" si="344"/>
        <v>-0.00106818943515133+0.00161763863588577i</v>
      </c>
      <c r="R1144" s="102" t="str">
        <f t="shared" si="345"/>
        <v>1400-0.987921128485611i</v>
      </c>
      <c r="S1144" s="102" t="str">
        <f t="shared" si="346"/>
        <v>-53.9910384172371i</v>
      </c>
      <c r="T1144" s="102" t="str">
        <f t="shared" si="355"/>
        <v>2.07895973400651-53.9093962435848i</v>
      </c>
      <c r="U1144" s="102" t="str">
        <f t="shared" si="347"/>
        <v>-0.000815591895648706+0.0211490708340217i</v>
      </c>
      <c r="V1144" s="102"/>
      <c r="W1144" s="102"/>
      <c r="X1144" s="102"/>
      <c r="Y1144" s="102"/>
      <c r="Z1144" s="102"/>
      <c r="AA1144" s="102"/>
      <c r="AB1144" s="102"/>
      <c r="AC1144" s="102"/>
      <c r="AD1144" s="102"/>
      <c r="AE1144" s="102"/>
      <c r="AF1144" s="102"/>
      <c r="AG1144" s="102"/>
      <c r="AH1144" s="102"/>
      <c r="AI1144" s="102"/>
      <c r="AJ1144" s="102"/>
      <c r="AK1144" s="102"/>
      <c r="AL1144" s="102"/>
    </row>
    <row r="1145" spans="2:38" s="110" customFormat="1" x14ac:dyDescent="0.2">
      <c r="B1145" s="102">
        <f t="shared" si="356"/>
        <v>6.5399999999998819</v>
      </c>
      <c r="C1145" s="102">
        <f t="shared" si="357"/>
        <v>3467368.504524379</v>
      </c>
      <c r="D1145" s="102">
        <f t="shared" si="348"/>
        <v>3467.3685045243792</v>
      </c>
      <c r="E1145" s="102">
        <f t="shared" si="349"/>
        <v>-54.367579536151716</v>
      </c>
      <c r="F1145" s="102">
        <f t="shared" si="350"/>
        <v>-236.90475952752593</v>
      </c>
      <c r="G1145" s="102">
        <f t="shared" si="351"/>
        <v>-33.587568050903137</v>
      </c>
      <c r="H1145" s="102">
        <f t="shared" si="352"/>
        <v>92.183203695324622</v>
      </c>
      <c r="I1145" s="102">
        <f t="shared" si="353"/>
        <v>-87.955147587054853</v>
      </c>
      <c r="J1145" s="102">
        <f t="shared" si="354"/>
        <v>-144.72155583220132</v>
      </c>
      <c r="K1145" s="102" t="str">
        <f t="shared" si="340"/>
        <v>1+25.5986896395907i</v>
      </c>
      <c r="L1145" s="102" t="str">
        <f t="shared" si="341"/>
        <v>1-2.08087707277067i</v>
      </c>
      <c r="M1145" s="102" t="str">
        <f t="shared" si="358"/>
        <v>54.2677263639964+23.51781256682i</v>
      </c>
      <c r="N1145" s="102" t="str">
        <f t="shared" si="342"/>
        <v>1+33919.229760746i</v>
      </c>
      <c r="O1145" s="102" t="str">
        <f t="shared" si="343"/>
        <v>-300.29152940888+51.1316119901846i</v>
      </c>
      <c r="P1145" s="102" t="str">
        <f t="shared" si="359"/>
        <v>-1734645.1866618-10185606.2496136i</v>
      </c>
      <c r="Q1145" s="102" t="str">
        <f t="shared" si="344"/>
        <v>-0.00104433398904469+0.00160229603431583i</v>
      </c>
      <c r="R1145" s="102" t="str">
        <f t="shared" si="345"/>
        <v>1400-0.976612488841428i</v>
      </c>
      <c r="S1145" s="102" t="str">
        <f t="shared" si="346"/>
        <v>-53.3730081111013i</v>
      </c>
      <c r="T1145" s="102" t="str">
        <f t="shared" si="355"/>
        <v>2.03170804512234-53.2941348529425i</v>
      </c>
      <c r="U1145" s="102" t="str">
        <f t="shared" si="347"/>
        <v>-0.000797054694624916+0.0209076990576928i</v>
      </c>
      <c r="V1145" s="102"/>
      <c r="W1145" s="102"/>
      <c r="X1145" s="102"/>
      <c r="Y1145" s="102"/>
      <c r="Z1145" s="102"/>
      <c r="AA1145" s="102"/>
      <c r="AB1145" s="102"/>
      <c r="AC1145" s="102"/>
      <c r="AD1145" s="102"/>
      <c r="AE1145" s="102"/>
      <c r="AF1145" s="102"/>
      <c r="AG1145" s="102"/>
      <c r="AH1145" s="102"/>
      <c r="AI1145" s="102"/>
      <c r="AJ1145" s="102"/>
      <c r="AK1145" s="102"/>
      <c r="AL1145" s="102"/>
    </row>
    <row r="1146" spans="2:38" s="110" customFormat="1" x14ac:dyDescent="0.2">
      <c r="B1146" s="102">
        <f t="shared" si="356"/>
        <v>6.5449999999998818</v>
      </c>
      <c r="C1146" s="102">
        <f t="shared" si="357"/>
        <v>3507518.7395247319</v>
      </c>
      <c r="D1146" s="102">
        <f t="shared" si="348"/>
        <v>3507.5187395247317</v>
      </c>
      <c r="E1146" s="102">
        <f t="shared" si="349"/>
        <v>-54.484171023796677</v>
      </c>
      <c r="F1146" s="102">
        <f t="shared" si="350"/>
        <v>-237.24507115202522</v>
      </c>
      <c r="G1146" s="102">
        <f t="shared" si="351"/>
        <v>-33.687419334281941</v>
      </c>
      <c r="H1146" s="102">
        <f t="shared" si="352"/>
        <v>92.158237868119187</v>
      </c>
      <c r="I1146" s="102">
        <f t="shared" si="353"/>
        <v>-88.171590358078618</v>
      </c>
      <c r="J1146" s="102">
        <f t="shared" si="354"/>
        <v>-145.08683328390603</v>
      </c>
      <c r="K1146" s="102" t="str">
        <f t="shared" si="340"/>
        <v>1+25.8951084953857i</v>
      </c>
      <c r="L1146" s="102" t="str">
        <f t="shared" si="341"/>
        <v>1-2.10497249365529i</v>
      </c>
      <c r="M1146" s="102" t="str">
        <f t="shared" si="358"/>
        <v>55.5084911030063+23.7901360017304i</v>
      </c>
      <c r="N1146" s="102" t="str">
        <f t="shared" si="342"/>
        <v>1+34311.9959302915i</v>
      </c>
      <c r="O1146" s="102" t="str">
        <f t="shared" si="343"/>
        <v>-307.30951067766+51.7236881524598i</v>
      </c>
      <c r="P1146" s="102" t="str">
        <f t="shared" si="359"/>
        <v>-1775050.28689754-10544350.9560236i</v>
      </c>
      <c r="Q1146" s="102" t="str">
        <f t="shared" si="344"/>
        <v>-0.00102100130497317+0.00158702423022641i</v>
      </c>
      <c r="R1146" s="102" t="str">
        <f t="shared" si="345"/>
        <v>1400-0.965433298124808i</v>
      </c>
      <c r="S1146" s="102" t="str">
        <f t="shared" si="346"/>
        <v>-52.7620523393793i</v>
      </c>
      <c r="T1146" s="102" t="str">
        <f t="shared" si="355"/>
        <v>1.98552873562895-52.6858541489319i</v>
      </c>
      <c r="U1146" s="102" t="str">
        <f t="shared" si="347"/>
        <v>-0.000778938196285202+0.0206690658584271i</v>
      </c>
      <c r="V1146" s="102"/>
      <c r="W1146" s="102"/>
      <c r="X1146" s="102"/>
      <c r="Y1146" s="102"/>
      <c r="Z1146" s="102"/>
      <c r="AA1146" s="102"/>
      <c r="AB1146" s="102"/>
      <c r="AC1146" s="102"/>
      <c r="AD1146" s="102"/>
      <c r="AE1146" s="102"/>
      <c r="AF1146" s="102"/>
      <c r="AG1146" s="102"/>
      <c r="AH1146" s="102"/>
      <c r="AI1146" s="102"/>
      <c r="AJ1146" s="102"/>
      <c r="AK1146" s="102"/>
      <c r="AL1146" s="102"/>
    </row>
    <row r="1147" spans="2:38" s="110" customFormat="1" x14ac:dyDescent="0.2">
      <c r="B1147" s="102">
        <f t="shared" si="356"/>
        <v>6.5499999999998817</v>
      </c>
      <c r="C1147" s="102">
        <f t="shared" si="357"/>
        <v>3548133.8923347951</v>
      </c>
      <c r="D1147" s="102">
        <f t="shared" si="348"/>
        <v>3548.1338923347953</v>
      </c>
      <c r="E1147" s="102">
        <f t="shared" si="349"/>
        <v>-54.600461048110496</v>
      </c>
      <c r="F1147" s="102">
        <f t="shared" si="350"/>
        <v>-237.58260893875263</v>
      </c>
      <c r="G1147" s="102">
        <f t="shared" si="351"/>
        <v>-33.787273997941092</v>
      </c>
      <c r="H1147" s="102">
        <f t="shared" si="352"/>
        <v>92.133556971276477</v>
      </c>
      <c r="I1147" s="102">
        <f t="shared" si="353"/>
        <v>-88.387735046051588</v>
      </c>
      <c r="J1147" s="102">
        <f t="shared" si="354"/>
        <v>-145.44905196747615</v>
      </c>
      <c r="K1147" s="102" t="str">
        <f t="shared" si="340"/>
        <v>1+26.1949597197631i</v>
      </c>
      <c r="L1147" s="102" t="str">
        <f t="shared" si="341"/>
        <v>1-2.12934692636391i</v>
      </c>
      <c r="M1147" s="102" t="str">
        <f t="shared" si="358"/>
        <v>56.778156965504+24.0656127933992i</v>
      </c>
      <c r="N1147" s="102" t="str">
        <f t="shared" si="342"/>
        <v>1+34709.3101177322i</v>
      </c>
      <c r="O1147" s="102" t="str">
        <f t="shared" si="343"/>
        <v>-314.490961729956+52.3226202335745i</v>
      </c>
      <c r="P1147" s="102" t="str">
        <f t="shared" si="359"/>
        <v>-1816396.5428212-10915711.9972887i</v>
      </c>
      <c r="Q1147" s="102" t="str">
        <f t="shared" si="344"/>
        <v>-0.000998180367065776+0.0015718258116465i</v>
      </c>
      <c r="R1147" s="102" t="str">
        <f t="shared" si="345"/>
        <v>1400-0.954382074546141i</v>
      </c>
      <c r="S1147" s="102" t="str">
        <f t="shared" si="346"/>
        <v>-52.1580901205446i</v>
      </c>
      <c r="T1147" s="102" t="str">
        <f t="shared" si="355"/>
        <v>1.94039753891708-52.0844763274495i</v>
      </c>
      <c r="U1147" s="102" t="str">
        <f t="shared" si="347"/>
        <v>-0.000761232880652084+0.0204331407130763i</v>
      </c>
      <c r="V1147" s="102"/>
      <c r="W1147" s="102"/>
      <c r="X1147" s="102"/>
      <c r="Y1147" s="102"/>
      <c r="Z1147" s="102"/>
      <c r="AA1147" s="102"/>
      <c r="AB1147" s="102"/>
      <c r="AC1147" s="102"/>
      <c r="AD1147" s="102"/>
      <c r="AE1147" s="102"/>
      <c r="AF1147" s="102"/>
      <c r="AG1147" s="102"/>
      <c r="AH1147" s="102"/>
      <c r="AI1147" s="102"/>
      <c r="AJ1147" s="102"/>
      <c r="AK1147" s="102"/>
      <c r="AL1147" s="102"/>
    </row>
    <row r="1148" spans="2:38" s="110" customFormat="1" x14ac:dyDescent="0.2">
      <c r="B1148" s="102">
        <f t="shared" si="356"/>
        <v>6.5549999999998816</v>
      </c>
      <c r="C1148" s="102">
        <f t="shared" si="357"/>
        <v>3589219.3464490813</v>
      </c>
      <c r="D1148" s="102">
        <f t="shared" si="348"/>
        <v>3589.2193464490815</v>
      </c>
      <c r="E1148" s="102">
        <f t="shared" si="349"/>
        <v>-54.716453662376608</v>
      </c>
      <c r="F1148" s="102">
        <f t="shared" si="350"/>
        <v>-237.91737538424866</v>
      </c>
      <c r="G1148" s="102">
        <f t="shared" si="351"/>
        <v>-33.88713196515716</v>
      </c>
      <c r="H1148" s="102">
        <f t="shared" si="352"/>
        <v>92.109157772064606</v>
      </c>
      <c r="I1148" s="102">
        <f t="shared" si="353"/>
        <v>-88.603585627533761</v>
      </c>
      <c r="J1148" s="102">
        <f t="shared" si="354"/>
        <v>-145.80821761218405</v>
      </c>
      <c r="K1148" s="102" t="str">
        <f t="shared" si="340"/>
        <v>1+26.498283057678i</v>
      </c>
      <c r="L1148" s="102" t="str">
        <f t="shared" si="341"/>
        <v>1-2.1540036017012i</v>
      </c>
      <c r="M1148" s="102" t="str">
        <f t="shared" si="358"/>
        <v>58.0773971451363+24.3442794559768i</v>
      </c>
      <c r="N1148" s="102" t="str">
        <f t="shared" si="342"/>
        <v>1+35111.2249866331i</v>
      </c>
      <c r="O1148" s="102" t="str">
        <f t="shared" si="343"/>
        <v>-321.839690266179+52.9284876213272i</v>
      </c>
      <c r="P1148" s="102" t="str">
        <f t="shared" si="359"/>
        <v>-1858705.87676491-11300132.8460765i</v>
      </c>
      <c r="Q1148" s="102" t="str">
        <f t="shared" si="344"/>
        <v>-0.000975860372248021+0.00155670323027303i</v>
      </c>
      <c r="R1148" s="102" t="str">
        <f t="shared" si="345"/>
        <v>1400-0.943457353277692i</v>
      </c>
      <c r="S1148" s="102" t="str">
        <f t="shared" si="346"/>
        <v>-51.5610414000599i</v>
      </c>
      <c r="T1148" s="102" t="str">
        <f t="shared" si="355"/>
        <v>1.89629073430521-51.4899244039919i</v>
      </c>
      <c r="U1148" s="102" t="str">
        <f t="shared" si="347"/>
        <v>-0.000743929441919735+0.0201998934200275i</v>
      </c>
      <c r="V1148" s="102"/>
      <c r="W1148" s="102"/>
      <c r="X1148" s="102"/>
      <c r="Y1148" s="102"/>
      <c r="Z1148" s="102"/>
      <c r="AA1148" s="102"/>
      <c r="AB1148" s="102"/>
      <c r="AC1148" s="102"/>
      <c r="AD1148" s="102"/>
      <c r="AE1148" s="102"/>
      <c r="AF1148" s="102"/>
      <c r="AG1148" s="102"/>
      <c r="AH1148" s="102"/>
      <c r="AI1148" s="102"/>
      <c r="AJ1148" s="102"/>
      <c r="AK1148" s="102"/>
      <c r="AL1148" s="102"/>
    </row>
    <row r="1149" spans="2:38" s="110" customFormat="1" x14ac:dyDescent="0.2">
      <c r="B1149" s="102">
        <f t="shared" si="356"/>
        <v>6.5599999999998815</v>
      </c>
      <c r="C1149" s="102">
        <f t="shared" si="357"/>
        <v>3630780.5477000247</v>
      </c>
      <c r="D1149" s="102">
        <f t="shared" si="348"/>
        <v>3630.7805477000247</v>
      </c>
      <c r="E1149" s="102">
        <f t="shared" si="349"/>
        <v>-54.832152919878887</v>
      </c>
      <c r="F1149" s="102">
        <f t="shared" si="350"/>
        <v>-238.24937356025802</v>
      </c>
      <c r="G1149" s="102">
        <f t="shared" si="351"/>
        <v>-33.986993160943314</v>
      </c>
      <c r="H1149" s="102">
        <f t="shared" si="352"/>
        <v>92.085037073780427</v>
      </c>
      <c r="I1149" s="102">
        <f t="shared" si="353"/>
        <v>-88.819146080822208</v>
      </c>
      <c r="J1149" s="102">
        <f t="shared" si="354"/>
        <v>-146.16433648647759</v>
      </c>
      <c r="K1149" s="102" t="str">
        <f t="shared" si="340"/>
        <v>1+26.8051187143101i</v>
      </c>
      <c r="L1149" s="102" t="str">
        <f t="shared" si="341"/>
        <v>1-2.17894578788275i</v>
      </c>
      <c r="M1149" s="102" t="str">
        <f t="shared" si="358"/>
        <v>59.4069005162431+24.6261729264274i</v>
      </c>
      <c r="N1149" s="102" t="str">
        <f t="shared" si="342"/>
        <v>1+35517.7938103747i</v>
      </c>
      <c r="O1149" s="102" t="str">
        <f t="shared" si="343"/>
        <v>-329.35959267947+53.5413706227838i</v>
      </c>
      <c r="P1149" s="102" t="str">
        <f t="shared" si="359"/>
        <v>-1902000.72169757-11698072.5608878i</v>
      </c>
      <c r="Q1149" s="102" t="str">
        <f t="shared" si="344"/>
        <v>-0.000954030726989481+0.00154165880619212i</v>
      </c>
      <c r="R1149" s="102" t="str">
        <f t="shared" si="345"/>
        <v>1400-0.932657686259507i</v>
      </c>
      <c r="S1149" s="102" t="str">
        <f t="shared" si="346"/>
        <v>-50.970827039764i</v>
      </c>
      <c r="T1149" s="102" t="str">
        <f t="shared" si="355"/>
        <v>1.85318513490142-50.9021222066613i</v>
      </c>
      <c r="U1149" s="102" t="str">
        <f t="shared" si="347"/>
        <v>-0.000727018783692094+0.0199692940964594i</v>
      </c>
      <c r="V1149" s="102"/>
      <c r="W1149" s="102"/>
      <c r="X1149" s="102"/>
      <c r="Y1149" s="102"/>
      <c r="Z1149" s="102"/>
      <c r="AA1149" s="102"/>
      <c r="AB1149" s="102"/>
      <c r="AC1149" s="102"/>
      <c r="AD1149" s="102"/>
      <c r="AE1149" s="102"/>
      <c r="AF1149" s="102"/>
      <c r="AG1149" s="102"/>
      <c r="AH1149" s="102"/>
      <c r="AI1149" s="102"/>
      <c r="AJ1149" s="102"/>
      <c r="AK1149" s="102"/>
      <c r="AL1149" s="102"/>
    </row>
    <row r="1150" spans="2:38" s="110" customFormat="1" x14ac:dyDescent="0.2">
      <c r="B1150" s="102">
        <f t="shared" si="356"/>
        <v>6.5649999999998814</v>
      </c>
      <c r="C1150" s="102">
        <f t="shared" si="357"/>
        <v>3672823.0049798465</v>
      </c>
      <c r="D1150" s="102">
        <f t="shared" si="348"/>
        <v>3672.8230049798467</v>
      </c>
      <c r="E1150" s="102">
        <f t="shared" si="349"/>
        <v>-54.947562871497425</v>
      </c>
      <c r="F1150" s="102">
        <f t="shared" si="350"/>
        <v>-238.57860710195862</v>
      </c>
      <c r="G1150" s="102">
        <f t="shared" si="351"/>
        <v>-34.086857512010333</v>
      </c>
      <c r="H1150" s="102">
        <f t="shared" si="352"/>
        <v>92.061191715370157</v>
      </c>
      <c r="I1150" s="102">
        <f t="shared" si="353"/>
        <v>-89.034420383507751</v>
      </c>
      <c r="J1150" s="102">
        <f t="shared" si="354"/>
        <v>-146.51741538658848</v>
      </c>
      <c r="K1150" s="102" t="str">
        <f t="shared" si="340"/>
        <v>1+27.1155073603936i</v>
      </c>
      <c r="L1150" s="102" t="str">
        <f t="shared" si="341"/>
        <v>1-2.20417679096834i</v>
      </c>
      <c r="M1150" s="102" t="str">
        <f t="shared" si="358"/>
        <v>60.7673719991108+24.9113305694253i</v>
      </c>
      <c r="N1150" s="102" t="str">
        <f t="shared" si="342"/>
        <v>1+35929.0704792145i</v>
      </c>
      <c r="O1150" s="102" t="str">
        <f t="shared" si="343"/>
        <v>-337.054656121627+54.1613504749226i</v>
      </c>
      <c r="P1150" s="102" t="str">
        <f t="shared" si="359"/>
        <v>-1946304.03311905-12110006.3337909i</v>
      </c>
      <c r="Q1150" s="102" t="str">
        <f t="shared" si="344"/>
        <v>-0.000932681044061238+0.00152669473246319i</v>
      </c>
      <c r="R1150" s="102" t="str">
        <f t="shared" si="345"/>
        <v>1400-0.921981642007416i</v>
      </c>
      <c r="S1150" s="102" t="str">
        <f t="shared" si="346"/>
        <v>-50.3873688073822i</v>
      </c>
      <c r="T1150" s="102" t="str">
        <f t="shared" si="355"/>
        <v>1.81105807572874-50.3209943691738i</v>
      </c>
      <c r="U1150" s="102" t="str">
        <f t="shared" si="347"/>
        <v>-0.00071049201432435+0.0197413131755989i</v>
      </c>
      <c r="V1150" s="102"/>
      <c r="W1150" s="102"/>
      <c r="X1150" s="102"/>
      <c r="Y1150" s="102"/>
      <c r="Z1150" s="102"/>
      <c r="AA1150" s="102"/>
      <c r="AB1150" s="102"/>
      <c r="AC1150" s="102"/>
      <c r="AD1150" s="102"/>
      <c r="AE1150" s="102"/>
      <c r="AF1150" s="102"/>
      <c r="AG1150" s="102"/>
      <c r="AH1150" s="102"/>
      <c r="AI1150" s="102"/>
      <c r="AJ1150" s="102"/>
      <c r="AK1150" s="102"/>
      <c r="AL1150" s="102"/>
    </row>
    <row r="1151" spans="2:38" s="110" customFormat="1" x14ac:dyDescent="0.2">
      <c r="B1151" s="102">
        <f t="shared" si="356"/>
        <v>6.5699999999998813</v>
      </c>
      <c r="C1151" s="102">
        <f t="shared" si="357"/>
        <v>3715352.2909707134</v>
      </c>
      <c r="D1151" s="102">
        <f t="shared" si="348"/>
        <v>3715.3522909707135</v>
      </c>
      <c r="E1151" s="102">
        <f t="shared" si="349"/>
        <v>-55.062687563388131</v>
      </c>
      <c r="F1151" s="102">
        <f t="shared" si="350"/>
        <v>-238.90508019601776</v>
      </c>
      <c r="G1151" s="102">
        <f t="shared" si="351"/>
        <v>-34.186724946727921</v>
      </c>
      <c r="H1151" s="102">
        <f t="shared" si="352"/>
        <v>92.037618571053116</v>
      </c>
      <c r="I1151" s="102">
        <f t="shared" si="353"/>
        <v>-89.249412510116059</v>
      </c>
      <c r="J1151" s="102">
        <f t="shared" si="354"/>
        <v>-146.86746162496465</v>
      </c>
      <c r="K1151" s="102" t="str">
        <f t="shared" si="340"/>
        <v>1+27.4294901376073i</v>
      </c>
      <c r="L1151" s="102" t="str">
        <f t="shared" si="341"/>
        <v>1-2.22969995530009i</v>
      </c>
      <c r="M1151" s="102" t="str">
        <f t="shared" si="358"/>
        <v>62.1595329337272+25.1997901823072i</v>
      </c>
      <c r="N1151" s="102" t="str">
        <f t="shared" si="342"/>
        <v>1+36345.1095074292i</v>
      </c>
      <c r="O1151" s="102" t="str">
        <f t="shared" si="343"/>
        <v>-344.928960617141+54.7885093554013i</v>
      </c>
      <c r="P1151" s="102" t="str">
        <f t="shared" si="359"/>
        <v>-1991639.30123149-12536426.0574044i</v>
      </c>
      <c r="Q1151" s="102" t="str">
        <f t="shared" si="344"/>
        <v>-0.000911801139305297+0.00151181307956888i</v>
      </c>
      <c r="R1151" s="102" t="str">
        <f t="shared" si="345"/>
        <v>1400-0.911427805423321i</v>
      </c>
      <c r="S1151" s="102" t="str">
        <f t="shared" si="346"/>
        <v>-49.8105893661581i</v>
      </c>
      <c r="T1151" s="102" t="str">
        <f t="shared" si="355"/>
        <v>1.76988740210861-49.7464663238713i</v>
      </c>
      <c r="U1151" s="102" t="str">
        <f t="shared" si="347"/>
        <v>-0.000694340442365684+0.0195159214039802i</v>
      </c>
      <c r="V1151" s="102"/>
      <c r="W1151" s="102"/>
      <c r="X1151" s="102"/>
      <c r="Y1151" s="102"/>
      <c r="Z1151" s="102"/>
      <c r="AA1151" s="102"/>
      <c r="AB1151" s="102"/>
      <c r="AC1151" s="102"/>
      <c r="AD1151" s="102"/>
      <c r="AE1151" s="102"/>
      <c r="AF1151" s="102"/>
      <c r="AG1151" s="102"/>
      <c r="AH1151" s="102"/>
      <c r="AI1151" s="102"/>
      <c r="AJ1151" s="102"/>
      <c r="AK1151" s="102"/>
      <c r="AL1151" s="102"/>
    </row>
    <row r="1152" spans="2:38" s="110" customFormat="1" x14ac:dyDescent="0.2">
      <c r="B1152" s="102">
        <f t="shared" si="356"/>
        <v>6.5749999999998812</v>
      </c>
      <c r="C1152" s="102">
        <f t="shared" si="357"/>
        <v>3758374.042883418</v>
      </c>
      <c r="D1152" s="102">
        <f t="shared" si="348"/>
        <v>3758.374042883418</v>
      </c>
      <c r="E1152" s="102">
        <f t="shared" si="349"/>
        <v>-55.177531034744717</v>
      </c>
      <c r="F1152" s="102">
        <f t="shared" si="350"/>
        <v>-239.2287975684975</v>
      </c>
      <c r="G1152" s="102">
        <f t="shared" si="351"/>
        <v>-34.286595395087687</v>
      </c>
      <c r="H1152" s="102">
        <f t="shared" si="352"/>
        <v>92.014314549948779</v>
      </c>
      <c r="I1152" s="102">
        <f t="shared" si="353"/>
        <v>-89.464126429832405</v>
      </c>
      <c r="J1152" s="102">
        <f t="shared" si="354"/>
        <v>-147.21448301854872</v>
      </c>
      <c r="K1152" s="102" t="str">
        <f t="shared" si="340"/>
        <v>1+27.747108664028i</v>
      </c>
      <c r="L1152" s="102" t="str">
        <f t="shared" si="341"/>
        <v>1-2.25551866394578i</v>
      </c>
      <c r="M1152" s="102" t="str">
        <f t="shared" si="358"/>
        <v>63.5841214622468+25.4915900000822i</v>
      </c>
      <c r="N1152" s="102" t="str">
        <f t="shared" si="342"/>
        <v>1+36765.9660405415i</v>
      </c>
      <c r="O1152" s="102" t="str">
        <f t="shared" si="343"/>
        <v>-352.986681226484+55.4229303934502i</v>
      </c>
      <c r="P1152" s="102" t="str">
        <f t="shared" si="359"/>
        <v>-2038030.56339411-12977840.911806i</v>
      </c>
      <c r="Q1152" s="102" t="str">
        <f t="shared" si="344"/>
        <v>-0.000891381028418105+0.00149701579973411i</v>
      </c>
      <c r="R1152" s="102" t="str">
        <f t="shared" si="345"/>
        <v>1400-0.900994777607607i</v>
      </c>
      <c r="S1152" s="102" t="str">
        <f t="shared" si="346"/>
        <v>-49.2404122646017i</v>
      </c>
      <c r="T1152" s="102" t="str">
        <f t="shared" si="355"/>
        <v>1.72965145829677-49.1784642947363i</v>
      </c>
      <c r="U1152" s="102" t="str">
        <f t="shared" si="347"/>
        <v>-0.000678555572101039+0.0192930898387042i</v>
      </c>
      <c r="V1152" s="102"/>
      <c r="W1152" s="102"/>
      <c r="X1152" s="102"/>
      <c r="Y1152" s="102"/>
      <c r="Z1152" s="102"/>
      <c r="AA1152" s="102"/>
      <c r="AB1152" s="102"/>
      <c r="AC1152" s="102"/>
      <c r="AD1152" s="102"/>
      <c r="AE1152" s="102"/>
      <c r="AF1152" s="102"/>
      <c r="AG1152" s="102"/>
      <c r="AH1152" s="102"/>
      <c r="AI1152" s="102"/>
      <c r="AJ1152" s="102"/>
      <c r="AK1152" s="102"/>
      <c r="AL1152" s="102"/>
    </row>
    <row r="1153" spans="2:38" s="110" customFormat="1" x14ac:dyDescent="0.2">
      <c r="B1153" s="102">
        <f t="shared" si="356"/>
        <v>6.5799999999998811</v>
      </c>
      <c r="C1153" s="102">
        <f t="shared" si="357"/>
        <v>3801893.9632045762</v>
      </c>
      <c r="D1153" s="102">
        <f t="shared" si="348"/>
        <v>3801.8939632045763</v>
      </c>
      <c r="E1153" s="102">
        <f t="shared" si="349"/>
        <v>-55.292097315642678</v>
      </c>
      <c r="F1153" s="102">
        <f t="shared" si="350"/>
        <v>-239.54976447262669</v>
      </c>
      <c r="G1153" s="102">
        <f t="shared" si="351"/>
        <v>-34.386468788666697</v>
      </c>
      <c r="H1153" s="102">
        <f t="shared" si="352"/>
        <v>91.99127659570695</v>
      </c>
      <c r="I1153" s="102">
        <f t="shared" si="353"/>
        <v>-89.678566104309368</v>
      </c>
      <c r="J1153" s="102">
        <f t="shared" si="354"/>
        <v>-147.55848787691974</v>
      </c>
      <c r="K1153" s="102" t="str">
        <f t="shared" si="340"/>
        <v>1+28.0684050396476i</v>
      </c>
      <c r="L1153" s="102" t="str">
        <f t="shared" si="341"/>
        <v>1-2.28163633914729i</v>
      </c>
      <c r="M1153" s="102" t="str">
        <f t="shared" si="358"/>
        <v>65.0418929203649+25.7867687005003i</v>
      </c>
      <c r="N1153" s="102" t="str">
        <f t="shared" si="342"/>
        <v>1+37191.6958626289i</v>
      </c>
      <c r="O1153" s="102" t="str">
        <f t="shared" si="343"/>
        <v>-361.232090259781+56.0646976808907i</v>
      </c>
      <c r="P1153" s="102" t="str">
        <f t="shared" si="359"/>
        <v>-2085502.41686818-13434777.9720658i</v>
      </c>
      <c r="Q1153" s="102" t="str">
        <f t="shared" si="344"/>
        <v>-0.000871410923750211+0.00148230473111742i</v>
      </c>
      <c r="R1153" s="102" t="str">
        <f t="shared" si="345"/>
        <v>1400-0.890681175673741i</v>
      </c>
      <c r="S1153" s="102" t="str">
        <f t="shared" si="346"/>
        <v>-48.6767619263555i</v>
      </c>
      <c r="T1153" s="102" t="str">
        <f t="shared" si="355"/>
        <v>1.69032907636662-48.6169152904151i</v>
      </c>
      <c r="U1153" s="102" t="str">
        <f t="shared" si="347"/>
        <v>-0.00066312909918998+0.0190727898447013i</v>
      </c>
      <c r="V1153" s="102"/>
      <c r="W1153" s="102"/>
      <c r="X1153" s="102"/>
      <c r="Y1153" s="102"/>
      <c r="Z1153" s="102"/>
      <c r="AA1153" s="102"/>
      <c r="AB1153" s="102"/>
      <c r="AC1153" s="102"/>
      <c r="AD1153" s="102"/>
      <c r="AE1153" s="102"/>
      <c r="AF1153" s="102"/>
      <c r="AG1153" s="102"/>
      <c r="AH1153" s="102"/>
      <c r="AI1153" s="102"/>
      <c r="AJ1153" s="102"/>
      <c r="AK1153" s="102"/>
      <c r="AL1153" s="102"/>
    </row>
    <row r="1154" spans="2:38" s="110" customFormat="1" x14ac:dyDescent="0.2">
      <c r="B1154" s="102">
        <f t="shared" si="356"/>
        <v>6.5849999999998809</v>
      </c>
      <c r="C1154" s="102">
        <f t="shared" si="357"/>
        <v>3845917.8204524876</v>
      </c>
      <c r="D1154" s="102">
        <f t="shared" si="348"/>
        <v>3845.9178204524874</v>
      </c>
      <c r="E1154" s="102">
        <f t="shared" si="349"/>
        <v>-55.406390424966141</v>
      </c>
      <c r="F1154" s="102">
        <f t="shared" si="350"/>
        <v>-239.86798667646093</v>
      </c>
      <c r="G1154" s="102">
        <f t="shared" si="351"/>
        <v>-34.486345060591518</v>
      </c>
      <c r="H1154" s="102">
        <f t="shared" si="352"/>
        <v>91.968501686141337</v>
      </c>
      <c r="I1154" s="102">
        <f t="shared" si="353"/>
        <v>-89.892735485557665</v>
      </c>
      <c r="J1154" s="102">
        <f t="shared" si="354"/>
        <v>-147.89948499031959</v>
      </c>
      <c r="K1154" s="102" t="str">
        <f t="shared" si="340"/>
        <v>1+28.3934218519525i</v>
      </c>
      <c r="L1154" s="102" t="str">
        <f t="shared" si="341"/>
        <v>1-2.30805644277417i</v>
      </c>
      <c r="M1154" s="102" t="str">
        <f t="shared" si="358"/>
        <v>66.5336202378039+26.0853654091783i</v>
      </c>
      <c r="N1154" s="102" t="str">
        <f t="shared" si="342"/>
        <v>1+37622.3554037183i</v>
      </c>
      <c r="O1154" s="102" t="str">
        <f t="shared" si="343"/>
        <v>-369.669559542046+56.7138962832816i</v>
      </c>
      <c r="P1154" s="102" t="str">
        <f t="shared" si="359"/>
        <v>-2134080.03185878-13907782.8371306i</v>
      </c>
      <c r="Q1154" s="102" t="str">
        <f t="shared" si="344"/>
        <v>-0.000851881231123683+0.00146768160187744i</v>
      </c>
      <c r="R1154" s="102" t="str">
        <f t="shared" si="345"/>
        <v>1400-0.880485632564955i</v>
      </c>
      <c r="S1154" s="102" t="str">
        <f t="shared" si="346"/>
        <v>-48.1195636401778i</v>
      </c>
      <c r="T1154" s="102" t="str">
        <f t="shared" si="355"/>
        <v>1.65189956533501-48.0617470972528i</v>
      </c>
      <c r="U1154" s="102" t="str">
        <f t="shared" si="347"/>
        <v>-0.000648052906400656+0.0188549930919991i</v>
      </c>
      <c r="V1154" s="102"/>
      <c r="W1154" s="102"/>
      <c r="X1154" s="102"/>
      <c r="Y1154" s="102"/>
      <c r="Z1154" s="102"/>
      <c r="AA1154" s="102"/>
      <c r="AB1154" s="102"/>
      <c r="AC1154" s="102"/>
      <c r="AD1154" s="102"/>
      <c r="AE1154" s="102"/>
      <c r="AF1154" s="102"/>
      <c r="AG1154" s="102"/>
      <c r="AH1154" s="102"/>
      <c r="AI1154" s="102"/>
      <c r="AJ1154" s="102"/>
      <c r="AK1154" s="102"/>
      <c r="AL1154" s="102"/>
    </row>
    <row r="1155" spans="2:38" s="110" customFormat="1" x14ac:dyDescent="0.2">
      <c r="B1155" s="102">
        <f t="shared" si="356"/>
        <v>6.5899999999998808</v>
      </c>
      <c r="C1155" s="102">
        <f t="shared" si="357"/>
        <v>3890451.4499417455</v>
      </c>
      <c r="D1155" s="102">
        <f t="shared" si="348"/>
        <v>3890.4514499417455</v>
      </c>
      <c r="E1155" s="102">
        <f t="shared" si="349"/>
        <v>-55.520414368414571</v>
      </c>
      <c r="F1155" s="102">
        <f t="shared" si="350"/>
        <v>-240.18347045044675</v>
      </c>
      <c r="G1155" s="102">
        <f t="shared" si="351"/>
        <v>-34.586224145503351</v>
      </c>
      <c r="H1155" s="102">
        <f t="shared" si="352"/>
        <v>91.94598683286614</v>
      </c>
      <c r="I1155" s="102">
        <f t="shared" si="353"/>
        <v>-90.106638513917915</v>
      </c>
      <c r="J1155" s="102">
        <f t="shared" si="354"/>
        <v>-148.23748361758061</v>
      </c>
      <c r="K1155" s="102" t="str">
        <f t="shared" si="340"/>
        <v>1+28.7222021815692i</v>
      </c>
      <c r="L1155" s="102" t="str">
        <f t="shared" si="341"/>
        <v>1-2.33478247678254i</v>
      </c>
      <c r="M1155" s="102" t="str">
        <f t="shared" si="358"/>
        <v>68.060094348133+26.3874197047867i</v>
      </c>
      <c r="N1155" s="102" t="str">
        <f t="shared" si="342"/>
        <v>1+38058.0017472653i</v>
      </c>
      <c r="O1155" s="102" t="str">
        <f t="shared" si="343"/>
        <v>-378.303562731169+57.3706122511945i</v>
      </c>
      <c r="P1155" s="102" t="str">
        <f t="shared" si="359"/>
        <v>-2183789.16486037-14397420.2808073i</v>
      </c>
      <c r="Q1155" s="102" t="str">
        <f t="shared" si="344"/>
        <v>-0.000832782546669303+0.0014531480341179i</v>
      </c>
      <c r="R1155" s="102" t="str">
        <f t="shared" si="345"/>
        <v>1400-0.870406796873056i</v>
      </c>
      <c r="S1155" s="102" t="str">
        <f t="shared" si="346"/>
        <v>-47.5687435500392i</v>
      </c>
      <c r="T1155" s="102" t="str">
        <f t="shared" si="355"/>
        <v>1.6143427005251-47.5128882723377i</v>
      </c>
      <c r="U1155" s="102" t="str">
        <f t="shared" si="347"/>
        <v>-0.000633319059436769+0.018639671552994i</v>
      </c>
      <c r="V1155" s="102"/>
      <c r="W1155" s="102"/>
      <c r="X1155" s="102"/>
      <c r="Y1155" s="102"/>
      <c r="Z1155" s="102"/>
      <c r="AA1155" s="102"/>
      <c r="AB1155" s="102"/>
      <c r="AC1155" s="102"/>
      <c r="AD1155" s="102"/>
      <c r="AE1155" s="102"/>
      <c r="AF1155" s="102"/>
      <c r="AG1155" s="102"/>
      <c r="AH1155" s="102"/>
      <c r="AI1155" s="102"/>
      <c r="AJ1155" s="102"/>
      <c r="AK1155" s="102"/>
      <c r="AL1155" s="102"/>
    </row>
    <row r="1156" spans="2:38" s="110" customFormat="1" x14ac:dyDescent="0.2">
      <c r="B1156" s="102">
        <f t="shared" si="356"/>
        <v>6.5949999999998807</v>
      </c>
      <c r="C1156" s="102">
        <f t="shared" si="357"/>
        <v>3935500.754556702</v>
      </c>
      <c r="D1156" s="102">
        <f t="shared" si="348"/>
        <v>3935.5007545567018</v>
      </c>
      <c r="E1156" s="102">
        <f t="shared" si="349"/>
        <v>-55.634173136592089</v>
      </c>
      <c r="F1156" s="102">
        <f t="shared" si="350"/>
        <v>-240.49622255491073</v>
      </c>
      <c r="G1156" s="102">
        <f t="shared" si="351"/>
        <v>-34.686105979524051</v>
      </c>
      <c r="H1156" s="102">
        <f t="shared" si="352"/>
        <v>91.923729080936099</v>
      </c>
      <c r="I1156" s="102">
        <f t="shared" si="353"/>
        <v>-90.32027911611614</v>
      </c>
      <c r="J1156" s="102">
        <f t="shared" si="354"/>
        <v>-148.57249347397465</v>
      </c>
      <c r="K1156" s="102" t="str">
        <f t="shared" si="340"/>
        <v>1+29.0547896079742i</v>
      </c>
      <c r="L1156" s="102" t="str">
        <f t="shared" si="341"/>
        <v>1-2.36181798367925i</v>
      </c>
      <c r="M1156" s="102" t="str">
        <f t="shared" si="358"/>
        <v>69.6221246081304+26.692971624295i</v>
      </c>
      <c r="N1156" s="102" t="str">
        <f t="shared" si="342"/>
        <v>1+38498.6926377209i</v>
      </c>
      <c r="O1156" s="102" t="str">
        <f t="shared" si="343"/>
        <v>-387.13867768993+58.0349326316196i</v>
      </c>
      <c r="P1156" s="102" t="str">
        <f t="shared" si="359"/>
        <v>-2234656.17231325-14904274.9256257i</v>
      </c>
      <c r="Q1156" s="102" t="str">
        <f t="shared" si="344"/>
        <v>-0.000814105653684705+0.00143870554771364i</v>
      </c>
      <c r="R1156" s="102" t="str">
        <f t="shared" si="345"/>
        <v>1400-0.860443332659294i</v>
      </c>
      <c r="S1156" s="102" t="str">
        <f t="shared" si="346"/>
        <v>-47.0242286453336i</v>
      </c>
      <c r="T1156" s="102" t="str">
        <f t="shared" si="355"/>
        <v>1.57763871316167-46.9702681365625i</v>
      </c>
      <c r="U1156" s="102" t="str">
        <f t="shared" si="347"/>
        <v>-0.000618919802855731+0.0184267974997283i</v>
      </c>
      <c r="V1156" s="102"/>
      <c r="W1156" s="102"/>
      <c r="X1156" s="102"/>
      <c r="Y1156" s="102"/>
      <c r="Z1156" s="102"/>
      <c r="AA1156" s="102"/>
      <c r="AB1156" s="102"/>
      <c r="AC1156" s="102"/>
      <c r="AD1156" s="102"/>
      <c r="AE1156" s="102"/>
      <c r="AF1156" s="102"/>
      <c r="AG1156" s="102"/>
      <c r="AH1156" s="102"/>
      <c r="AI1156" s="102"/>
      <c r="AJ1156" s="102"/>
      <c r="AK1156" s="102"/>
      <c r="AL1156" s="102"/>
    </row>
    <row r="1157" spans="2:38" s="110" customFormat="1" x14ac:dyDescent="0.2">
      <c r="B1157" s="102">
        <f t="shared" si="356"/>
        <v>6.5999999999998806</v>
      </c>
      <c r="C1157" s="102">
        <f t="shared" si="357"/>
        <v>3981071.7055338873</v>
      </c>
      <c r="D1157" s="102">
        <f t="shared" si="348"/>
        <v>3981.0717055338873</v>
      </c>
      <c r="E1157" s="102">
        <f t="shared" si="349"/>
        <v>-55.747670703174933</v>
      </c>
      <c r="F1157" s="102">
        <f t="shared" si="350"/>
        <v>-240.80625022748973</v>
      </c>
      <c r="G1157" s="102">
        <f t="shared" si="351"/>
        <v>-34.785990500222503</v>
      </c>
      <c r="H1157" s="102">
        <f t="shared" si="352"/>
        <v>91.90172550848952</v>
      </c>
      <c r="I1157" s="102">
        <f t="shared" si="353"/>
        <v>-90.533661203397429</v>
      </c>
      <c r="J1157" s="102">
        <f t="shared" si="354"/>
        <v>-148.90452471900022</v>
      </c>
      <c r="K1157" s="102" t="str">
        <f t="shared" si="340"/>
        <v>1+29.3912282152707i</v>
      </c>
      <c r="L1157" s="102" t="str">
        <f t="shared" si="341"/>
        <v>1-2.38916654699147i</v>
      </c>
      <c r="M1157" s="102" t="str">
        <f t="shared" si="358"/>
        <v>71.2205392269166+27.0020616682792i</v>
      </c>
      <c r="N1157" s="102" t="str">
        <f t="shared" si="342"/>
        <v>1+38944.4864881852i</v>
      </c>
      <c r="O1157" s="102" t="str">
        <f t="shared" si="343"/>
        <v>-396.179588913223+58.7069454795037i</v>
      </c>
      <c r="P1157" s="102" t="str">
        <f t="shared" si="359"/>
        <v>-2286708.02457807-15428951.9403803i</v>
      </c>
      <c r="Q1157" s="102" t="str">
        <f t="shared" si="344"/>
        <v>-0.000795841519515382+0.00142435556402115i</v>
      </c>
      <c r="R1157" s="102" t="str">
        <f t="shared" si="345"/>
        <v>1400-0.850593919277276i</v>
      </c>
      <c r="S1157" s="102" t="str">
        <f t="shared" si="346"/>
        <v>-46.4859467511999i</v>
      </c>
      <c r="T1157" s="102" t="str">
        <f t="shared" si="355"/>
        <v>1.54176828019379-46.4338167677i</v>
      </c>
      <c r="U1157" s="102" t="str">
        <f t="shared" si="347"/>
        <v>-0.000604847556076024+0.0182163435011746i</v>
      </c>
      <c r="V1157" s="102"/>
      <c r="W1157" s="102"/>
      <c r="X1157" s="102"/>
      <c r="Y1157" s="102"/>
      <c r="Z1157" s="102"/>
      <c r="AA1157" s="102"/>
      <c r="AB1157" s="102"/>
      <c r="AC1157" s="102"/>
      <c r="AD1157" s="102"/>
      <c r="AE1157" s="102"/>
      <c r="AF1157" s="102"/>
      <c r="AG1157" s="102"/>
      <c r="AH1157" s="102"/>
      <c r="AI1157" s="102"/>
      <c r="AJ1157" s="102"/>
      <c r="AK1157" s="102"/>
      <c r="AL1157" s="102"/>
    </row>
    <row r="1158" spans="2:38" s="110" customFormat="1" x14ac:dyDescent="0.2">
      <c r="B1158" s="102">
        <f t="shared" si="356"/>
        <v>6.6049999999998805</v>
      </c>
      <c r="C1158" s="102">
        <f t="shared" si="357"/>
        <v>4027170.3432534854</v>
      </c>
      <c r="D1158" s="102">
        <f t="shared" si="348"/>
        <v>4027.1703432534855</v>
      </c>
      <c r="E1158" s="102">
        <f t="shared" si="349"/>
        <v>-55.860911023159758</v>
      </c>
      <c r="F1158" s="102">
        <f t="shared" si="350"/>
        <v>-241.11356117051696</v>
      </c>
      <c r="G1158" s="102">
        <f t="shared" si="351"/>
        <v>-34.88587764658218</v>
      </c>
      <c r="H1158" s="102">
        <f t="shared" si="352"/>
        <v>91.879973226394739</v>
      </c>
      <c r="I1158" s="102">
        <f t="shared" si="353"/>
        <v>-90.746788669741932</v>
      </c>
      <c r="J1158" s="102">
        <f t="shared" si="354"/>
        <v>-149.23358794412223</v>
      </c>
      <c r="K1158" s="102" t="str">
        <f t="shared" si="340"/>
        <v>1+29.7315625980316i</v>
      </c>
      <c r="L1158" s="102" t="str">
        <f t="shared" si="341"/>
        <v>1-2.41683179174163i</v>
      </c>
      <c r="M1158" s="102" t="str">
        <f t="shared" si="358"/>
        <v>72.8561857050792+27.31473080629i</v>
      </c>
      <c r="N1158" s="102" t="str">
        <f t="shared" si="342"/>
        <v>1+39395.4423881504i</v>
      </c>
      <c r="O1158" s="102" t="str">
        <f t="shared" si="343"/>
        <v>-405.431090011851+59.3867398694219i</v>
      </c>
      <c r="P1158" s="102" t="str">
        <f t="shared" si="359"/>
        <v>-2339972.3202359-15972077.762187i</v>
      </c>
      <c r="Q1158" s="102" t="str">
        <f t="shared" si="344"/>
        <v>-0.000777981292459605+0.00141009940947595i</v>
      </c>
      <c r="R1158" s="102" t="str">
        <f t="shared" si="345"/>
        <v>1400-0.840857251197932i</v>
      </c>
      <c r="S1158" s="102" t="str">
        <f t="shared" si="346"/>
        <v>-45.9538265189566i</v>
      </c>
      <c r="T1158" s="102" t="str">
        <f t="shared" si="355"/>
        <v>1.50671251434026-45.9034649934987i</v>
      </c>
      <c r="U1158" s="102" t="str">
        <f t="shared" si="347"/>
        <v>-0.000591094909471947+0.0180082824205264i</v>
      </c>
      <c r="V1158" s="102"/>
      <c r="W1158" s="102"/>
      <c r="X1158" s="102"/>
      <c r="Y1158" s="102"/>
      <c r="Z1158" s="102"/>
      <c r="AA1158" s="102"/>
      <c r="AB1158" s="102"/>
      <c r="AC1158" s="102"/>
      <c r="AD1158" s="102"/>
      <c r="AE1158" s="102"/>
      <c r="AF1158" s="102"/>
      <c r="AG1158" s="102"/>
      <c r="AH1158" s="102"/>
      <c r="AI1158" s="102"/>
      <c r="AJ1158" s="102"/>
      <c r="AK1158" s="102"/>
      <c r="AL1158" s="102"/>
    </row>
    <row r="1159" spans="2:38" s="110" customFormat="1" x14ac:dyDescent="0.2">
      <c r="B1159" s="102">
        <f t="shared" si="356"/>
        <v>6.6099999999998804</v>
      </c>
      <c r="C1159" s="102">
        <f t="shared" si="357"/>
        <v>4073802.7780400091</v>
      </c>
      <c r="D1159" s="102">
        <f t="shared" si="348"/>
        <v>4073.8027780400089</v>
      </c>
      <c r="E1159" s="102">
        <f t="shared" si="349"/>
        <v>-55.973898031188007</v>
      </c>
      <c r="F1159" s="102">
        <f t="shared" si="350"/>
        <v>-241.41816353838729</v>
      </c>
      <c r="G1159" s="102">
        <f t="shared" si="351"/>
        <v>-34.985767358969319</v>
      </c>
      <c r="H1159" s="102">
        <f t="shared" si="352"/>
        <v>91.858469377899596</v>
      </c>
      <c r="I1159" s="102">
        <f t="shared" si="353"/>
        <v>-90.959665390157326</v>
      </c>
      <c r="J1159" s="102">
        <f t="shared" si="354"/>
        <v>-149.55969416048771</v>
      </c>
      <c r="K1159" s="102" t="str">
        <f t="shared" si="340"/>
        <v>1+30.0758378672108i</v>
      </c>
      <c r="L1159" s="102" t="str">
        <f t="shared" si="341"/>
        <v>1-2.44481738492797i</v>
      </c>
      <c r="M1159" s="102" t="str">
        <f t="shared" si="358"/>
        <v>74.5299312840319+27.6310204822828i</v>
      </c>
      <c r="N1159" s="102" t="str">
        <f t="shared" si="342"/>
        <v>1+39851.6201113324i</v>
      </c>
      <c r="O1159" s="102" t="str">
        <f t="shared" si="343"/>
        <v>-414.898086254152+60.0744059073843i</v>
      </c>
      <c r="P1159" s="102" t="str">
        <f t="shared" si="359"/>
        <v>-2394477.30072132-16534300.8439134i</v>
      </c>
      <c r="Q1159" s="102" t="str">
        <f t="shared" si="344"/>
        <v>-0.000760516298698775+0.00139593831908036i</v>
      </c>
      <c r="R1159" s="102" t="str">
        <f t="shared" si="345"/>
        <v>1400-0.831232037836441i</v>
      </c>
      <c r="S1159" s="102" t="str">
        <f t="shared" si="346"/>
        <v>-45.4277974166426i</v>
      </c>
      <c r="T1159" s="102" t="str">
        <f t="shared" si="355"/>
        <v>1.47245295435304-45.3791443847956i</v>
      </c>
      <c r="U1159" s="102" t="str">
        <f t="shared" si="347"/>
        <v>-0.000577654620553884+0.0178025874124967i</v>
      </c>
      <c r="V1159" s="102"/>
      <c r="W1159" s="102"/>
      <c r="X1159" s="102"/>
      <c r="Y1159" s="102"/>
      <c r="Z1159" s="102"/>
      <c r="AA1159" s="102"/>
      <c r="AB1159" s="102"/>
      <c r="AC1159" s="102"/>
      <c r="AD1159" s="102"/>
      <c r="AE1159" s="102"/>
      <c r="AF1159" s="102"/>
      <c r="AG1159" s="102"/>
      <c r="AH1159" s="102"/>
      <c r="AI1159" s="102"/>
      <c r="AJ1159" s="102"/>
      <c r="AK1159" s="102"/>
      <c r="AL1159" s="102"/>
    </row>
    <row r="1160" spans="2:38" s="110" customFormat="1" x14ac:dyDescent="0.2">
      <c r="B1160" s="102">
        <f t="shared" si="356"/>
        <v>6.6149999999998803</v>
      </c>
      <c r="C1160" s="102">
        <f t="shared" si="357"/>
        <v>4120975.1909721703</v>
      </c>
      <c r="D1160" s="102">
        <f t="shared" si="348"/>
        <v>4120.9751909721699</v>
      </c>
      <c r="E1160" s="102">
        <f t="shared" si="349"/>
        <v>-56.086635639949243</v>
      </c>
      <c r="F1160" s="102">
        <f t="shared" si="350"/>
        <v>-241.72006592490726</v>
      </c>
      <c r="G1160" s="102">
        <f t="shared" si="351"/>
        <v>-35.08565957910136</v>
      </c>
      <c r="H1160" s="102">
        <f t="shared" si="352"/>
        <v>91.837211138284246</v>
      </c>
      <c r="I1160" s="102">
        <f t="shared" si="353"/>
        <v>-91.172295219050596</v>
      </c>
      <c r="J1160" s="102">
        <f t="shared" si="354"/>
        <v>-149.882854786623</v>
      </c>
      <c r="K1160" s="102" t="str">
        <f t="shared" si="340"/>
        <v>1+30.4240996561223i</v>
      </c>
      <c r="L1160" s="102" t="str">
        <f t="shared" si="341"/>
        <v>1-2.47312703601055i</v>
      </c>
      <c r="M1160" s="102" t="str">
        <f t="shared" si="358"/>
        <v>76.2426634058353+27.9509726201118i</v>
      </c>
      <c r="N1160" s="102" t="str">
        <f t="shared" si="342"/>
        <v>1+40313.0801235944i</v>
      </c>
      <c r="O1160" s="102" t="str">
        <f t="shared" si="343"/>
        <v>-424.585597166854+60.7700347427795i</v>
      </c>
      <c r="P1160" s="102" t="str">
        <f t="shared" si="359"/>
        <v>-2450251.86529645-17116292.4278768i</v>
      </c>
      <c r="Q1160" s="102" t="str">
        <f t="shared" si="344"/>
        <v>-0.000743438039254242+0.00138187343978372i</v>
      </c>
      <c r="R1160" s="102" t="str">
        <f t="shared" si="345"/>
        <v>1400-0.821717003381207i</v>
      </c>
      <c r="S1160" s="102" t="str">
        <f t="shared" si="346"/>
        <v>-44.9077897196706i</v>
      </c>
      <c r="T1160" s="102" t="str">
        <f t="shared" si="355"/>
        <v>1.43897155549419-44.8607872486554i</v>
      </c>
      <c r="U1160" s="102" t="str">
        <f t="shared" si="347"/>
        <v>-0.000564519610232335+0.0175992319206263i</v>
      </c>
      <c r="V1160" s="102"/>
      <c r="W1160" s="102"/>
      <c r="X1160" s="102"/>
      <c r="Y1160" s="102"/>
      <c r="Z1160" s="102"/>
      <c r="AA1160" s="102"/>
      <c r="AB1160" s="102"/>
      <c r="AC1160" s="102"/>
      <c r="AD1160" s="102"/>
      <c r="AE1160" s="102"/>
      <c r="AF1160" s="102"/>
      <c r="AG1160" s="102"/>
      <c r="AH1160" s="102"/>
      <c r="AI1160" s="102"/>
      <c r="AJ1160" s="102"/>
      <c r="AK1160" s="102"/>
      <c r="AL1160" s="102"/>
    </row>
    <row r="1161" spans="2:38" s="110" customFormat="1" x14ac:dyDescent="0.2">
      <c r="B1161" s="102">
        <f t="shared" si="356"/>
        <v>6.6199999999998802</v>
      </c>
      <c r="C1161" s="102">
        <f t="shared" si="357"/>
        <v>4168693.8347022091</v>
      </c>
      <c r="D1161" s="102">
        <f t="shared" si="348"/>
        <v>4168.6938347022087</v>
      </c>
      <c r="E1161" s="102">
        <f t="shared" si="349"/>
        <v>-56.199127738658667</v>
      </c>
      <c r="F1161" s="102">
        <f t="shared" si="350"/>
        <v>-242.01927735065505</v>
      </c>
      <c r="G1161" s="102">
        <f t="shared" si="351"/>
        <v>-35.185554250016821</v>
      </c>
      <c r="H1161" s="102">
        <f t="shared" si="352"/>
        <v>91.816195714517022</v>
      </c>
      <c r="I1161" s="102">
        <f t="shared" si="353"/>
        <v>-91.384681988675482</v>
      </c>
      <c r="J1161" s="102">
        <f t="shared" si="354"/>
        <v>-150.20308163613802</v>
      </c>
      <c r="K1161" s="102" t="str">
        <f t="shared" si="340"/>
        <v>1+30.776394126489i</v>
      </c>
      <c r="L1161" s="102" t="str">
        <f t="shared" si="341"/>
        <v>1-2.50176449740295i</v>
      </c>
      <c r="M1161" s="102" t="str">
        <f t="shared" si="358"/>
        <v>77.9952901837309+28.274629629086i</v>
      </c>
      <c r="N1161" s="102" t="str">
        <f t="shared" si="342"/>
        <v>1+40779.8835909612i</v>
      </c>
      <c r="O1161" s="102" t="str">
        <f t="shared" si="343"/>
        <v>-434.49875919646+61.4737185804559i</v>
      </c>
      <c r="P1161" s="102" t="str">
        <f t="shared" si="359"/>
        <v>-2507325.5863737-17718747.3467301i</v>
      </c>
      <c r="Q1161" s="102" t="str">
        <f t="shared" si="344"/>
        <v>-0.000726738186971802+0.00136790583375853i</v>
      </c>
      <c r="R1161" s="102" t="str">
        <f t="shared" si="345"/>
        <v>1400-0.812310886624717i</v>
      </c>
      <c r="S1161" s="102" t="str">
        <f t="shared" si="346"/>
        <v>-44.3937345015834i</v>
      </c>
      <c r="T1161" s="102" t="str">
        <f t="shared" si="355"/>
        <v>1.40625068022166-44.3483266215282i</v>
      </c>
      <c r="U1161" s="102" t="str">
        <f t="shared" si="347"/>
        <v>-0.000551682959163881+0.0173981896745995i</v>
      </c>
      <c r="V1161" s="102"/>
      <c r="W1161" s="102"/>
      <c r="X1161" s="102"/>
      <c r="Y1161" s="102"/>
      <c r="Z1161" s="102"/>
      <c r="AA1161" s="102"/>
      <c r="AB1161" s="102"/>
      <c r="AC1161" s="102"/>
      <c r="AD1161" s="102"/>
      <c r="AE1161" s="102"/>
      <c r="AF1161" s="102"/>
      <c r="AG1161" s="102"/>
      <c r="AH1161" s="102"/>
      <c r="AI1161" s="102"/>
      <c r="AJ1161" s="102"/>
      <c r="AK1161" s="102"/>
      <c r="AL1161" s="102"/>
    </row>
    <row r="1162" spans="2:38" s="110" customFormat="1" x14ac:dyDescent="0.2">
      <c r="B1162" s="102">
        <f t="shared" si="356"/>
        <v>6.6249999999998801</v>
      </c>
      <c r="C1162" s="102">
        <f t="shared" si="357"/>
        <v>4216965.0342846643</v>
      </c>
      <c r="D1162" s="102">
        <f t="shared" si="348"/>
        <v>4216.9650342846644</v>
      </c>
      <c r="E1162" s="102">
        <f t="shared" si="349"/>
        <v>-56.311378191610672</v>
      </c>
      <c r="F1162" s="102">
        <f t="shared" si="350"/>
        <v>-242.31580725035832</v>
      </c>
      <c r="G1162" s="102">
        <f t="shared" si="351"/>
        <v>-35.285451316045325</v>
      </c>
      <c r="H1162" s="102">
        <f t="shared" si="352"/>
        <v>91.795420344913666</v>
      </c>
      <c r="I1162" s="102">
        <f t="shared" si="353"/>
        <v>-91.596829507655997</v>
      </c>
      <c r="J1162" s="102">
        <f t="shared" si="354"/>
        <v>-150.52038690544464</v>
      </c>
      <c r="K1162" s="102" t="str">
        <f t="shared" si="340"/>
        <v>1+31.1327679745613i</v>
      </c>
      <c r="L1162" s="102" t="str">
        <f t="shared" si="341"/>
        <v>1-2.53073356496967i</v>
      </c>
      <c r="M1162" s="102" t="str">
        <f t="shared" si="358"/>
        <v>79.7887408836351+28.6020344095916i</v>
      </c>
      <c r="N1162" s="102" t="str">
        <f t="shared" si="342"/>
        <v>1+41252.0923877267i</v>
      </c>
      <c r="O1162" s="102" t="str">
        <f t="shared" si="343"/>
        <v>-444.6428284327+62.1855506929442i</v>
      </c>
      <c r="P1162" s="102" t="str">
        <f t="shared" si="359"/>
        <v>-2565728.72519543-18342384.8524952i</v>
      </c>
      <c r="Q1162" s="102" t="str">
        <f t="shared" si="344"/>
        <v>-0.00071040858353477+0.00135403648157467i</v>
      </c>
      <c r="R1162" s="102" t="str">
        <f t="shared" si="345"/>
        <v>1400-0.803012440796386i</v>
      </c>
      <c r="S1162" s="102" t="str">
        <f t="shared" si="346"/>
        <v>-43.8855636249188i</v>
      </c>
      <c r="T1162" s="102" t="str">
        <f t="shared" si="355"/>
        <v>1.37427308907976-43.8416962624356i</v>
      </c>
      <c r="U1162" s="102" t="str">
        <f t="shared" si="347"/>
        <v>-0.000539137904177443+0.0171994346875709i</v>
      </c>
      <c r="V1162" s="102"/>
      <c r="W1162" s="102"/>
      <c r="X1162" s="102"/>
      <c r="Y1162" s="102"/>
      <c r="Z1162" s="102"/>
      <c r="AA1162" s="102"/>
      <c r="AB1162" s="102"/>
      <c r="AC1162" s="102"/>
      <c r="AD1162" s="102"/>
      <c r="AE1162" s="102"/>
      <c r="AF1162" s="102"/>
      <c r="AG1162" s="102"/>
      <c r="AH1162" s="102"/>
      <c r="AI1162" s="102"/>
      <c r="AJ1162" s="102"/>
      <c r="AK1162" s="102"/>
      <c r="AL1162" s="102"/>
    </row>
    <row r="1163" spans="2:38" s="110" customFormat="1" x14ac:dyDescent="0.2">
      <c r="B1163" s="102">
        <f t="shared" si="356"/>
        <v>6.62999999999988</v>
      </c>
      <c r="C1163" s="102">
        <f t="shared" si="357"/>
        <v>4265795.188014755</v>
      </c>
      <c r="D1163" s="102">
        <f t="shared" si="348"/>
        <v>4265.7951880147548</v>
      </c>
      <c r="E1163" s="102">
        <f t="shared" si="349"/>
        <v>-56.423390836804749</v>
      </c>
      <c r="F1163" s="102">
        <f t="shared" si="350"/>
        <v>-242.60966546030625</v>
      </c>
      <c r="G1163" s="102">
        <f t="shared" si="351"/>
        <v>-35.385350722778526</v>
      </c>
      <c r="H1163" s="102">
        <f t="shared" si="352"/>
        <v>91.774882298799483</v>
      </c>
      <c r="I1163" s="102">
        <f t="shared" si="353"/>
        <v>-91.808741559583268</v>
      </c>
      <c r="J1163" s="102">
        <f t="shared" si="354"/>
        <v>-150.83478316150678</v>
      </c>
      <c r="K1163" s="102" t="str">
        <f t="shared" si="340"/>
        <v>1+31.4932684373067i</v>
      </c>
      <c r="L1163" s="102" t="str">
        <f t="shared" si="341"/>
        <v>1-2.56003807852923i</v>
      </c>
      <c r="M1163" s="102" t="str">
        <f t="shared" si="358"/>
        <v>81.6239664168479+28.9332303587775i</v>
      </c>
      <c r="N1163" s="102" t="str">
        <f t="shared" si="342"/>
        <v>1+41729.7691046555i</v>
      </c>
      <c r="O1163" s="102" t="str">
        <f t="shared" si="343"/>
        <v>-455.023183395357+62.9056254328197i</v>
      </c>
      <c r="P1163" s="102" t="str">
        <f t="shared" si="359"/>
        <v>-2625492.24787891-18987949.4747281i</v>
      </c>
      <c r="Q1163" s="102" t="str">
        <f t="shared" si="344"/>
        <v>-0.000694441236506702+0.00134026628527478i</v>
      </c>
      <c r="R1163" s="102" t="str">
        <f t="shared" si="345"/>
        <v>1400-0.793820433397289i</v>
      </c>
      <c r="S1163" s="102" t="str">
        <f t="shared" si="346"/>
        <v>-43.3832097321773i</v>
      </c>
      <c r="T1163" s="102" t="str">
        <f t="shared" si="355"/>
        <v>1.34302193178976-43.3408306461818i</v>
      </c>
      <c r="U1163" s="102" t="str">
        <f t="shared" si="347"/>
        <v>-0.000526877834779059+0.0170029412535021i</v>
      </c>
      <c r="V1163" s="102"/>
      <c r="W1163" s="102"/>
      <c r="X1163" s="102"/>
      <c r="Y1163" s="102"/>
      <c r="Z1163" s="102"/>
      <c r="AA1163" s="102"/>
      <c r="AB1163" s="102"/>
      <c r="AC1163" s="102"/>
      <c r="AD1163" s="102"/>
      <c r="AE1163" s="102"/>
      <c r="AF1163" s="102"/>
      <c r="AG1163" s="102"/>
      <c r="AH1163" s="102"/>
      <c r="AI1163" s="102"/>
      <c r="AJ1163" s="102"/>
      <c r="AK1163" s="102"/>
      <c r="AL1163" s="102"/>
    </row>
    <row r="1164" spans="2:38" s="110" customFormat="1" x14ac:dyDescent="0.2">
      <c r="B1164" s="102">
        <f t="shared" si="356"/>
        <v>6.6349999999998799</v>
      </c>
      <c r="C1164" s="102">
        <f t="shared" si="357"/>
        <v>4315190.768276467</v>
      </c>
      <c r="D1164" s="102">
        <f t="shared" si="348"/>
        <v>4315.1907682764668</v>
      </c>
      <c r="E1164" s="102">
        <f t="shared" si="349"/>
        <v>-56.53516948464403</v>
      </c>
      <c r="F1164" s="102">
        <f t="shared" si="350"/>
        <v>-242.90086220580912</v>
      </c>
      <c r="G1164" s="102">
        <f t="shared" si="351"/>
        <v>-35.48525241704148</v>
      </c>
      <c r="H1164" s="102">
        <f t="shared" si="352"/>
        <v>91.754578876174918</v>
      </c>
      <c r="I1164" s="102">
        <f t="shared" si="353"/>
        <v>-92.020421901685509</v>
      </c>
      <c r="J1164" s="102">
        <f t="shared" si="354"/>
        <v>-151.1462833296342</v>
      </c>
      <c r="K1164" s="102" t="str">
        <f t="shared" si="340"/>
        <v>1+31.8579432986712i</v>
      </c>
      <c r="L1164" s="102" t="str">
        <f t="shared" si="341"/>
        <v>1-2.58968192236315i</v>
      </c>
      <c r="M1164" s="102" t="str">
        <f t="shared" si="358"/>
        <v>83.5019398442391+29.268261376308i</v>
      </c>
      <c r="N1164" s="102" t="str">
        <f t="shared" si="342"/>
        <v>1+42212.977057279i</v>
      </c>
      <c r="O1164" s="102" t="str">
        <f t="shared" si="343"/>
        <v>-465.64532788603+63.6340382452094i</v>
      </c>
      <c r="P1164" s="102" t="str">
        <f t="shared" si="359"/>
        <v>-2686647.84183493-19656211.9088439i</v>
      </c>
      <c r="Q1164" s="102" t="str">
        <f t="shared" si="344"/>
        <v>-0.000678828316404495+0.00132659607135318i</v>
      </c>
      <c r="R1164" s="102" t="str">
        <f t="shared" si="345"/>
        <v>1400-0.784733646036802i</v>
      </c>
      <c r="S1164" s="102" t="str">
        <f t="shared" si="346"/>
        <v>-42.8866062368949i</v>
      </c>
      <c r="T1164" s="102" t="str">
        <f t="shared" si="355"/>
        <v>1.31248073853655-42.8456649565932i</v>
      </c>
      <c r="U1164" s="102" t="str">
        <f t="shared" si="347"/>
        <v>-0.000514896289733568+0.0168086839445096i</v>
      </c>
      <c r="V1164" s="102"/>
      <c r="W1164" s="102"/>
      <c r="X1164" s="102"/>
      <c r="Y1164" s="102"/>
      <c r="Z1164" s="102"/>
      <c r="AA1164" s="102"/>
      <c r="AB1164" s="102"/>
      <c r="AC1164" s="102"/>
      <c r="AD1164" s="102"/>
      <c r="AE1164" s="102"/>
      <c r="AF1164" s="102"/>
      <c r="AG1164" s="102"/>
      <c r="AH1164" s="102"/>
      <c r="AI1164" s="102"/>
      <c r="AJ1164" s="102"/>
      <c r="AK1164" s="102"/>
      <c r="AL1164" s="102"/>
    </row>
    <row r="1165" spans="2:38" s="110" customFormat="1" x14ac:dyDescent="0.2">
      <c r="B1165" s="102">
        <f t="shared" si="356"/>
        <v>6.6399999999998798</v>
      </c>
      <c r="C1165" s="102">
        <f t="shared" si="357"/>
        <v>4365158.32240046</v>
      </c>
      <c r="D1165" s="102">
        <f t="shared" si="348"/>
        <v>4365.1583224004598</v>
      </c>
      <c r="E1165" s="102">
        <f t="shared" si="349"/>
        <v>-56.646717916703857</v>
      </c>
      <c r="F1165" s="102">
        <f t="shared" si="350"/>
        <v>-243.18940808871741</v>
      </c>
      <c r="G1165" s="102">
        <f t="shared" si="351"/>
        <v>-35.585156346864906</v>
      </c>
      <c r="H1165" s="102">
        <f t="shared" si="352"/>
        <v>91.734507407383987</v>
      </c>
      <c r="I1165" s="102">
        <f t="shared" si="353"/>
        <v>-92.231874263568756</v>
      </c>
      <c r="J1165" s="102">
        <f t="shared" si="354"/>
        <v>-151.45490068133341</v>
      </c>
      <c r="K1165" s="102" t="str">
        <f t="shared" si="340"/>
        <v>1+32.2268408959126i</v>
      </c>
      <c r="L1165" s="102" t="str">
        <f t="shared" si="341"/>
        <v>1-2.61966902573084i</v>
      </c>
      <c r="M1165" s="102" t="str">
        <f t="shared" si="358"/>
        <v>85.4236568921782+29.6071718701818i</v>
      </c>
      <c r="N1165" s="102" t="str">
        <f t="shared" si="342"/>
        <v>1+42701.7802942879i</v>
      </c>
      <c r="O1165" s="102" t="str">
        <f t="shared" si="343"/>
        <v>-476.514893906327+64.3708856804424i</v>
      </c>
      <c r="P1165" s="102" t="str">
        <f t="shared" si="359"/>
        <v>-2749227.93256888-20347969.9356582i</v>
      </c>
      <c r="Q1165" s="102" t="str">
        <f t="shared" si="344"/>
        <v>-0.000663562153802736+0.00131302659364107i</v>
      </c>
      <c r="R1165" s="102" t="str">
        <f t="shared" si="345"/>
        <v>1400-0.775750874271101i</v>
      </c>
      <c r="S1165" s="102" t="str">
        <f t="shared" si="346"/>
        <v>-42.3956873148161i</v>
      </c>
      <c r="T1165" s="102" t="str">
        <f t="shared" si="355"/>
        <v>1.28263341144702-42.3561350797864i</v>
      </c>
      <c r="U1165" s="102" t="str">
        <f t="shared" si="347"/>
        <v>-0.000503186953721522+0.0166166376082239i</v>
      </c>
      <c r="V1165" s="102"/>
      <c r="W1165" s="102"/>
      <c r="X1165" s="102"/>
      <c r="Y1165" s="102"/>
      <c r="Z1165" s="102"/>
      <c r="AA1165" s="102"/>
      <c r="AB1165" s="102"/>
      <c r="AC1165" s="102"/>
      <c r="AD1165" s="102"/>
      <c r="AE1165" s="102"/>
      <c r="AF1165" s="102"/>
      <c r="AG1165" s="102"/>
      <c r="AH1165" s="102"/>
      <c r="AI1165" s="102"/>
      <c r="AJ1165" s="102"/>
      <c r="AK1165" s="102"/>
      <c r="AL1165" s="102"/>
    </row>
    <row r="1166" spans="2:38" s="110" customFormat="1" x14ac:dyDescent="0.2">
      <c r="B1166" s="102">
        <f t="shared" si="356"/>
        <v>6.6449999999998797</v>
      </c>
      <c r="C1166" s="102">
        <f t="shared" si="357"/>
        <v>4415704.4735319111</v>
      </c>
      <c r="D1166" s="102">
        <f t="shared" si="348"/>
        <v>4415.7044735319114</v>
      </c>
      <c r="E1166" s="102">
        <f t="shared" si="349"/>
        <v>-56.758039884570337</v>
      </c>
      <c r="F1166" s="102">
        <f t="shared" si="350"/>
        <v>-243.47531407501398</v>
      </c>
      <c r="G1166" s="102">
        <f t="shared" si="351"/>
        <v>-35.685062461458017</v>
      </c>
      <c r="H1166" s="102">
        <f t="shared" si="352"/>
        <v>91.714665252786062</v>
      </c>
      <c r="I1166" s="102">
        <f t="shared" si="353"/>
        <v>-92.443102346028354</v>
      </c>
      <c r="J1166" s="102">
        <f t="shared" si="354"/>
        <v>-151.76064882222792</v>
      </c>
      <c r="K1166" s="102" t="str">
        <f t="shared" si="340"/>
        <v>1+32.6000101260079i</v>
      </c>
      <c r="L1166" s="102" t="str">
        <f t="shared" si="341"/>
        <v>1-2.65000336339037i</v>
      </c>
      <c r="M1166" s="102" t="str">
        <f t="shared" si="358"/>
        <v>87.3901364804811+29.9500067626175i</v>
      </c>
      <c r="N1166" s="102" t="str">
        <f t="shared" si="342"/>
        <v>1+43196.2436060218i</v>
      </c>
      <c r="O1166" s="102" t="str">
        <f t="shared" si="343"/>
        <v>-487.637644644032+65.1162654068482i</v>
      </c>
      <c r="P1166" s="102" t="str">
        <f t="shared" si="359"/>
        <v>-2813265.70087323-21064049.3732449i</v>
      </c>
      <c r="Q1166" s="102" t="str">
        <f t="shared" si="344"/>
        <v>-0.000648635236469889+0.00129955853610036i</v>
      </c>
      <c r="R1166" s="102" t="str">
        <f t="shared" si="345"/>
        <v>1400-0.766870927443523i</v>
      </c>
      <c r="S1166" s="102" t="str">
        <f t="shared" si="346"/>
        <v>-41.9103878951694i</v>
      </c>
      <c r="T1166" s="102" t="str">
        <f t="shared" si="355"/>
        <v>1.25346421625633-41.872177597468i</v>
      </c>
      <c r="U1166" s="102" t="str">
        <f t="shared" si="347"/>
        <v>-0.00049174365406979+0.0164267773651605i</v>
      </c>
      <c r="V1166" s="102"/>
      <c r="W1166" s="102"/>
      <c r="X1166" s="102"/>
      <c r="Y1166" s="102"/>
      <c r="Z1166" s="102"/>
      <c r="AA1166" s="102"/>
      <c r="AB1166" s="102"/>
      <c r="AC1166" s="102"/>
      <c r="AD1166" s="102"/>
      <c r="AE1166" s="102"/>
      <c r="AF1166" s="102"/>
      <c r="AG1166" s="102"/>
      <c r="AH1166" s="102"/>
      <c r="AI1166" s="102"/>
      <c r="AJ1166" s="102"/>
      <c r="AK1166" s="102"/>
      <c r="AL1166" s="102"/>
    </row>
    <row r="1167" spans="2:38" s="110" customFormat="1" x14ac:dyDescent="0.2">
      <c r="B1167" s="102">
        <f t="shared" si="356"/>
        <v>6.6499999999998796</v>
      </c>
      <c r="C1167" s="102">
        <f t="shared" si="357"/>
        <v>4466835.9215083951</v>
      </c>
      <c r="D1167" s="102">
        <f t="shared" si="348"/>
        <v>4466.8359215083947</v>
      </c>
      <c r="E1167" s="102">
        <f t="shared" si="349"/>
        <v>-56.869139108745834</v>
      </c>
      <c r="F1167" s="102">
        <f t="shared" si="350"/>
        <v>-243.75859148248742</v>
      </c>
      <c r="G1167" s="102">
        <f t="shared" si="351"/>
        <v>-35.784970711181742</v>
      </c>
      <c r="H1167" s="102">
        <f t="shared" si="352"/>
        <v>91.695049802430674</v>
      </c>
      <c r="I1167" s="102">
        <f t="shared" si="353"/>
        <v>-92.654109819927584</v>
      </c>
      <c r="J1167" s="102">
        <f t="shared" si="354"/>
        <v>-152.06354168005674</v>
      </c>
      <c r="K1167" s="102" t="str">
        <f t="shared" si="340"/>
        <v>1+32.9775004521342i</v>
      </c>
      <c r="L1167" s="102" t="str">
        <f t="shared" si="341"/>
        <v>1-2.68068895612532i</v>
      </c>
      <c r="M1167" s="102" t="str">
        <f t="shared" si="358"/>
        <v>89.4024212626539+30.2968114960089i</v>
      </c>
      <c r="N1167" s="102" t="str">
        <f t="shared" si="342"/>
        <v>1+43696.4325330571i</v>
      </c>
      <c r="O1167" s="102" t="str">
        <f t="shared" si="343"/>
        <v>-499.019477528811+65.8702762237021i</v>
      </c>
      <c r="P1167" s="102" t="str">
        <f t="shared" si="359"/>
        <v>-2878795.10042036-21805305.0622429i</v>
      </c>
      <c r="Q1167" s="102" t="str">
        <f t="shared" si="344"/>
        <v>-0.000634040206537118+0.0012861925155288i</v>
      </c>
      <c r="R1167" s="102" t="str">
        <f t="shared" si="345"/>
        <v>1400-0.758092628526734i</v>
      </c>
      <c r="S1167" s="102" t="str">
        <f t="shared" si="346"/>
        <v>-41.4306436520426i</v>
      </c>
      <c r="T1167" s="102" t="str">
        <f t="shared" si="355"/>
        <v>1.22495777415787-41.3937297802649i</v>
      </c>
      <c r="U1167" s="102" t="str">
        <f t="shared" si="347"/>
        <v>-0.00048056035755424+0.0162390786061039i</v>
      </c>
      <c r="V1167" s="102"/>
      <c r="W1167" s="102"/>
      <c r="X1167" s="102"/>
      <c r="Y1167" s="102"/>
      <c r="Z1167" s="102"/>
      <c r="AA1167" s="102"/>
      <c r="AB1167" s="102"/>
      <c r="AC1167" s="102"/>
      <c r="AD1167" s="102"/>
      <c r="AE1167" s="102"/>
      <c r="AF1167" s="102"/>
      <c r="AG1167" s="102"/>
      <c r="AH1167" s="102"/>
      <c r="AI1167" s="102"/>
      <c r="AJ1167" s="102"/>
      <c r="AK1167" s="102"/>
      <c r="AL1167" s="102"/>
    </row>
    <row r="1168" spans="2:38" s="110" customFormat="1" x14ac:dyDescent="0.2">
      <c r="B1168" s="102">
        <f t="shared" si="356"/>
        <v>6.6549999999998795</v>
      </c>
      <c r="C1168" s="102">
        <f t="shared" si="357"/>
        <v>4518559.4437479731</v>
      </c>
      <c r="D1168" s="102">
        <f t="shared" si="348"/>
        <v>4518.5594437479731</v>
      </c>
      <c r="E1168" s="102">
        <f t="shared" si="349"/>
        <v>-56.980019277620748</v>
      </c>
      <c r="F1168" s="102">
        <f t="shared" si="350"/>
        <v>-244.0392519685023</v>
      </c>
      <c r="G1168" s="102">
        <f t="shared" si="351"/>
        <v>-35.884881047522867</v>
      </c>
      <c r="H1168" s="102">
        <f t="shared" si="352"/>
        <v>91.675658475735418</v>
      </c>
      <c r="I1168" s="102">
        <f t="shared" si="353"/>
        <v>-92.864900325143623</v>
      </c>
      <c r="J1168" s="102">
        <f t="shared" si="354"/>
        <v>-152.36359349276688</v>
      </c>
      <c r="K1168" s="102" t="str">
        <f t="shared" si="340"/>
        <v>1+33.3593619102254i</v>
      </c>
      <c r="L1168" s="102" t="str">
        <f t="shared" si="341"/>
        <v>1-2.71172987127779i</v>
      </c>
      <c r="M1168" s="102" t="str">
        <f t="shared" si="358"/>
        <v>91.4615781787247+30.6476320389476i</v>
      </c>
      <c r="N1168" s="102" t="str">
        <f t="shared" si="342"/>
        <v>1+44202.4133748944i</v>
      </c>
      <c r="O1168" s="102" t="str">
        <f t="shared" si="343"/>
        <v>-510.666427359116+66.6330180743214i</v>
      </c>
      <c r="P1168" s="102" t="str">
        <f t="shared" si="359"/>
        <v>-2945850.87576532-22572621.8857901i</v>
      </c>
      <c r="Q1168" s="102" t="str">
        <f t="shared" si="344"/>
        <v>-0.000619769857700181+0.00127292908417876i</v>
      </c>
      <c r="R1168" s="102" t="str">
        <f t="shared" si="345"/>
        <v>1400-0.749414813966716i</v>
      </c>
      <c r="S1168" s="102" t="str">
        <f t="shared" si="346"/>
        <v>-40.9563909958554i</v>
      </c>
      <c r="T1168" s="102" t="str">
        <f t="shared" si="355"/>
        <v>1.197099053833-40.9207295810881i</v>
      </c>
      <c r="U1168" s="102" t="str">
        <f t="shared" si="347"/>
        <v>-0.000469631167272945+0.0160535169895038i</v>
      </c>
      <c r="V1168" s="102"/>
      <c r="W1168" s="102"/>
      <c r="X1168" s="102"/>
      <c r="Y1168" s="102"/>
      <c r="Z1168" s="102"/>
      <c r="AA1168" s="102"/>
      <c r="AB1168" s="102"/>
      <c r="AC1168" s="102"/>
      <c r="AD1168" s="102"/>
      <c r="AE1168" s="102"/>
      <c r="AF1168" s="102"/>
      <c r="AG1168" s="102"/>
      <c r="AH1168" s="102"/>
      <c r="AI1168" s="102"/>
      <c r="AJ1168" s="102"/>
      <c r="AK1168" s="102"/>
      <c r="AL1168" s="102"/>
    </row>
    <row r="1169" spans="2:38" s="110" customFormat="1" x14ac:dyDescent="0.2">
      <c r="B1169" s="102">
        <f t="shared" si="356"/>
        <v>6.6599999999998793</v>
      </c>
      <c r="C1169" s="102">
        <f t="shared" si="357"/>
        <v>4570881.8961474849</v>
      </c>
      <c r="D1169" s="102">
        <f t="shared" si="348"/>
        <v>4570.8818961474844</v>
      </c>
      <c r="E1169" s="102">
        <f t="shared" si="349"/>
        <v>-57.090684046509978</v>
      </c>
      <c r="F1169" s="102">
        <f t="shared" si="350"/>
        <v>-244.31730751787273</v>
      </c>
      <c r="G1169" s="102">
        <f t="shared" si="351"/>
        <v>-35.984793423068425</v>
      </c>
      <c r="H1169" s="102">
        <f t="shared" si="352"/>
        <v>91.656488721167008</v>
      </c>
      <c r="I1169" s="102">
        <f t="shared" si="353"/>
        <v>-93.075477469578402</v>
      </c>
      <c r="J1169" s="102">
        <f t="shared" si="354"/>
        <v>-152.66081879670571</v>
      </c>
      <c r="K1169" s="102" t="str">
        <f t="shared" si="340"/>
        <v>1+33.7456451156043i</v>
      </c>
      <c r="L1169" s="102" t="str">
        <f t="shared" si="341"/>
        <v>1-2.74313022328745i</v>
      </c>
      <c r="M1169" s="102" t="str">
        <f t="shared" si="358"/>
        <v>93.5686990209467+31.0025148923168i</v>
      </c>
      <c r="N1169" s="102" t="str">
        <f t="shared" si="342"/>
        <v>1+44714.2531987461i</v>
      </c>
      <c r="O1169" s="102" t="str">
        <f t="shared" si="343"/>
        <v>-522.584669501916+67.404592059312i</v>
      </c>
      <c r="P1169" s="102" t="str">
        <f t="shared" si="359"/>
        <v>-3014468.58076777-23366915.8252997i</v>
      </c>
      <c r="Q1169" s="102" t="str">
        <f t="shared" si="344"/>
        <v>-0.000605817132454944+0.001259768732292i</v>
      </c>
      <c r="R1169" s="102" t="str">
        <f t="shared" si="345"/>
        <v>1400-0.740836333528554i</v>
      </c>
      <c r="S1169" s="102" t="str">
        <f t="shared" si="346"/>
        <v>-40.4875670649325i</v>
      </c>
      <c r="T1169" s="102" t="str">
        <f t="shared" si="355"/>
        <v>1.169873363657-40.4531156285311i</v>
      </c>
      <c r="U1169" s="102" t="str">
        <f t="shared" si="347"/>
        <v>-0.000458950319588514+0.0158700684388852i</v>
      </c>
      <c r="V1169" s="102"/>
      <c r="W1169" s="102"/>
      <c r="X1169" s="102"/>
      <c r="Y1169" s="102"/>
      <c r="Z1169" s="102"/>
      <c r="AA1169" s="102"/>
      <c r="AB1169" s="102"/>
      <c r="AC1169" s="102"/>
      <c r="AD1169" s="102"/>
      <c r="AE1169" s="102"/>
      <c r="AF1169" s="102"/>
      <c r="AG1169" s="102"/>
      <c r="AH1169" s="102"/>
      <c r="AI1169" s="102"/>
      <c r="AJ1169" s="102"/>
      <c r="AK1169" s="102"/>
      <c r="AL1169" s="102"/>
    </row>
    <row r="1170" spans="2:38" s="110" customFormat="1" x14ac:dyDescent="0.2">
      <c r="B1170" s="102">
        <f t="shared" si="356"/>
        <v>6.6649999999998792</v>
      </c>
      <c r="C1170" s="102">
        <f t="shared" si="357"/>
        <v>4623810.2139913226</v>
      </c>
      <c r="D1170" s="102">
        <f t="shared" si="348"/>
        <v>4623.8102139913226</v>
      </c>
      <c r="E1170" s="102">
        <f t="shared" si="349"/>
        <v>-57.201137036752414</v>
      </c>
      <c r="F1170" s="102">
        <f t="shared" si="350"/>
        <v>-244.59277043084853</v>
      </c>
      <c r="G1170" s="102">
        <f t="shared" si="351"/>
        <v>-36.084707791480803</v>
      </c>
      <c r="H1170" s="102">
        <f t="shared" si="352"/>
        <v>91.637538015925273</v>
      </c>
      <c r="I1170" s="102">
        <f t="shared" si="353"/>
        <v>-93.285844828233223</v>
      </c>
      <c r="J1170" s="102">
        <f t="shared" si="354"/>
        <v>-152.95523241492327</v>
      </c>
      <c r="K1170" s="102" t="str">
        <f t="shared" si="340"/>
        <v>1+34.1364012696912i</v>
      </c>
      <c r="L1170" s="102" t="str">
        <f t="shared" si="341"/>
        <v>1-2.77489417423695i</v>
      </c>
      <c r="M1170" s="102" t="str">
        <f t="shared" si="358"/>
        <v>95.7249010126809+31.3615070954543i</v>
      </c>
      <c r="N1170" s="102" t="str">
        <f t="shared" si="342"/>
        <v>1+45232.0198484265i</v>
      </c>
      <c r="O1170" s="102" t="str">
        <f t="shared" si="343"/>
        <v>-534.780523166943+68.1851004499699i</v>
      </c>
      <c r="P1170" s="102" t="str">
        <f t="shared" si="359"/>
        <v>-3084684.59744316-24189135.0533386i</v>
      </c>
      <c r="Q1170" s="102" t="str">
        <f t="shared" si="344"/>
        <v>-0.000592175119367026+0.00124671189055278i</v>
      </c>
      <c r="R1170" s="102" t="str">
        <f t="shared" si="345"/>
        <v>1400-0.73235605014395i</v>
      </c>
      <c r="S1170" s="102" t="str">
        <f t="shared" si="346"/>
        <v>-40.0241097171694i</v>
      </c>
      <c r="T1170" s="102" t="str">
        <f t="shared" si="355"/>
        <v>1.14326634407697-39.9908272203014i</v>
      </c>
      <c r="U1170" s="102" t="str">
        <f t="shared" si="347"/>
        <v>-0.000448512181137887+0.0156887091402721i</v>
      </c>
      <c r="V1170" s="102"/>
      <c r="W1170" s="102"/>
      <c r="X1170" s="102"/>
      <c r="Y1170" s="102"/>
      <c r="Z1170" s="102"/>
      <c r="AA1170" s="102"/>
      <c r="AB1170" s="102"/>
      <c r="AC1170" s="102"/>
      <c r="AD1170" s="102"/>
      <c r="AE1170" s="102"/>
      <c r="AF1170" s="102"/>
      <c r="AG1170" s="102"/>
      <c r="AH1170" s="102"/>
      <c r="AI1170" s="102"/>
      <c r="AJ1170" s="102"/>
      <c r="AK1170" s="102"/>
      <c r="AL1170" s="102"/>
    </row>
    <row r="1171" spans="2:38" s="110" customFormat="1" x14ac:dyDescent="0.2">
      <c r="B1171" s="102">
        <f t="shared" si="356"/>
        <v>6.6699999999998791</v>
      </c>
      <c r="C1171" s="102">
        <f t="shared" si="357"/>
        <v>4677351.4128706865</v>
      </c>
      <c r="D1171" s="102">
        <f t="shared" si="348"/>
        <v>4677.3514128706865</v>
      </c>
      <c r="E1171" s="102">
        <f t="shared" si="349"/>
        <v>-57.311381834871995</v>
      </c>
      <c r="F1171" s="102">
        <f t="shared" si="350"/>
        <v>-244.86565331122756</v>
      </c>
      <c r="G1171" s="102">
        <f t="shared" si="351"/>
        <v>-36.184624107473866</v>
      </c>
      <c r="H1171" s="102">
        <f t="shared" si="352"/>
        <v>91.618803865630412</v>
      </c>
      <c r="I1171" s="102">
        <f t="shared" si="353"/>
        <v>-93.49600594234586</v>
      </c>
      <c r="J1171" s="102">
        <f t="shared" si="354"/>
        <v>-153.24684944559715</v>
      </c>
      <c r="K1171" s="102" t="str">
        <f t="shared" si="340"/>
        <v>1+34.5316821667911i</v>
      </c>
      <c r="L1171" s="102" t="str">
        <f t="shared" si="341"/>
        <v>1-2.80702593440359i</v>
      </c>
      <c r="M1171" s="102" t="str">
        <f t="shared" si="358"/>
        <v>97.9313274007646+31.7246562323875i</v>
      </c>
      <c r="N1171" s="102" t="str">
        <f t="shared" si="342"/>
        <v>1+45755.7819533442i</v>
      </c>
      <c r="O1171" s="102" t="str">
        <f t="shared" si="343"/>
        <v>-547.260454757249+68.9746467018369i</v>
      </c>
      <c r="P1171" s="102" t="str">
        <f t="shared" si="359"/>
        <v>-3156536.15525296-25040261.064914i</v>
      </c>
      <c r="Q1171" s="102" t="str">
        <f t="shared" si="344"/>
        <v>-0.000578837050375825+0.00123375893246161i</v>
      </c>
      <c r="R1171" s="102" t="str">
        <f t="shared" si="345"/>
        <v>1400-0.723972839760538i</v>
      </c>
      <c r="S1171" s="102" t="str">
        <f t="shared" si="346"/>
        <v>-39.5659575217967i</v>
      </c>
      <c r="T1171" s="102" t="str">
        <f t="shared" si="355"/>
        <v>1.11726396015853-39.5338043166894i</v>
      </c>
      <c r="U1171" s="102" t="str">
        <f t="shared" si="347"/>
        <v>-0.000438311245908345+0.0155094155396243i</v>
      </c>
      <c r="V1171" s="102"/>
      <c r="W1171" s="102"/>
      <c r="X1171" s="102"/>
      <c r="Y1171" s="102"/>
      <c r="Z1171" s="102"/>
      <c r="AA1171" s="102"/>
      <c r="AB1171" s="102"/>
      <c r="AC1171" s="102"/>
      <c r="AD1171" s="102"/>
      <c r="AE1171" s="102"/>
      <c r="AF1171" s="102"/>
      <c r="AG1171" s="102"/>
      <c r="AH1171" s="102"/>
      <c r="AI1171" s="102"/>
      <c r="AJ1171" s="102"/>
      <c r="AK1171" s="102"/>
      <c r="AL1171" s="102"/>
    </row>
    <row r="1172" spans="2:38" s="110" customFormat="1" x14ac:dyDescent="0.2">
      <c r="B1172" s="102">
        <f t="shared" si="356"/>
        <v>6.674999999999879</v>
      </c>
      <c r="C1172" s="102">
        <f t="shared" si="357"/>
        <v>4731512.5896134945</v>
      </c>
      <c r="D1172" s="102">
        <f t="shared" si="348"/>
        <v>4731.5125896134941</v>
      </c>
      <c r="E1172" s="102">
        <f t="shared" si="349"/>
        <v>-57.421421991797395</v>
      </c>
      <c r="F1172" s="102">
        <f t="shared" si="350"/>
        <v>-245.13596905459701</v>
      </c>
      <c r="G1172" s="102">
        <f t="shared" si="351"/>
        <v>-36.284542326788618</v>
      </c>
      <c r="H1172" s="102">
        <f t="shared" si="352"/>
        <v>91.600283804013074</v>
      </c>
      <c r="I1172" s="102">
        <f t="shared" si="353"/>
        <v>-93.705964318586012</v>
      </c>
      <c r="J1172" s="102">
        <f t="shared" si="354"/>
        <v>-153.53568525058392</v>
      </c>
      <c r="K1172" s="102" t="str">
        <f t="shared" si="340"/>
        <v>1+34.9315402009588i</v>
      </c>
      <c r="L1172" s="102" t="str">
        <f t="shared" si="341"/>
        <v>1-2.83952976281736i</v>
      </c>
      <c r="M1172" s="102" t="str">
        <f t="shared" si="358"/>
        <v>100.189148061674+32.0920104381414i</v>
      </c>
      <c r="N1172" s="102" t="str">
        <f t="shared" si="342"/>
        <v>1+46285.6089375988i</v>
      </c>
      <c r="O1172" s="102" t="str">
        <f t="shared" si="343"/>
        <v>-560.031081297753+69.7733354684135i</v>
      </c>
      <c r="P1172" s="102" t="str">
        <f t="shared" si="359"/>
        <v>-3230061.35084418-25921309.8485129i</v>
      </c>
      <c r="Q1172" s="102" t="str">
        <f t="shared" si="344"/>
        <v>-0.000565796298133486+0.00122091017663199i</v>
      </c>
      <c r="R1172" s="102" t="str">
        <f t="shared" si="345"/>
        <v>1400-0.715685591192851i</v>
      </c>
      <c r="S1172" s="102" t="str">
        <f t="shared" si="346"/>
        <v>-39.1130497512371i</v>
      </c>
      <c r="T1172" s="102" t="str">
        <f t="shared" si="355"/>
        <v>1.09185249429729-39.081987534074i</v>
      </c>
      <c r="U1172" s="102" t="str">
        <f t="shared" si="347"/>
        <v>-0.000428342132378167+0.0153321643402905i</v>
      </c>
      <c r="V1172" s="102"/>
      <c r="W1172" s="102"/>
      <c r="X1172" s="102"/>
      <c r="Y1172" s="102"/>
      <c r="Z1172" s="102"/>
      <c r="AA1172" s="102"/>
      <c r="AB1172" s="102"/>
      <c r="AC1172" s="102"/>
      <c r="AD1172" s="102"/>
      <c r="AE1172" s="102"/>
      <c r="AF1172" s="102"/>
      <c r="AG1172" s="102"/>
      <c r="AH1172" s="102"/>
      <c r="AI1172" s="102"/>
      <c r="AJ1172" s="102"/>
      <c r="AK1172" s="102"/>
      <c r="AL1172" s="102"/>
    </row>
    <row r="1173" spans="2:38" s="110" customFormat="1" x14ac:dyDescent="0.2">
      <c r="B1173" s="102">
        <f t="shared" si="356"/>
        <v>6.6799999999998789</v>
      </c>
      <c r="C1173" s="102">
        <f t="shared" si="357"/>
        <v>4786300.9232250573</v>
      </c>
      <c r="D1173" s="102">
        <f t="shared" si="348"/>
        <v>4786.300923225057</v>
      </c>
      <c r="E1173" s="102">
        <f t="shared" si="349"/>
        <v>-57.531261022141187</v>
      </c>
      <c r="F1173" s="102">
        <f t="shared" si="350"/>
        <v>-245.40373083671631</v>
      </c>
      <c r="G1173" s="102">
        <f t="shared" si="351"/>
        <v>-36.384462406170158</v>
      </c>
      <c r="H1173" s="102">
        <f t="shared" si="352"/>
        <v>91.581975392607504</v>
      </c>
      <c r="I1173" s="102">
        <f t="shared" si="353"/>
        <v>-93.915723428311338</v>
      </c>
      <c r="J1173" s="102">
        <f t="shared" si="354"/>
        <v>-153.82175544410882</v>
      </c>
      <c r="K1173" s="102" t="str">
        <f t="shared" si="340"/>
        <v>1+35.3360283729436i</v>
      </c>
      <c r="L1173" s="102" t="str">
        <f t="shared" si="341"/>
        <v>1-2.87240996782552i</v>
      </c>
      <c r="M1173" s="102" t="str">
        <f t="shared" si="358"/>
        <v>102.499560121809+32.4636184051181i</v>
      </c>
      <c r="N1173" s="102" t="str">
        <f t="shared" si="342"/>
        <v>1+46821.5710291833i</v>
      </c>
      <c r="O1173" s="102" t="str">
        <f t="shared" si="343"/>
        <v>-573.099173943682+70.5812726150305i</v>
      </c>
      <c r="P1173" s="102" t="str">
        <f t="shared" si="359"/>
        <v>-3305299.16824874-26833333.0982978i</v>
      </c>
      <c r="Q1173" s="102" t="str">
        <f t="shared" si="344"/>
        <v>-0.00055304637337884+0.00120816588901204i</v>
      </c>
      <c r="R1173" s="102" t="str">
        <f t="shared" si="345"/>
        <v>1400-0.70749320597507i</v>
      </c>
      <c r="S1173" s="102" t="str">
        <f t="shared" si="346"/>
        <v>-38.6653263730562i</v>
      </c>
      <c r="T1173" s="102" t="str">
        <f t="shared" si="355"/>
        <v>1.06701853909181-38.6353181384654i</v>
      </c>
      <c r="U1173" s="102" t="str">
        <f t="shared" si="347"/>
        <v>-0.000418599580720632+0.0151569325004749i</v>
      </c>
      <c r="V1173" s="102"/>
      <c r="W1173" s="102"/>
      <c r="X1173" s="102"/>
      <c r="Y1173" s="102"/>
      <c r="Z1173" s="102"/>
      <c r="AA1173" s="102"/>
      <c r="AB1173" s="102"/>
      <c r="AC1173" s="102"/>
      <c r="AD1173" s="102"/>
      <c r="AE1173" s="102"/>
      <c r="AF1173" s="102"/>
      <c r="AG1173" s="102"/>
      <c r="AH1173" s="102"/>
      <c r="AI1173" s="102"/>
      <c r="AJ1173" s="102"/>
      <c r="AK1173" s="102"/>
      <c r="AL1173" s="102"/>
    </row>
    <row r="1174" spans="2:38" s="110" customFormat="1" x14ac:dyDescent="0.2">
      <c r="B1174" s="102">
        <f t="shared" si="356"/>
        <v>6.6849999999998788</v>
      </c>
      <c r="C1174" s="102">
        <f t="shared" si="357"/>
        <v>4841723.6758396523</v>
      </c>
      <c r="D1174" s="102">
        <f t="shared" si="348"/>
        <v>4841.7236758396521</v>
      </c>
      <c r="E1174" s="102">
        <f t="shared" si="349"/>
        <v>-57.640902403534817</v>
      </c>
      <c r="F1174" s="102">
        <f t="shared" si="350"/>
        <v>-245.66895210204422</v>
      </c>
      <c r="G1174" s="102">
        <f t="shared" si="351"/>
        <v>-36.484384303345259</v>
      </c>
      <c r="H1174" s="102">
        <f t="shared" si="352"/>
        <v>91.563876220447938</v>
      </c>
      <c r="I1174" s="102">
        <f t="shared" si="353"/>
        <v>-94.125286706880075</v>
      </c>
      <c r="J1174" s="102">
        <f t="shared" si="354"/>
        <v>-154.10507588159629</v>
      </c>
      <c r="K1174" s="102" t="str">
        <f t="shared" si="340"/>
        <v>1+35.7452002972146i</v>
      </c>
      <c r="L1174" s="102" t="str">
        <f t="shared" si="341"/>
        <v>1-2.90567090766364i</v>
      </c>
      <c r="M1174" s="102" t="str">
        <f t="shared" si="358"/>
        <v>104.863788592226+32.839529389551i</v>
      </c>
      <c r="N1174" s="102" t="str">
        <f t="shared" si="342"/>
        <v>1+47363.7392692923i</v>
      </c>
      <c r="O1174" s="102" t="str">
        <f t="shared" si="343"/>
        <v>-586.471661570744+71.3985652328817i</v>
      </c>
      <c r="P1174" s="102" t="str">
        <f t="shared" si="359"/>
        <v>-3382289.49955334-27777419.4689001i</v>
      </c>
      <c r="Q1174" s="102" t="str">
        <f t="shared" si="344"/>
        <v>-0.00054058092234678+0.00119552628503336i</v>
      </c>
      <c r="R1174" s="102" t="str">
        <f t="shared" si="345"/>
        <v>1400-0.699394598215419i</v>
      </c>
      <c r="S1174" s="102" t="str">
        <f t="shared" si="346"/>
        <v>-38.2227280420054i</v>
      </c>
      <c r="T1174" s="102" t="str">
        <f t="shared" si="355"/>
        <v>1.0427489903744-38.1937380390866i</v>
      </c>
      <c r="U1174" s="102" t="str">
        <f t="shared" si="347"/>
        <v>-0.000409078450069956+0.0149836972307186i</v>
      </c>
      <c r="V1174" s="102"/>
      <c r="W1174" s="102"/>
      <c r="X1174" s="102"/>
      <c r="Y1174" s="102"/>
      <c r="Z1174" s="102"/>
      <c r="AA1174" s="102"/>
      <c r="AB1174" s="102"/>
      <c r="AC1174" s="102"/>
      <c r="AD1174" s="102"/>
      <c r="AE1174" s="102"/>
      <c r="AF1174" s="102"/>
      <c r="AG1174" s="102"/>
      <c r="AH1174" s="102"/>
      <c r="AI1174" s="102"/>
      <c r="AJ1174" s="102"/>
      <c r="AK1174" s="102"/>
      <c r="AL1174" s="102"/>
    </row>
    <row r="1175" spans="2:38" s="110" customFormat="1" x14ac:dyDescent="0.2">
      <c r="B1175" s="102">
        <f t="shared" si="356"/>
        <v>6.6899999999998787</v>
      </c>
      <c r="C1175" s="102">
        <f t="shared" si="357"/>
        <v>4897788.1936831046</v>
      </c>
      <c r="D1175" s="102">
        <f t="shared" si="348"/>
        <v>4897.7881936831045</v>
      </c>
      <c r="E1175" s="102">
        <f t="shared" si="349"/>
        <v>-57.750349576017399</v>
      </c>
      <c r="F1175" s="102">
        <f t="shared" si="350"/>
        <v>-245.93164655242265</v>
      </c>
      <c r="G1175" s="102">
        <f t="shared" si="351"/>
        <v>-36.584307976999881</v>
      </c>
      <c r="H1175" s="102">
        <f t="shared" si="352"/>
        <v>91.545983903767606</v>
      </c>
      <c r="I1175" s="102">
        <f t="shared" si="353"/>
        <v>-94.33465755301728</v>
      </c>
      <c r="J1175" s="102">
        <f t="shared" si="354"/>
        <v>-154.38566264865506</v>
      </c>
      <c r="K1175" s="102" t="str">
        <f t="shared" si="340"/>
        <v>1+36.1591102090671i</v>
      </c>
      <c r="L1175" s="102" t="str">
        <f t="shared" si="341"/>
        <v>1-2.93931699103325i</v>
      </c>
      <c r="M1175" s="102" t="str">
        <f t="shared" si="358"/>
        <v>107.283087018155+33.2197932180338i</v>
      </c>
      <c r="N1175" s="102" t="str">
        <f t="shared" si="342"/>
        <v>1+47912.1855217389i</v>
      </c>
      <c r="O1175" s="102" t="str">
        <f t="shared" si="343"/>
        <v>-600.155634448873+72.2253216532182i</v>
      </c>
      <c r="P1175" s="102" t="str">
        <f t="shared" si="359"/>
        <v>-3461073.16605071-28754695.8743097i</v>
      </c>
      <c r="Q1175" s="102" t="str">
        <f t="shared" si="344"/>
        <v>-0.000528393724213159+0.00118299153168933i</v>
      </c>
      <c r="R1175" s="102" t="str">
        <f t="shared" si="345"/>
        <v>1400-0.691388694452199i</v>
      </c>
      <c r="S1175" s="102" t="str">
        <f t="shared" si="346"/>
        <v>-37.7851960921549i</v>
      </c>
      <c r="T1175" s="102" t="str">
        <f t="shared" si="355"/>
        <v>1.01903104039651-37.7571897819935i</v>
      </c>
      <c r="U1175" s="102" t="str">
        <f t="shared" si="347"/>
        <v>-0.000399773715847861+0.0148124359913974i</v>
      </c>
      <c r="V1175" s="102"/>
      <c r="W1175" s="102"/>
      <c r="X1175" s="102"/>
      <c r="Y1175" s="102"/>
      <c r="Z1175" s="102"/>
      <c r="AA1175" s="102"/>
      <c r="AB1175" s="102"/>
      <c r="AC1175" s="102"/>
      <c r="AD1175" s="102"/>
      <c r="AE1175" s="102"/>
      <c r="AF1175" s="102"/>
      <c r="AG1175" s="102"/>
      <c r="AH1175" s="102"/>
      <c r="AI1175" s="102"/>
      <c r="AJ1175" s="102"/>
      <c r="AK1175" s="102"/>
      <c r="AL1175" s="102"/>
    </row>
    <row r="1176" spans="2:38" s="110" customFormat="1" x14ac:dyDescent="0.2">
      <c r="B1176" s="102">
        <f t="shared" si="356"/>
        <v>6.6949999999998786</v>
      </c>
      <c r="C1176" s="102">
        <f t="shared" si="357"/>
        <v>4954501.9080465203</v>
      </c>
      <c r="D1176" s="102">
        <f t="shared" si="348"/>
        <v>4954.5019080465199</v>
      </c>
      <c r="E1176" s="102">
        <f t="shared" si="349"/>
        <v>-57.859605941479522</v>
      </c>
      <c r="F1176" s="102">
        <f t="shared" si="350"/>
        <v>-246.1918281359176</v>
      </c>
      <c r="G1176" s="102">
        <f t="shared" si="351"/>
        <v>-36.684233386757327</v>
      </c>
      <c r="H1176" s="102">
        <f t="shared" si="352"/>
        <v>91.528296085700973</v>
      </c>
      <c r="I1176" s="102">
        <f t="shared" si="353"/>
        <v>-94.543839328236857</v>
      </c>
      <c r="J1176" s="102">
        <f t="shared" si="354"/>
        <v>-154.66353205021665</v>
      </c>
      <c r="K1176" s="102" t="str">
        <f t="shared" si="340"/>
        <v>1+36.5778129718116i</v>
      </c>
      <c r="L1176" s="102" t="str">
        <f t="shared" si="341"/>
        <v>1-2.97335267768625i</v>
      </c>
      <c r="M1176" s="102" t="str">
        <f t="shared" si="358"/>
        <v>109.758738143643+33.6044602941254i</v>
      </c>
      <c r="N1176" s="102" t="str">
        <f t="shared" si="342"/>
        <v>1+48466.9824824795i</v>
      </c>
      <c r="O1176" s="102" t="str">
        <f t="shared" si="343"/>
        <v>-614.15834800162+73.061651461708i</v>
      </c>
      <c r="P1176" s="102" t="str">
        <f t="shared" si="359"/>
        <v>-3541691.93988363-29766328.8324116i</v>
      </c>
      <c r="Q1176" s="102" t="str">
        <f t="shared" si="344"/>
        <v>-0.000516478688575338+0.00117056174954443i</v>
      </c>
      <c r="R1176" s="102" t="str">
        <f t="shared" si="345"/>
        <v>1400-0.683474433511542i</v>
      </c>
      <c r="S1176" s="102" t="str">
        <f t="shared" si="346"/>
        <v>-37.352672529119i</v>
      </c>
      <c r="T1176" s="102" t="str">
        <f t="shared" si="355"/>
        <v>0.995852171165266-37.3256165437365i</v>
      </c>
      <c r="U1176" s="102" t="str">
        <f t="shared" si="347"/>
        <v>-0.00039068046714945+0.0146431264902351i</v>
      </c>
      <c r="V1176" s="102"/>
      <c r="W1176" s="102"/>
      <c r="X1176" s="102"/>
      <c r="Y1176" s="102"/>
      <c r="Z1176" s="102"/>
      <c r="AA1176" s="102"/>
      <c r="AB1176" s="102"/>
      <c r="AC1176" s="102"/>
      <c r="AD1176" s="102"/>
      <c r="AE1176" s="102"/>
      <c r="AF1176" s="102"/>
      <c r="AG1176" s="102"/>
      <c r="AH1176" s="102"/>
      <c r="AI1176" s="102"/>
      <c r="AJ1176" s="102"/>
      <c r="AK1176" s="102"/>
      <c r="AL1176" s="102"/>
    </row>
    <row r="1177" spans="2:38" s="110" customFormat="1" x14ac:dyDescent="0.2">
      <c r="B1177" s="102">
        <f t="shared" si="356"/>
        <v>6.6999999999998785</v>
      </c>
      <c r="C1177" s="102">
        <f t="shared" si="357"/>
        <v>5011872.3362713251</v>
      </c>
      <c r="D1177" s="102">
        <f t="shared" si="348"/>
        <v>5011.8723362713254</v>
      </c>
      <c r="E1177" s="102">
        <f t="shared" si="349"/>
        <v>-57.968674863156551</v>
      </c>
      <c r="F1177" s="102">
        <f t="shared" si="350"/>
        <v>-246.44951103582852</v>
      </c>
      <c r="G1177" s="102">
        <f t="shared" si="351"/>
        <v>-36.784160493157501</v>
      </c>
      <c r="H1177" s="102">
        <f t="shared" si="352"/>
        <v>91.510810435988887</v>
      </c>
      <c r="I1177" s="102">
        <f t="shared" si="353"/>
        <v>-94.752835356314051</v>
      </c>
      <c r="J1177" s="102">
        <f t="shared" si="354"/>
        <v>-154.93870059983965</v>
      </c>
      <c r="K1177" s="102" t="str">
        <f t="shared" si="340"/>
        <v>1+37.0013640840458i</v>
      </c>
      <c r="L1177" s="102" t="str">
        <f t="shared" si="341"/>
        <v>1-3.00778247901607i</v>
      </c>
      <c r="M1177" s="102" t="str">
        <f t="shared" si="358"/>
        <v>112.292054591687+33.9935816050297i</v>
      </c>
      <c r="N1177" s="102" t="str">
        <f t="shared" si="342"/>
        <v>1+49028.2036892507i</v>
      </c>
      <c r="O1177" s="102" t="str">
        <f t="shared" si="343"/>
        <v>-628.487226653062+73.9076655129615i</v>
      </c>
      <c r="P1177" s="102" t="str">
        <f t="shared" si="359"/>
        <v>-3624188.56619314-30813525.8567731i</v>
      </c>
      <c r="Q1177" s="102" t="str">
        <f t="shared" si="344"/>
        <v>-0.000504829852968578+0.00115823701467714i</v>
      </c>
      <c r="R1177" s="102" t="str">
        <f t="shared" si="345"/>
        <v>1400-0.675650766366732i</v>
      </c>
      <c r="S1177" s="102" t="str">
        <f t="shared" si="346"/>
        <v>-36.925100022368i</v>
      </c>
      <c r="T1177" s="102" t="str">
        <f t="shared" si="355"/>
        <v>0.973200147927927-36.898962125061i</v>
      </c>
      <c r="U1177" s="102" t="str">
        <f t="shared" si="347"/>
        <v>-0.000381793904187109+0.0144757466798316i</v>
      </c>
      <c r="V1177" s="102"/>
      <c r="W1177" s="102"/>
      <c r="X1177" s="102"/>
      <c r="Y1177" s="102"/>
      <c r="Z1177" s="102"/>
      <c r="AA1177" s="102"/>
      <c r="AB1177" s="102"/>
      <c r="AC1177" s="102"/>
      <c r="AD1177" s="102"/>
      <c r="AE1177" s="102"/>
      <c r="AF1177" s="102"/>
      <c r="AG1177" s="102"/>
      <c r="AH1177" s="102"/>
      <c r="AI1177" s="102"/>
      <c r="AJ1177" s="102"/>
      <c r="AK1177" s="102"/>
      <c r="AL1177" s="102"/>
    </row>
    <row r="1178" spans="2:38" s="110" customFormat="1" x14ac:dyDescent="0.2">
      <c r="B1178" s="102">
        <f t="shared" si="356"/>
        <v>6.7049999999998784</v>
      </c>
      <c r="C1178" s="102">
        <f t="shared" si="357"/>
        <v>5069907.0827456294</v>
      </c>
      <c r="D1178" s="102">
        <f t="shared" si="348"/>
        <v>5069.9070827456289</v>
      </c>
      <c r="E1178" s="102">
        <f t="shared" si="349"/>
        <v>-58.077559665172622</v>
      </c>
      <c r="F1178" s="102">
        <f t="shared" si="350"/>
        <v>-246.70470965986524</v>
      </c>
      <c r="G1178" s="102">
        <f t="shared" si="351"/>
        <v>-36.88408925763585</v>
      </c>
      <c r="H1178" s="102">
        <f t="shared" si="352"/>
        <v>91.493524650686552</v>
      </c>
      <c r="I1178" s="102">
        <f t="shared" si="353"/>
        <v>-94.961648922808479</v>
      </c>
      <c r="J1178" s="102">
        <f t="shared" si="354"/>
        <v>-155.21118500917868</v>
      </c>
      <c r="K1178" s="102" t="str">
        <f t="shared" si="340"/>
        <v>1+37.4298196870108i</v>
      </c>
      <c r="L1178" s="102" t="str">
        <f t="shared" si="341"/>
        <v>1-3.04261095865556i</v>
      </c>
      <c r="M1178" s="102" t="str">
        <f t="shared" si="358"/>
        <v>114.884379560201+34.3872087283552i</v>
      </c>
      <c r="N1178" s="102" t="str">
        <f t="shared" si="342"/>
        <v>1+49595.9235313153i</v>
      </c>
      <c r="O1178" s="102" t="str">
        <f t="shared" si="343"/>
        <v>-643.149867764324+74.7634759452247i</v>
      </c>
      <c r="P1178" s="102" t="str">
        <f t="shared" si="359"/>
        <v>-3708606.78578246-31897536.897339i</v>
      </c>
      <c r="Q1178" s="102" t="str">
        <f t="shared" si="344"/>
        <v>-0.000493441380418327+0.00114601736055793i</v>
      </c>
      <c r="R1178" s="102" t="str">
        <f t="shared" si="345"/>
        <v>1400-0.667916655999167i</v>
      </c>
      <c r="S1178" s="102" t="str">
        <f t="shared" si="346"/>
        <v>-36.5024218976288i</v>
      </c>
      <c r="T1178" s="102" t="str">
        <f t="shared" si="355"/>
        <v>0.951063012801023-36.477170944649i</v>
      </c>
      <c r="U1178" s="102" t="str">
        <f t="shared" si="347"/>
        <v>-0.00037310933579117+0.0143102747552084i</v>
      </c>
      <c r="V1178" s="102"/>
      <c r="W1178" s="102"/>
      <c r="X1178" s="102"/>
      <c r="Y1178" s="102"/>
      <c r="Z1178" s="102"/>
      <c r="AA1178" s="102"/>
      <c r="AB1178" s="102"/>
      <c r="AC1178" s="102"/>
      <c r="AD1178" s="102"/>
      <c r="AE1178" s="102"/>
      <c r="AF1178" s="102"/>
      <c r="AG1178" s="102"/>
      <c r="AH1178" s="102"/>
      <c r="AI1178" s="102"/>
      <c r="AJ1178" s="102"/>
      <c r="AK1178" s="102"/>
      <c r="AL1178" s="102"/>
    </row>
    <row r="1179" spans="2:38" s="110" customFormat="1" x14ac:dyDescent="0.2">
      <c r="B1179" s="102">
        <f t="shared" si="356"/>
        <v>6.7099999999998783</v>
      </c>
      <c r="C1179" s="102">
        <f t="shared" si="357"/>
        <v>5128613.8399122171</v>
      </c>
      <c r="D1179" s="102">
        <f t="shared" si="348"/>
        <v>5128.6138399122174</v>
      </c>
      <c r="E1179" s="102">
        <f t="shared" si="349"/>
        <v>-58.186263632132764</v>
      </c>
      <c r="F1179" s="102">
        <f t="shared" si="350"/>
        <v>-246.95743862950323</v>
      </c>
      <c r="G1179" s="102">
        <f t="shared" si="351"/>
        <v>-36.984019642502929</v>
      </c>
      <c r="H1179" s="102">
        <f t="shared" si="352"/>
        <v>91.476436451874548</v>
      </c>
      <c r="I1179" s="102">
        <f t="shared" si="353"/>
        <v>-95.170283274635693</v>
      </c>
      <c r="J1179" s="102">
        <f t="shared" si="354"/>
        <v>-155.48100217762868</v>
      </c>
      <c r="K1179" s="102" t="str">
        <f t="shared" si="340"/>
        <v>1+37.8632365720328i</v>
      </c>
      <c r="L1179" s="102" t="str">
        <f t="shared" si="341"/>
        <v>1-3.07784273308197i</v>
      </c>
      <c r="M1179" s="102" t="str">
        <f t="shared" si="358"/>
        <v>117.537087534195+34.7853938389508i</v>
      </c>
      <c r="N1179" s="102" t="str">
        <f t="shared" si="342"/>
        <v>1+50170.2172593236i</v>
      </c>
      <c r="O1179" s="102" t="str">
        <f t="shared" si="343"/>
        <v>-658.154045661806+75.6291961952435i</v>
      </c>
      <c r="P1179" s="102" t="str">
        <f t="shared" si="359"/>
        <v>-3794991.35830904-33019655.8317594i</v>
      </c>
      <c r="Q1179" s="102" t="str">
        <f t="shared" si="344"/>
        <v>-0.000482307557028368+0.00113390277986441i</v>
      </c>
      <c r="R1179" s="102" t="str">
        <f t="shared" si="345"/>
        <v>1400-0.66027107726089i</v>
      </c>
      <c r="S1179" s="102" t="str">
        <f t="shared" si="346"/>
        <v>-36.0845821293742i</v>
      </c>
      <c r="T1179" s="102" t="str">
        <f t="shared" si="355"/>
        <v>0.9294290785412-36.0601880329049i</v>
      </c>
      <c r="U1179" s="102" t="str">
        <f t="shared" si="347"/>
        <v>-0.000364622176966162+0.0141466891513704i</v>
      </c>
      <c r="V1179" s="102"/>
      <c r="W1179" s="102"/>
      <c r="X1179" s="102"/>
      <c r="Y1179" s="102"/>
      <c r="Z1179" s="102"/>
      <c r="AA1179" s="102"/>
      <c r="AB1179" s="102"/>
      <c r="AC1179" s="102"/>
      <c r="AD1179" s="102"/>
      <c r="AE1179" s="102"/>
      <c r="AF1179" s="102"/>
      <c r="AG1179" s="102"/>
      <c r="AH1179" s="102"/>
      <c r="AI1179" s="102"/>
      <c r="AJ1179" s="102"/>
      <c r="AK1179" s="102"/>
      <c r="AL1179" s="102"/>
    </row>
    <row r="1180" spans="2:38" s="110" customFormat="1" x14ac:dyDescent="0.2">
      <c r="B1180" s="102">
        <f t="shared" si="356"/>
        <v>6.7149999999998782</v>
      </c>
      <c r="C1180" s="102">
        <f t="shared" si="357"/>
        <v>5188000.3892881637</v>
      </c>
      <c r="D1180" s="102">
        <f t="shared" si="348"/>
        <v>5188.0003892881641</v>
      </c>
      <c r="E1180" s="102">
        <f t="shared" si="349"/>
        <v>-58.29479000876055</v>
      </c>
      <c r="F1180" s="102">
        <f t="shared" si="350"/>
        <v>-247.20771276951851</v>
      </c>
      <c r="G1180" s="102">
        <f t="shared" si="351"/>
        <v>-37.083951610925155</v>
      </c>
      <c r="H1180" s="102">
        <f t="shared" si="352"/>
        <v>91.459543587372693</v>
      </c>
      <c r="I1180" s="102">
        <f t="shared" si="353"/>
        <v>-95.378741619685712</v>
      </c>
      <c r="J1180" s="102">
        <f t="shared" si="354"/>
        <v>-155.74816918214583</v>
      </c>
      <c r="K1180" s="102" t="str">
        <f t="shared" si="340"/>
        <v>1+38.3016721880504i</v>
      </c>
      <c r="L1180" s="102" t="str">
        <f t="shared" si="341"/>
        <v>1-3.11348247222886i</v>
      </c>
      <c r="M1180" s="102" t="str">
        <f t="shared" si="358"/>
        <v>120.251585014551+35.1881897158215i</v>
      </c>
      <c r="N1180" s="102" t="str">
        <f t="shared" si="342"/>
        <v>1+50751.1609952872i</v>
      </c>
      <c r="O1180" s="102" t="str">
        <f t="shared" si="343"/>
        <v>-673.507715759234+76.5049410132992i</v>
      </c>
      <c r="P1180" s="102" t="str">
        <f t="shared" si="359"/>
        <v>-3883388.08601666-34181222.009124i</v>
      </c>
      <c r="Q1180" s="102" t="str">
        <f t="shared" si="344"/>
        <v>-0.000471422789604934+0.00112189322623559i</v>
      </c>
      <c r="R1180" s="102" t="str">
        <f t="shared" si="345"/>
        <v>1400-0.652713016738721i</v>
      </c>
      <c r="S1180" s="102" t="str">
        <f t="shared" si="346"/>
        <v>-35.6715253333953i</v>
      </c>
      <c r="T1180" s="102" t="str">
        <f t="shared" si="355"/>
        <v>0.908286922454434-35.6479590257799i</v>
      </c>
      <c r="U1180" s="102" t="str">
        <f t="shared" si="347"/>
        <v>-0.000356327946501354+0.0139849685408829i</v>
      </c>
      <c r="V1180" s="102"/>
      <c r="W1180" s="102"/>
      <c r="X1180" s="102"/>
      <c r="Y1180" s="102"/>
      <c r="Z1180" s="102"/>
      <c r="AA1180" s="102"/>
      <c r="AB1180" s="102"/>
      <c r="AC1180" s="102"/>
      <c r="AD1180" s="102"/>
      <c r="AE1180" s="102"/>
      <c r="AF1180" s="102"/>
      <c r="AG1180" s="102"/>
      <c r="AH1180" s="102"/>
      <c r="AI1180" s="102"/>
      <c r="AJ1180" s="102"/>
      <c r="AK1180" s="102"/>
      <c r="AL1180" s="102"/>
    </row>
    <row r="1181" spans="2:38" s="110" customFormat="1" x14ac:dyDescent="0.2">
      <c r="B1181" s="102">
        <f t="shared" si="356"/>
        <v>6.7199999999998781</v>
      </c>
      <c r="C1181" s="102">
        <f t="shared" si="357"/>
        <v>5248074.6024962608</v>
      </c>
      <c r="D1181" s="102">
        <f t="shared" si="348"/>
        <v>5248.0746024962609</v>
      </c>
      <c r="E1181" s="102">
        <f t="shared" si="349"/>
        <v>-58.403141999581678</v>
      </c>
      <c r="F1181" s="102">
        <f t="shared" si="350"/>
        <v>-247.45554709770423</v>
      </c>
      <c r="G1181" s="102">
        <f t="shared" si="351"/>
        <v>-37.183885126904897</v>
      </c>
      <c r="H1181" s="102">
        <f t="shared" si="352"/>
        <v>91.442843830456738</v>
      </c>
      <c r="I1181" s="102">
        <f t="shared" si="353"/>
        <v>-95.587027126486575</v>
      </c>
      <c r="J1181" s="102">
        <f t="shared" si="354"/>
        <v>-156.0127032672475</v>
      </c>
      <c r="K1181" s="102" t="str">
        <f t="shared" si="340"/>
        <v>1+38.7451846492296i</v>
      </c>
      <c r="L1181" s="102" t="str">
        <f t="shared" si="341"/>
        <v>1-3.14953490010503i</v>
      </c>
      <c r="M1181" s="102" t="str">
        <f t="shared" si="358"/>
        <v>123.029311263762+35.5956497491246i</v>
      </c>
      <c r="N1181" s="102" t="str">
        <f t="shared" si="342"/>
        <v>1+51338.8317426688i</v>
      </c>
      <c r="O1181" s="102" t="str">
        <f t="shared" si="343"/>
        <v>-689.219018775725+77.3908264784189i</v>
      </c>
      <c r="P1181" s="102" t="str">
        <f t="shared" si="359"/>
        <v>-3973843.8380204-35383621.8479478i</v>
      </c>
      <c r="Q1181" s="102" t="str">
        <f t="shared" si="344"/>
        <v>-0.00046078160331669+0.00110998861596676i</v>
      </c>
      <c r="R1181" s="102" t="str">
        <f t="shared" si="345"/>
        <v>1400-0.645241472619931i</v>
      </c>
      <c r="S1181" s="102" t="str">
        <f t="shared" si="346"/>
        <v>-35.2631967594613i</v>
      </c>
      <c r="T1181" s="102" t="str">
        <f t="shared" si="355"/>
        <v>0.887625380440866-35.2404301586422i</v>
      </c>
      <c r="U1181" s="102" t="str">
        <f t="shared" si="347"/>
        <v>-0.000348222264634493+0.0138250918314673i</v>
      </c>
      <c r="V1181" s="102"/>
      <c r="W1181" s="102"/>
      <c r="X1181" s="102"/>
      <c r="Y1181" s="102"/>
      <c r="Z1181" s="102"/>
      <c r="AA1181" s="102"/>
      <c r="AB1181" s="102"/>
      <c r="AC1181" s="102"/>
      <c r="AD1181" s="102"/>
      <c r="AE1181" s="102"/>
      <c r="AF1181" s="102"/>
      <c r="AG1181" s="102"/>
      <c r="AH1181" s="102"/>
      <c r="AI1181" s="102"/>
      <c r="AJ1181" s="102"/>
      <c r="AK1181" s="102"/>
      <c r="AL1181" s="102"/>
    </row>
    <row r="1182" spans="2:38" s="110" customFormat="1" x14ac:dyDescent="0.2">
      <c r="B1182" s="102">
        <f t="shared" si="356"/>
        <v>6.724999999999878</v>
      </c>
      <c r="C1182" s="102">
        <f t="shared" si="357"/>
        <v>5308844.4423084017</v>
      </c>
      <c r="D1182" s="102">
        <f t="shared" si="348"/>
        <v>5308.844442308402</v>
      </c>
      <c r="E1182" s="102">
        <f t="shared" si="349"/>
        <v>-58.511322768649535</v>
      </c>
      <c r="F1182" s="102">
        <f t="shared" si="350"/>
        <v>-247.70095681477747</v>
      </c>
      <c r="G1182" s="102">
        <f t="shared" si="351"/>
        <v>-37.283820155261772</v>
      </c>
      <c r="H1182" s="102">
        <f t="shared" si="352"/>
        <v>91.426334979578044</v>
      </c>
      <c r="I1182" s="102">
        <f t="shared" si="353"/>
        <v>-95.7951429239113</v>
      </c>
      <c r="J1182" s="102">
        <f t="shared" si="354"/>
        <v>-156.27462183519941</v>
      </c>
      <c r="K1182" s="102" t="str">
        <f t="shared" si="340"/>
        <v>1+39.1938327426666i</v>
      </c>
      <c r="L1182" s="102" t="str">
        <f t="shared" si="341"/>
        <v>1-3.18600479542075i</v>
      </c>
      <c r="M1182" s="102" t="str">
        <f t="shared" si="358"/>
        <v>125.871739069055+36.0078279472459i</v>
      </c>
      <c r="N1182" s="102" t="str">
        <f t="shared" si="342"/>
        <v>1+51933.3073965897i</v>
      </c>
      <c r="O1182" s="102" t="str">
        <f t="shared" si="343"/>
        <v>-705.296285052095+78.2869700137615i</v>
      </c>
      <c r="P1182" s="102" t="str">
        <f t="shared" si="359"/>
        <v>-4066406.57515733-36628290.4903132i</v>
      </c>
      <c r="Q1182" s="102" t="str">
        <f t="shared" si="344"/>
        <v>-0.000450378639390548+0.00109818882964712i</v>
      </c>
      <c r="R1182" s="102" t="str">
        <f t="shared" si="345"/>
        <v>1400-0.637855454559431i</v>
      </c>
      <c r="S1182" s="102" t="str">
        <f t="shared" si="346"/>
        <v>-34.859542284062i</v>
      </c>
      <c r="T1182" s="102" t="str">
        <f t="shared" si="355"/>
        <v>0.867433541172141-34.8375482601886i</v>
      </c>
      <c r="U1182" s="102" t="str">
        <f t="shared" si="347"/>
        <v>-0.000340300850767531+0.0136670381636124i</v>
      </c>
      <c r="V1182" s="102"/>
      <c r="W1182" s="102"/>
      <c r="X1182" s="102"/>
      <c r="Y1182" s="102"/>
      <c r="Z1182" s="102"/>
      <c r="AA1182" s="102"/>
      <c r="AB1182" s="102"/>
      <c r="AC1182" s="102"/>
      <c r="AD1182" s="102"/>
      <c r="AE1182" s="102"/>
      <c r="AF1182" s="102"/>
      <c r="AG1182" s="102"/>
      <c r="AH1182" s="102"/>
      <c r="AI1182" s="102"/>
      <c r="AJ1182" s="102"/>
      <c r="AK1182" s="102"/>
      <c r="AL1182" s="102"/>
    </row>
    <row r="1183" spans="2:38" s="110" customFormat="1" x14ac:dyDescent="0.2">
      <c r="B1183" s="102">
        <f t="shared" si="356"/>
        <v>6.7299999999998779</v>
      </c>
      <c r="C1183" s="102">
        <f t="shared" si="357"/>
        <v>5370317.9637010274</v>
      </c>
      <c r="D1183" s="102">
        <f t="shared" si="348"/>
        <v>5370.3179637010271</v>
      </c>
      <c r="E1183" s="102">
        <f t="shared" si="349"/>
        <v>-58.619335439313502</v>
      </c>
      <c r="F1183" s="102">
        <f t="shared" si="350"/>
        <v>-247.94395729447427</v>
      </c>
      <c r="G1183" s="102">
        <f t="shared" si="351"/>
        <v>-37.383756661614086</v>
      </c>
      <c r="H1183" s="102">
        <f t="shared" si="352"/>
        <v>91.410014858085916</v>
      </c>
      <c r="I1183" s="102">
        <f t="shared" si="353"/>
        <v>-96.003092100927589</v>
      </c>
      <c r="J1183" s="102">
        <f t="shared" si="354"/>
        <v>-156.53394243638837</v>
      </c>
      <c r="K1183" s="102" t="str">
        <f t="shared" si="340"/>
        <v>1+39.6476759361804i</v>
      </c>
      <c r="L1183" s="102" t="str">
        <f t="shared" si="341"/>
        <v>1-3.22289699222114i</v>
      </c>
      <c r="M1183" s="102" t="str">
        <f t="shared" si="358"/>
        <v>128.780375523274+36.4247789439593i</v>
      </c>
      <c r="N1183" s="102" t="str">
        <f t="shared" si="342"/>
        <v>1+52534.6667541537i</v>
      </c>
      <c r="O1183" s="102" t="str">
        <f t="shared" si="343"/>
        <v>-721.748038967739+79.1934904021819i</v>
      </c>
      <c r="P1183" s="102" t="str">
        <f t="shared" si="359"/>
        <v>-4161125.37541586-37916713.5141437i</v>
      </c>
      <c r="Q1183" s="102" t="str">
        <f t="shared" si="344"/>
        <v>-0.000440208652843193+0.00108649371374152i</v>
      </c>
      <c r="R1183" s="102" t="str">
        <f t="shared" si="345"/>
        <v>1400-0.630553983548535i</v>
      </c>
      <c r="S1183" s="102" t="str">
        <f t="shared" si="346"/>
        <v>-34.460508403234i</v>
      </c>
      <c r="T1183" s="102" t="str">
        <f t="shared" si="355"/>
        <v>0.847700740398463-34.4392607464007i</v>
      </c>
      <c r="U1183" s="102" t="str">
        <f t="shared" si="347"/>
        <v>-0.000332559521233242+0.0135107869082033i</v>
      </c>
      <c r="V1183" s="102"/>
      <c r="W1183" s="102"/>
      <c r="X1183" s="102"/>
      <c r="Y1183" s="102"/>
      <c r="Z1183" s="102"/>
      <c r="AA1183" s="102"/>
      <c r="AB1183" s="102"/>
      <c r="AC1183" s="102"/>
      <c r="AD1183" s="102"/>
      <c r="AE1183" s="102"/>
      <c r="AF1183" s="102"/>
      <c r="AG1183" s="102"/>
      <c r="AH1183" s="102"/>
      <c r="AI1183" s="102"/>
      <c r="AJ1183" s="102"/>
      <c r="AK1183" s="102"/>
      <c r="AL1183" s="102"/>
    </row>
    <row r="1184" spans="2:38" s="110" customFormat="1" x14ac:dyDescent="0.2">
      <c r="B1184" s="102">
        <f t="shared" si="356"/>
        <v>6.7349999999998778</v>
      </c>
      <c r="C1184" s="102">
        <f t="shared" si="357"/>
        <v>5432503.3149228152</v>
      </c>
      <c r="D1184" s="102">
        <f t="shared" si="348"/>
        <v>5432.5033149228148</v>
      </c>
      <c r="E1184" s="102">
        <f t="shared" si="349"/>
        <v>-58.727183094025925</v>
      </c>
      <c r="F1184" s="102">
        <f t="shared" si="350"/>
        <v>-248.18456407383783</v>
      </c>
      <c r="G1184" s="102">
        <f t="shared" si="351"/>
        <v>-37.483694612360935</v>
      </c>
      <c r="H1184" s="102">
        <f t="shared" si="352"/>
        <v>91.39388131395296</v>
      </c>
      <c r="I1184" s="102">
        <f t="shared" si="353"/>
        <v>-96.210877706386867</v>
      </c>
      <c r="J1184" s="102">
        <f t="shared" si="354"/>
        <v>-156.79068275988487</v>
      </c>
      <c r="K1184" s="102" t="str">
        <f t="shared" si="340"/>
        <v>1+40.1067743861947i</v>
      </c>
      <c r="L1184" s="102" t="str">
        <f t="shared" si="341"/>
        <v>1-3.26021638052693i</v>
      </c>
      <c r="M1184" s="102" t="str">
        <f t="shared" si="358"/>
        <v>131.75676282397+36.8465580056678i</v>
      </c>
      <c r="N1184" s="102" t="str">
        <f t="shared" si="342"/>
        <v>1+53142.9895248925i</v>
      </c>
      <c r="O1184" s="102" t="str">
        <f t="shared" si="343"/>
        <v>-738.583003460346+80.1105078019757i</v>
      </c>
      <c r="P1184" s="102" t="str">
        <f t="shared" si="359"/>
        <v>-4258050.45995767-39250428.705649i</v>
      </c>
      <c r="Q1184" s="102" t="str">
        <f t="shared" si="344"/>
        <v>-0.000430266510248286+0.0010749030821183i</v>
      </c>
      <c r="R1184" s="102" t="str">
        <f t="shared" si="345"/>
        <v>1400-0.623336091785165i</v>
      </c>
      <c r="S1184" s="102" t="str">
        <f t="shared" si="346"/>
        <v>-34.0660422254683i</v>
      </c>
      <c r="T1184" s="102" t="str">
        <f t="shared" si="355"/>
        <v>0.828416555382477-34.045515614544i</v>
      </c>
      <c r="U1184" s="102" t="str">
        <f t="shared" si="347"/>
        <v>-0.000324994187111586+0.0133563176641672i</v>
      </c>
      <c r="V1184" s="102"/>
      <c r="W1184" s="102"/>
      <c r="X1184" s="102"/>
      <c r="Y1184" s="102"/>
      <c r="Z1184" s="102"/>
      <c r="AA1184" s="102"/>
      <c r="AB1184" s="102"/>
      <c r="AC1184" s="102"/>
      <c r="AD1184" s="102"/>
      <c r="AE1184" s="102"/>
      <c r="AF1184" s="102"/>
      <c r="AG1184" s="102"/>
      <c r="AH1184" s="102"/>
      <c r="AI1184" s="102"/>
      <c r="AJ1184" s="102"/>
      <c r="AK1184" s="102"/>
      <c r="AL1184" s="102"/>
    </row>
    <row r="1185" spans="2:38" s="110" customFormat="1" x14ac:dyDescent="0.2">
      <c r="B1185" s="102">
        <f t="shared" si="356"/>
        <v>6.7399999999998776</v>
      </c>
      <c r="C1185" s="102">
        <f t="shared" si="357"/>
        <v>5495408.7385747004</v>
      </c>
      <c r="D1185" s="102">
        <f t="shared" si="348"/>
        <v>5495.4087385747007</v>
      </c>
      <c r="E1185" s="102">
        <f t="shared" si="349"/>
        <v>-58.834868774188429</v>
      </c>
      <c r="F1185" s="102">
        <f t="shared" si="350"/>
        <v>-248.42279284370181</v>
      </c>
      <c r="G1185" s="102">
        <f t="shared" si="351"/>
        <v>-37.583633974664032</v>
      </c>
      <c r="H1185" s="102">
        <f t="shared" si="352"/>
        <v>91.37793221950308</v>
      </c>
      <c r="I1185" s="102">
        <f t="shared" si="353"/>
        <v>-96.418502748852461</v>
      </c>
      <c r="J1185" s="102">
        <f t="shared" si="354"/>
        <v>-157.04486062419875</v>
      </c>
      <c r="K1185" s="102" t="str">
        <f t="shared" si="340"/>
        <v>1+40.5711889457117i</v>
      </c>
      <c r="L1185" s="102" t="str">
        <f t="shared" si="341"/>
        <v>1-3.29796790698261i</v>
      </c>
      <c r="M1185" s="102" t="str">
        <f t="shared" si="358"/>
        <v>134.802479091085+37.2732210387291i</v>
      </c>
      <c r="N1185" s="102" t="str">
        <f t="shared" si="342"/>
        <v>1+53758.3563413301i</v>
      </c>
      <c r="O1185" s="102" t="str">
        <f t="shared" si="343"/>
        <v>-755.810104650923+81.0381437628057i</v>
      </c>
      <c r="P1185" s="102" t="str">
        <f t="shared" si="359"/>
        <v>-4357233.2197455-40631027.8940586i</v>
      </c>
      <c r="Q1185" s="102" t="str">
        <f t="shared" si="344"/>
        <v>-0.000420547187539103+0.00106341671752461i</v>
      </c>
      <c r="R1185" s="102" t="str">
        <f t="shared" si="345"/>
        <v>1400-0.616200822545587i</v>
      </c>
      <c r="S1185" s="102" t="str">
        <f t="shared" si="346"/>
        <v>-33.6760914647008i</v>
      </c>
      <c r="T1185" s="102" t="str">
        <f t="shared" si="355"/>
        <v>0.809570799457311-33.6562614372135i</v>
      </c>
      <c r="U1185" s="102" t="str">
        <f t="shared" si="347"/>
        <v>-0.000317600852094791+0.0132036102561376i</v>
      </c>
      <c r="V1185" s="102"/>
      <c r="W1185" s="102"/>
      <c r="X1185" s="102"/>
      <c r="Y1185" s="102"/>
      <c r="Z1185" s="102"/>
      <c r="AA1185" s="102"/>
      <c r="AB1185" s="102"/>
      <c r="AC1185" s="102"/>
      <c r="AD1185" s="102"/>
      <c r="AE1185" s="102"/>
      <c r="AF1185" s="102"/>
      <c r="AG1185" s="102"/>
      <c r="AH1185" s="102"/>
      <c r="AI1185" s="102"/>
      <c r="AJ1185" s="102"/>
      <c r="AK1185" s="102"/>
      <c r="AL1185" s="102"/>
    </row>
    <row r="1186" spans="2:38" s="110" customFormat="1" x14ac:dyDescent="0.2">
      <c r="B1186" s="102">
        <f t="shared" si="356"/>
        <v>6.7449999999998775</v>
      </c>
      <c r="C1186" s="102">
        <f t="shared" si="357"/>
        <v>5559042.572702473</v>
      </c>
      <c r="D1186" s="102">
        <f t="shared" si="348"/>
        <v>5559.0425727024731</v>
      </c>
      <c r="E1186" s="102">
        <f t="shared" si="349"/>
        <v>-58.942395480034946</v>
      </c>
      <c r="F1186" s="102">
        <f t="shared" si="350"/>
        <v>-248.6586594393703</v>
      </c>
      <c r="G1186" s="102">
        <f t="shared" si="351"/>
        <v>-37.683574716431238</v>
      </c>
      <c r="H1186" s="102">
        <f t="shared" si="352"/>
        <v>91.362165471142291</v>
      </c>
      <c r="I1186" s="102">
        <f t="shared" si="353"/>
        <v>-96.625970196466184</v>
      </c>
      <c r="J1186" s="102">
        <f t="shared" si="354"/>
        <v>-157.29649396822799</v>
      </c>
      <c r="K1186" s="102" t="str">
        <f t="shared" si="340"/>
        <v>1+41.0409811723782i</v>
      </c>
      <c r="L1186" s="102" t="str">
        <f t="shared" si="341"/>
        <v>1-3.33615657551212i</v>
      </c>
      <c r="M1186" s="102" t="str">
        <f t="shared" si="358"/>
        <v>137.919139203699+37.7048245968661i</v>
      </c>
      <c r="N1186" s="102" t="str">
        <f t="shared" si="342"/>
        <v>1+54380.8487696719i</v>
      </c>
      <c r="O1186" s="102" t="str">
        <f t="shared" si="343"/>
        <v>-773.438476576554+81.9765212418142i</v>
      </c>
      <c r="P1186" s="102" t="str">
        <f t="shared" si="359"/>
        <v>-4458726.24279147-42060158.8508338i</v>
      </c>
      <c r="Q1186" s="102" t="str">
        <f t="shared" si="344"/>
        <v>-0.000411045767846493+0.00105203437301092i</v>
      </c>
      <c r="R1186" s="102" t="str">
        <f t="shared" si="345"/>
        <v>1400-0.609147230057592i</v>
      </c>
      <c r="S1186" s="102" t="str">
        <f t="shared" si="346"/>
        <v>-33.29060443338i</v>
      </c>
      <c r="T1186" s="102" t="str">
        <f t="shared" si="355"/>
        <v>0.791153516705885-33.27144735642i</v>
      </c>
      <c r="U1186" s="102" t="str">
        <f t="shared" si="347"/>
        <v>-0.0003103756104+0.013052644732134i</v>
      </c>
      <c r="V1186" s="102"/>
      <c r="W1186" s="102"/>
      <c r="X1186" s="102"/>
      <c r="Y1186" s="102"/>
      <c r="Z1186" s="102"/>
      <c r="AA1186" s="102"/>
      <c r="AB1186" s="102"/>
      <c r="AC1186" s="102"/>
      <c r="AD1186" s="102"/>
      <c r="AE1186" s="102"/>
      <c r="AF1186" s="102"/>
      <c r="AG1186" s="102"/>
      <c r="AH1186" s="102"/>
      <c r="AI1186" s="102"/>
      <c r="AJ1186" s="102"/>
      <c r="AK1186" s="102"/>
      <c r="AL1186" s="102"/>
    </row>
    <row r="1187" spans="2:38" s="110" customFormat="1" x14ac:dyDescent="0.2">
      <c r="B1187" s="102">
        <f t="shared" si="356"/>
        <v>6.7499999999998774</v>
      </c>
      <c r="C1187" s="102">
        <f t="shared" si="357"/>
        <v>5623413.2519019097</v>
      </c>
      <c r="D1187" s="102">
        <f t="shared" si="348"/>
        <v>5623.4132519019095</v>
      </c>
      <c r="E1187" s="102">
        <f t="shared" si="349"/>
        <v>-59.04976617054924</v>
      </c>
      <c r="F1187" s="102">
        <f t="shared" si="350"/>
        <v>-248.89217983149675</v>
      </c>
      <c r="G1187" s="102">
        <f t="shared" si="351"/>
        <v>-37.783516806298842</v>
      </c>
      <c r="H1187" s="102">
        <f t="shared" si="352"/>
        <v>91.346578989092336</v>
      </c>
      <c r="I1187" s="102">
        <f t="shared" si="353"/>
        <v>-96.833282976848082</v>
      </c>
      <c r="J1187" s="102">
        <f t="shared" si="354"/>
        <v>-157.54560084240441</v>
      </c>
      <c r="K1187" s="102" t="str">
        <f t="shared" si="340"/>
        <v>1+41.5162133366451i</v>
      </c>
      <c r="L1187" s="102" t="str">
        <f t="shared" si="341"/>
        <v>1-3.37478744798213i</v>
      </c>
      <c r="M1187" s="102" t="str">
        <f t="shared" si="358"/>
        <v>141.108395656258+38.141425888663i</v>
      </c>
      <c r="N1187" s="102" t="str">
        <f t="shared" si="342"/>
        <v>1+55010.5493206148i</v>
      </c>
      <c r="O1187" s="102" t="str">
        <f t="shared" si="343"/>
        <v>-791.477466033372+82.9257646199194i</v>
      </c>
      <c r="P1187" s="102" t="str">
        <f t="shared" si="359"/>
        <v>-4562583.3420398-43539527.2556194i</v>
      </c>
      <c r="Q1187" s="102" t="str">
        <f t="shared" si="344"/>
        <v>-0.000401757439371995+0.00104075577330634i</v>
      </c>
      <c r="R1187" s="102" t="str">
        <f t="shared" si="345"/>
        <v>1400-0.602174379375134i</v>
      </c>
      <c r="S1187" s="102" t="str">
        <f t="shared" si="346"/>
        <v>-32.9095300356178i</v>
      </c>
      <c r="T1187" s="102" t="str">
        <f t="shared" si="355"/>
        <v>0.773154976759105-32.8910230777263i</v>
      </c>
      <c r="U1187" s="102" t="str">
        <f t="shared" si="347"/>
        <v>-0.000303314644728571+0.0129034013612618i</v>
      </c>
      <c r="V1187" s="102"/>
      <c r="W1187" s="102"/>
      <c r="X1187" s="102"/>
      <c r="Y1187" s="102"/>
      <c r="Z1187" s="102"/>
      <c r="AA1187" s="102"/>
      <c r="AB1187" s="102"/>
      <c r="AC1187" s="102"/>
      <c r="AD1187" s="102"/>
      <c r="AE1187" s="102"/>
      <c r="AF1187" s="102"/>
      <c r="AG1187" s="102"/>
      <c r="AH1187" s="102"/>
      <c r="AI1187" s="102"/>
      <c r="AJ1187" s="102"/>
      <c r="AK1187" s="102"/>
      <c r="AL1187" s="102"/>
    </row>
    <row r="1188" spans="2:38" s="110" customFormat="1" x14ac:dyDescent="0.2">
      <c r="B1188" s="102">
        <f t="shared" si="356"/>
        <v>6.7549999999998773</v>
      </c>
      <c r="C1188" s="102">
        <f t="shared" si="357"/>
        <v>5688529.3084368147</v>
      </c>
      <c r="D1188" s="102">
        <f t="shared" si="348"/>
        <v>5688.529308436815</v>
      </c>
      <c r="E1188" s="102">
        <f t="shared" si="349"/>
        <v>-59.15698376341733</v>
      </c>
      <c r="F1188" s="102">
        <f t="shared" si="350"/>
        <v>-249.12337011716096</v>
      </c>
      <c r="G1188" s="102">
        <f t="shared" si="351"/>
        <v>-37.883460213615379</v>
      </c>
      <c r="H1188" s="102">
        <f t="shared" si="352"/>
        <v>91.331170717127037</v>
      </c>
      <c r="I1188" s="102">
        <f t="shared" si="353"/>
        <v>-97.040443977032709</v>
      </c>
      <c r="J1188" s="102">
        <f t="shared" si="354"/>
        <v>-157.79219940003392</v>
      </c>
      <c r="K1188" s="102" t="str">
        <f t="shared" si="340"/>
        <v>1+41.996948430021i</v>
      </c>
      <c r="L1188" s="102" t="str">
        <f t="shared" si="341"/>
        <v>1-3.41386564487291i</v>
      </c>
      <c r="M1188" s="102" t="str">
        <f t="shared" si="358"/>
        <v>144.371939434748+38.5830827851481i</v>
      </c>
      <c r="N1188" s="102" t="str">
        <f t="shared" si="342"/>
        <v>1+55647.5414602847i</v>
      </c>
      <c r="O1188" s="102" t="str">
        <f t="shared" si="343"/>
        <v>-809.936637532358+83.8859997183028i</v>
      </c>
      <c r="P1188" s="102" t="str">
        <f t="shared" si="359"/>
        <v>-4668859.58389922-45070898.7312858i</v>
      </c>
      <c r="Q1188" s="102" t="str">
        <f t="shared" si="344"/>
        <v>-0.000392677493295842+0.00102958061614603i</v>
      </c>
      <c r="R1188" s="102" t="str">
        <f t="shared" si="345"/>
        <v>1400-0.595281346254412i</v>
      </c>
      <c r="S1188" s="102" t="str">
        <f t="shared" si="346"/>
        <v>-32.5328177604155i</v>
      </c>
      <c r="T1188" s="102" t="str">
        <f t="shared" si="355"/>
        <v>0.755565669710064-32.5149388644243i</v>
      </c>
      <c r="U1188" s="102" t="str">
        <f t="shared" si="347"/>
        <v>-0.000296414224270871+0.012755860631428i</v>
      </c>
      <c r="V1188" s="102"/>
      <c r="W1188" s="102"/>
      <c r="X1188" s="102"/>
      <c r="Y1188" s="102"/>
      <c r="Z1188" s="102"/>
      <c r="AA1188" s="102"/>
      <c r="AB1188" s="102"/>
      <c r="AC1188" s="102"/>
      <c r="AD1188" s="102"/>
      <c r="AE1188" s="102"/>
      <c r="AF1188" s="102"/>
      <c r="AG1188" s="102"/>
      <c r="AH1188" s="102"/>
      <c r="AI1188" s="102"/>
      <c r="AJ1188" s="102"/>
      <c r="AK1188" s="102"/>
      <c r="AL1188" s="102"/>
    </row>
    <row r="1189" spans="2:38" s="110" customFormat="1" x14ac:dyDescent="0.2">
      <c r="B1189" s="102">
        <f t="shared" si="356"/>
        <v>6.7599999999998772</v>
      </c>
      <c r="C1189" s="102">
        <f t="shared" si="357"/>
        <v>5754399.3733699508</v>
      </c>
      <c r="D1189" s="102">
        <f t="shared" si="348"/>
        <v>5754.3993733699508</v>
      </c>
      <c r="E1189" s="102">
        <f t="shared" si="349"/>
        <v>-59.264051135011698</v>
      </c>
      <c r="F1189" s="102">
        <f t="shared" si="350"/>
        <v>-249.35224651114711</v>
      </c>
      <c r="G1189" s="102">
        <f t="shared" si="351"/>
        <v>-37.983404908425825</v>
      </c>
      <c r="H1189" s="102">
        <f t="shared" si="352"/>
        <v>91.315938622311307</v>
      </c>
      <c r="I1189" s="102">
        <f t="shared" si="353"/>
        <v>-97.247456043437523</v>
      </c>
      <c r="J1189" s="102">
        <f t="shared" si="354"/>
        <v>-158.03630788883581</v>
      </c>
      <c r="K1189" s="102" t="str">
        <f t="shared" ref="K1189:K1252" si="360">COMPLEX(1,2*PI()*C1189*esr*Cout*10^-6)</f>
        <v>1+42.4832501734218i</v>
      </c>
      <c r="L1189" s="102" t="str">
        <f t="shared" ref="L1189:L1252" si="361">COMPLEX(1,-2*PI()*C1189*(1-Dmax)^2*Lout*10^-6/Req)</f>
        <v>1-3.45339634595716i</v>
      </c>
      <c r="M1189" s="102" t="str">
        <f t="shared" si="358"/>
        <v>147.711500913279+39.0298538274646i</v>
      </c>
      <c r="N1189" s="102" t="str">
        <f t="shared" ref="N1189:N1252" si="362">COMPLEX(1,2*PI()*C1189*(Rd+Rs+esr)*Req*Cout*10^-6/(Req+Rd+Rs))</f>
        <v>1+56291.9096212999i</v>
      </c>
      <c r="O1189" s="102" t="str">
        <f t="shared" ref="O1189:O1252" si="363">IMSUM(COMPLEX(1,2*PI()*C1189/(Qd*ws)),IMPRODUCT(COMPLEX(0,2*PI()*C1189/ws),COMPLEX(0,2*PI()*C1189/ws)))</f>
        <v>-828.82577837058+84.8573538150868i</v>
      </c>
      <c r="P1189" s="102" t="str">
        <f t="shared" si="359"/>
        <v>-4777611.3174399-46656100.9504864i</v>
      </c>
      <c r="Q1189" s="102" t="str">
        <f t="shared" ref="Q1189:Q1252" si="364">IMPRODUCT(Ap,IMDIV(M1189,P1189))</f>
        <v>-0.000383801321719684+0.00101850857355239i</v>
      </c>
      <c r="R1189" s="102" t="str">
        <f t="shared" ref="R1189:R1252" si="365">IMSUM(Rz*10^3,IMDIV(1,COMPLEX(0,(2*PI()*C1189*Cz*10^-9))))</f>
        <v>1400-0.588467217031347i</v>
      </c>
      <c r="S1189" s="102" t="str">
        <f t="shared" ref="S1189:S1252" si="366">IMDIV(1,COMPLEX(0,(2*PI()*C1189*Cp*10^-12)))</f>
        <v>-32.160417674969i</v>
      </c>
      <c r="T1189" s="102" t="str">
        <f t="shared" si="355"/>
        <v>0.738376301141897-32.1431455317597i</v>
      </c>
      <c r="U1189" s="102" t="str">
        <f t="shared" ref="U1189:U1252" si="367">IMPRODUCT(-Rs*g/(Rs+Rd),T1189)</f>
        <v>-0.000289670702755667+0.0126100032470749i</v>
      </c>
      <c r="V1189" s="102"/>
      <c r="W1189" s="102"/>
      <c r="X1189" s="102"/>
      <c r="Y1189" s="102"/>
      <c r="Z1189" s="102"/>
      <c r="AA1189" s="102"/>
      <c r="AB1189" s="102"/>
      <c r="AC1189" s="102"/>
      <c r="AD1189" s="102"/>
      <c r="AE1189" s="102"/>
      <c r="AF1189" s="102"/>
      <c r="AG1189" s="102"/>
      <c r="AH1189" s="102"/>
      <c r="AI1189" s="102"/>
      <c r="AJ1189" s="102"/>
      <c r="AK1189" s="102"/>
      <c r="AL1189" s="102"/>
    </row>
    <row r="1190" spans="2:38" s="110" customFormat="1" x14ac:dyDescent="0.2">
      <c r="B1190" s="102">
        <f t="shared" si="356"/>
        <v>6.7649999999998771</v>
      </c>
      <c r="C1190" s="102">
        <f t="shared" si="357"/>
        <v>5821032.1777070761</v>
      </c>
      <c r="D1190" s="102">
        <f t="shared" ref="D1190:D1253" si="368">C1190/1000</f>
        <v>5821.0321777070758</v>
      </c>
      <c r="E1190" s="102">
        <f t="shared" ref="E1190:E1253" si="369">20*LOG(IMABS(Q1190))</f>
        <v>-59.370971120406594</v>
      </c>
      <c r="F1190" s="102">
        <f t="shared" ref="F1190:F1253" si="370">IF(180/PI()*IMARGUMENT(Q1190)&gt;0,180/PI()*IMARGUMENT(Q1190)-360,180/PI()*IMARGUMENT(Q1190))</f>
        <v>-249.57882533742281</v>
      </c>
      <c r="G1190" s="102">
        <f t="shared" ref="G1190:G1253" si="371">20*LOG(IMABS(U1190))</f>
        <v>-38.083350861455173</v>
      </c>
      <c r="H1190" s="102">
        <f t="shared" ref="H1190:H1253" si="372">180/PI()*IMARGUMENT(U1190)</f>
        <v>91.300880694742816</v>
      </c>
      <c r="I1190" s="102">
        <f t="shared" ref="I1190:I1253" si="373">E1190+G1190</f>
        <v>-97.454321981861767</v>
      </c>
      <c r="J1190" s="102">
        <f t="shared" ref="J1190:J1253" si="374">F1190+H1190</f>
        <v>-158.27794464267998</v>
      </c>
      <c r="K1190" s="102" t="str">
        <f t="shared" si="360"/>
        <v>1+42.9751830256167i</v>
      </c>
      <c r="L1190" s="102" t="str">
        <f t="shared" si="361"/>
        <v>1-3.49338479098647i</v>
      </c>
      <c r="M1190" s="102" t="str">
        <f t="shared" si="358"/>
        <v>151.128850771549+39.4817982346302i</v>
      </c>
      <c r="N1190" s="102" t="str">
        <f t="shared" si="362"/>
        <v>1+56943.739213962i</v>
      </c>
      <c r="O1190" s="102" t="str">
        <f t="shared" si="363"/>
        <v>-848.154903820535+85.8399556622046i</v>
      </c>
      <c r="P1190" s="102" t="str">
        <f t="shared" si="359"/>
        <v>-4888896.20427046-48297025.8162439i</v>
      </c>
      <c r="Q1190" s="102" t="str">
        <f t="shared" si="364"/>
        <v>-0.000375124415643731+0.00100753929307134i</v>
      </c>
      <c r="R1190" s="102" t="str">
        <f t="shared" si="365"/>
        <v>1400-0.581731088500494i</v>
      </c>
      <c r="S1190" s="102" t="str">
        <f t="shared" si="366"/>
        <v>-31.7922804180503i</v>
      </c>
      <c r="T1190" s="102" t="str">
        <f t="shared" ref="T1190:T1253" si="375">IMDIV(IMPRODUCT(R1190,S1190),IMSUM(R1190,S1190))</f>
        <v>0.721577787266753-31.7755944412018i</v>
      </c>
      <c r="U1190" s="102" t="str">
        <f t="shared" si="367"/>
        <v>-0.00028308051654311+0.012465810126933i</v>
      </c>
      <c r="V1190" s="102"/>
      <c r="W1190" s="102"/>
      <c r="X1190" s="102"/>
      <c r="Y1190" s="102"/>
      <c r="Z1190" s="102"/>
      <c r="AA1190" s="102"/>
      <c r="AB1190" s="102"/>
      <c r="AC1190" s="102"/>
      <c r="AD1190" s="102"/>
      <c r="AE1190" s="102"/>
      <c r="AF1190" s="102"/>
      <c r="AG1190" s="102"/>
      <c r="AH1190" s="102"/>
      <c r="AI1190" s="102"/>
      <c r="AJ1190" s="102"/>
      <c r="AK1190" s="102"/>
      <c r="AL1190" s="102"/>
    </row>
    <row r="1191" spans="2:38" s="110" customFormat="1" x14ac:dyDescent="0.2">
      <c r="B1191" s="102">
        <f t="shared" ref="B1191:B1254" si="376">B1190+0.005</f>
        <v>6.769999999999877</v>
      </c>
      <c r="C1191" s="102">
        <f t="shared" ref="C1191:C1254" si="377">10^B1191</f>
        <v>5888436.5535542332</v>
      </c>
      <c r="D1191" s="102">
        <f t="shared" si="368"/>
        <v>5888.4365535542329</v>
      </c>
      <c r="E1191" s="102">
        <f t="shared" si="369"/>
        <v>-59.477746513422446</v>
      </c>
      <c r="F1191" s="102">
        <f t="shared" si="370"/>
        <v>-249.80312302081788</v>
      </c>
      <c r="G1191" s="102">
        <f t="shared" si="371"/>
        <v>-38.183298044093512</v>
      </c>
      <c r="H1191" s="102">
        <f t="shared" si="372"/>
        <v>91.28599494729653</v>
      </c>
      <c r="I1191" s="102">
        <f t="shared" si="373"/>
        <v>-97.661044557515964</v>
      </c>
      <c r="J1191" s="102">
        <f t="shared" si="374"/>
        <v>-158.51712807352135</v>
      </c>
      <c r="K1191" s="102" t="str">
        <f t="shared" si="360"/>
        <v>1+43.4728121917726i</v>
      </c>
      <c r="L1191" s="102" t="str">
        <f t="shared" si="361"/>
        <v>1-3.53383628038593i</v>
      </c>
      <c r="M1191" s="102" t="str">
        <f t="shared" ref="M1191:M1254" si="378">IMPRODUCT(K1191,L1191)</f>
        <v>154.62580093369+39.9389759113867i</v>
      </c>
      <c r="N1191" s="102" t="str">
        <f t="shared" si="362"/>
        <v>1+57603.1166375777i</v>
      </c>
      <c r="O1191" s="102" t="str">
        <f t="shared" si="363"/>
        <v>-867.934262440391+86.8339355024668i</v>
      </c>
      <c r="P1191" s="102" t="str">
        <f t="shared" ref="P1191:P1254" si="379">IMPRODUCT(N1191,O1191)</f>
        <v>-5002773.24911094-49995631.7191683i</v>
      </c>
      <c r="Q1191" s="102" t="str">
        <f t="shared" si="364"/>
        <v>-0.000366642362978133+0.000996672398965149i</v>
      </c>
      <c r="R1191" s="102" t="str">
        <f t="shared" si="365"/>
        <v>1400-0.575072067795315i</v>
      </c>
      <c r="S1191" s="102" t="str">
        <f t="shared" si="366"/>
        <v>-31.4283571934648i</v>
      </c>
      <c r="T1191" s="102" t="str">
        <f t="shared" si="375"/>
        <v>0.705161250173411-31.4122374947593i</v>
      </c>
      <c r="U1191" s="102" t="str">
        <f t="shared" si="367"/>
        <v>-0.000276640182760338+0.0123232624017902i</v>
      </c>
      <c r="V1191" s="102"/>
      <c r="W1191" s="102"/>
      <c r="X1191" s="102"/>
      <c r="Y1191" s="102"/>
      <c r="Z1191" s="102"/>
      <c r="AA1191" s="102"/>
      <c r="AB1191" s="102"/>
      <c r="AC1191" s="102"/>
      <c r="AD1191" s="102"/>
      <c r="AE1191" s="102"/>
      <c r="AF1191" s="102"/>
      <c r="AG1191" s="102"/>
      <c r="AH1191" s="102"/>
      <c r="AI1191" s="102"/>
      <c r="AJ1191" s="102"/>
      <c r="AK1191" s="102"/>
      <c r="AL1191" s="102"/>
    </row>
    <row r="1192" spans="2:38" s="110" customFormat="1" x14ac:dyDescent="0.2">
      <c r="B1192" s="102">
        <f t="shared" si="376"/>
        <v>6.7749999999998769</v>
      </c>
      <c r="C1192" s="102">
        <f t="shared" si="377"/>
        <v>5956621.4352884283</v>
      </c>
      <c r="D1192" s="102">
        <f t="shared" si="368"/>
        <v>5956.6214352884281</v>
      </c>
      <c r="E1192" s="102">
        <f t="shared" si="369"/>
        <v>-59.584380066699431</v>
      </c>
      <c r="F1192" s="102">
        <f t="shared" si="370"/>
        <v>-250.02515607890476</v>
      </c>
      <c r="G1192" s="102">
        <f t="shared" si="371"/>
        <v>-38.283246428380849</v>
      </c>
      <c r="H1192" s="102">
        <f t="shared" si="372"/>
        <v>91.271279415371694</v>
      </c>
      <c r="I1192" s="102">
        <f t="shared" si="373"/>
        <v>-97.867626495080287</v>
      </c>
      <c r="J1192" s="102">
        <f t="shared" si="374"/>
        <v>-158.75387666353305</v>
      </c>
      <c r="K1192" s="102" t="str">
        <f t="shared" si="360"/>
        <v>1+43.9762036320964i</v>
      </c>
      <c r="L1192" s="102" t="str">
        <f t="shared" si="361"/>
        <v>1-3.57475617595662i</v>
      </c>
      <c r="M1192" s="102" t="str">
        <f t="shared" si="378"/>
        <v>158.204205528963+40.4014474561398i</v>
      </c>
      <c r="N1192" s="102" t="str">
        <f t="shared" si="362"/>
        <v>1+58270.1292919102i</v>
      </c>
      <c r="O1192" s="102" t="str">
        <f t="shared" si="363"/>
        <v>-888.1743415079+87.8394250868246i</v>
      </c>
      <c r="P1192" s="102" t="str">
        <f t="shared" si="379"/>
        <v>-5119302.83107784-51753945.8739974i</v>
      </c>
      <c r="Q1192" s="102" t="str">
        <f t="shared" si="364"/>
        <v>-0.00035835084658821+0.000985907493363027i</v>
      </c>
      <c r="R1192" s="102" t="str">
        <f t="shared" si="365"/>
        <v>1400-0.568489272269821i</v>
      </c>
      <c r="S1192" s="102" t="str">
        <f t="shared" si="366"/>
        <v>-31.0685997635833i</v>
      </c>
      <c r="T1192" s="102" t="str">
        <f t="shared" si="375"/>
        <v>0.689118013181201-31.053027129341i</v>
      </c>
      <c r="U1192" s="102" t="str">
        <f t="shared" si="367"/>
        <v>-0.000270346297478778+0.0121823414122799i</v>
      </c>
      <c r="V1192" s="102"/>
      <c r="W1192" s="102"/>
      <c r="X1192" s="102"/>
      <c r="Y1192" s="102"/>
      <c r="Z1192" s="102"/>
      <c r="AA1192" s="102"/>
      <c r="AB1192" s="102"/>
      <c r="AC1192" s="102"/>
      <c r="AD1192" s="102"/>
      <c r="AE1192" s="102"/>
      <c r="AF1192" s="102"/>
      <c r="AG1192" s="102"/>
      <c r="AH1192" s="102"/>
      <c r="AI1192" s="102"/>
      <c r="AJ1192" s="102"/>
      <c r="AK1192" s="102"/>
      <c r="AL1192" s="102"/>
    </row>
    <row r="1193" spans="2:38" s="110" customFormat="1" x14ac:dyDescent="0.2">
      <c r="B1193" s="102">
        <f t="shared" si="376"/>
        <v>6.7799999999998768</v>
      </c>
      <c r="C1193" s="102">
        <f t="shared" si="377"/>
        <v>6025595.8607418817</v>
      </c>
      <c r="D1193" s="102">
        <f t="shared" si="368"/>
        <v>6025.5958607418816</v>
      </c>
      <c r="E1193" s="102">
        <f t="shared" si="369"/>
        <v>-59.690874491796293</v>
      </c>
      <c r="F1193" s="102">
        <f t="shared" si="370"/>
        <v>-250.24494111407978</v>
      </c>
      <c r="G1193" s="102">
        <f t="shared" si="371"/>
        <v>-38.383195986992163</v>
      </c>
      <c r="H1193" s="102">
        <f t="shared" si="372"/>
        <v>91.256732156641519</v>
      </c>
      <c r="I1193" s="102">
        <f t="shared" si="373"/>
        <v>-98.074070478788457</v>
      </c>
      <c r="J1193" s="102">
        <f t="shared" si="374"/>
        <v>-158.98820895743825</v>
      </c>
      <c r="K1193" s="102" t="str">
        <f t="shared" si="360"/>
        <v>1+44.4854240705782i</v>
      </c>
      <c r="L1193" s="102" t="str">
        <f t="shared" si="361"/>
        <v>1-3.6161499015864i</v>
      </c>
      <c r="M1193" s="102" t="str">
        <f t="shared" si="378"/>
        <v>161.865961874851+40.8692741689918i</v>
      </c>
      <c r="N1193" s="102" t="str">
        <f t="shared" si="362"/>
        <v>1+58944.8655887642i</v>
      </c>
      <c r="O1193" s="102" t="str">
        <f t="shared" si="363"/>
        <v>-908.885872580888+88.8565576918333i</v>
      </c>
      <c r="P1193" s="102" t="str">
        <f t="shared" si="379"/>
        <v>-5238546.73569797-53574066.7382494i</v>
      </c>
      <c r="Q1193" s="102" t="str">
        <f t="shared" si="364"/>
        <v>-0.000350245642373359+0.00097524415737105i</v>
      </c>
      <c r="R1193" s="102" t="str">
        <f t="shared" si="365"/>
        <v>1400-0.561981829381604i</v>
      </c>
      <c r="S1193" s="102" t="str">
        <f t="shared" si="366"/>
        <v>-30.7129604429481i</v>
      </c>
      <c r="T1193" s="102" t="str">
        <f t="shared" si="375"/>
        <v>0.673439596297857-30.6979163111637i</v>
      </c>
      <c r="U1193" s="102" t="str">
        <f t="shared" si="367"/>
        <v>-0.000264195533932236+0.0120430287066873i</v>
      </c>
      <c r="V1193" s="102"/>
      <c r="W1193" s="102"/>
      <c r="X1193" s="102"/>
      <c r="Y1193" s="102"/>
      <c r="Z1193" s="102"/>
      <c r="AA1193" s="102"/>
      <c r="AB1193" s="102"/>
      <c r="AC1193" s="102"/>
      <c r="AD1193" s="102"/>
      <c r="AE1193" s="102"/>
      <c r="AF1193" s="102"/>
      <c r="AG1193" s="102"/>
      <c r="AH1193" s="102"/>
      <c r="AI1193" s="102"/>
      <c r="AJ1193" s="102"/>
      <c r="AK1193" s="102"/>
      <c r="AL1193" s="102"/>
    </row>
    <row r="1194" spans="2:38" s="110" customFormat="1" x14ac:dyDescent="0.2">
      <c r="B1194" s="102">
        <f t="shared" si="376"/>
        <v>6.7849999999998767</v>
      </c>
      <c r="C1194" s="102">
        <f t="shared" si="377"/>
        <v>6095368.9723999649</v>
      </c>
      <c r="D1194" s="102">
        <f t="shared" si="368"/>
        <v>6095.3689723999651</v>
      </c>
      <c r="E1194" s="102">
        <f t="shared" si="369"/>
        <v>-59.797232459316248</v>
      </c>
      <c r="F1194" s="102">
        <f t="shared" si="370"/>
        <v>-250.4624948058426</v>
      </c>
      <c r="G1194" s="102">
        <f t="shared" si="371"/>
        <v>-38.483146693223304</v>
      </c>
      <c r="H1194" s="102">
        <f t="shared" si="372"/>
        <v>91.242351250805541</v>
      </c>
      <c r="I1194" s="102">
        <f t="shared" si="373"/>
        <v>-98.280379152539552</v>
      </c>
      <c r="J1194" s="102">
        <f t="shared" si="374"/>
        <v>-159.22014355503705</v>
      </c>
      <c r="K1194" s="102" t="str">
        <f t="shared" si="360"/>
        <v>1+45.0005410038356i</v>
      </c>
      <c r="L1194" s="102" t="str">
        <f t="shared" si="361"/>
        <v>1-3.65802294396875i</v>
      </c>
      <c r="M1194" s="102" t="str">
        <f t="shared" si="378"/>
        <v>165.613011483037+41.3425180598668i</v>
      </c>
      <c r="N1194" s="102" t="str">
        <f t="shared" si="362"/>
        <v>1+59627.4149637049i</v>
      </c>
      <c r="O1194" s="102" t="str">
        <f t="shared" si="363"/>
        <v>-930.079837187274+89.8854681373177i</v>
      </c>
      <c r="P1194" s="102" t="str">
        <f t="shared" si="379"/>
        <v>-5360568.1876679-55458166.5158725i</v>
      </c>
      <c r="Q1194" s="102" t="str">
        <f t="shared" si="364"/>
        <v>-0.000342322617379245+0.00096468195214237i</v>
      </c>
      <c r="R1194" s="102" t="str">
        <f t="shared" si="365"/>
        <v>1400-0.555548876576155i</v>
      </c>
      <c r="S1194" s="102" t="str">
        <f t="shared" si="366"/>
        <v>-30.3613920919526i</v>
      </c>
      <c r="T1194" s="102" t="str">
        <f t="shared" si="375"/>
        <v>0.658117711779069-30.3468585302058i</v>
      </c>
      <c r="U1194" s="102" t="str">
        <f t="shared" si="367"/>
        <v>-0.000258184640774865+0.011905306038773i</v>
      </c>
      <c r="V1194" s="102"/>
      <c r="W1194" s="102"/>
      <c r="X1194" s="102"/>
      <c r="Y1194" s="102"/>
      <c r="Z1194" s="102"/>
      <c r="AA1194" s="102"/>
      <c r="AB1194" s="102"/>
      <c r="AC1194" s="102"/>
      <c r="AD1194" s="102"/>
      <c r="AE1194" s="102"/>
      <c r="AF1194" s="102"/>
      <c r="AG1194" s="102"/>
      <c r="AH1194" s="102"/>
      <c r="AI1194" s="102"/>
      <c r="AJ1194" s="102"/>
      <c r="AK1194" s="102"/>
      <c r="AL1194" s="102"/>
    </row>
    <row r="1195" spans="2:38" s="110" customFormat="1" x14ac:dyDescent="0.2">
      <c r="B1195" s="102">
        <f t="shared" si="376"/>
        <v>6.7899999999998766</v>
      </c>
      <c r="C1195" s="102">
        <f t="shared" si="377"/>
        <v>6165950.0186130749</v>
      </c>
      <c r="D1195" s="102">
        <f t="shared" si="368"/>
        <v>6165.9500186130745</v>
      </c>
      <c r="E1195" s="102">
        <f t="shared" si="369"/>
        <v>-59.903456599056199</v>
      </c>
      <c r="F1195" s="102">
        <f t="shared" si="370"/>
        <v>-250.67783390327685</v>
      </c>
      <c r="G1195" s="102">
        <f t="shared" si="371"/>
        <v>-38.583098520976691</v>
      </c>
      <c r="H1195" s="102">
        <f t="shared" si="372"/>
        <v>91.228134799344446</v>
      </c>
      <c r="I1195" s="102">
        <f t="shared" si="373"/>
        <v>-98.486555120032889</v>
      </c>
      <c r="J1195" s="102">
        <f t="shared" si="374"/>
        <v>-159.4496991039324</v>
      </c>
      <c r="K1195" s="102" t="str">
        <f t="shared" si="360"/>
        <v>1+45.5216227100602i</v>
      </c>
      <c r="L1195" s="102" t="str">
        <f t="shared" si="361"/>
        <v>1-3.7003808533301i</v>
      </c>
      <c r="M1195" s="102" t="str">
        <f t="shared" si="378"/>
        <v>169.447341088823+41.8212418567301i</v>
      </c>
      <c r="N1195" s="102" t="str">
        <f t="shared" si="362"/>
        <v>1+60317.8678879132i</v>
      </c>
      <c r="O1195" s="102" t="str">
        <f t="shared" si="363"/>
        <v>-951.767472647644+90.9262928042434i</v>
      </c>
      <c r="P1195" s="102" t="str">
        <f t="shared" si="379"/>
        <v>-5485431.88437671-57408493.7488808i</v>
      </c>
      <c r="Q1195" s="102" t="str">
        <f t="shared" si="364"/>
        <v>-0.000334577727942987+0.000954220419909219i</v>
      </c>
      <c r="R1195" s="102" t="str">
        <f t="shared" si="365"/>
        <v>1400-0.549189561172542i</v>
      </c>
      <c r="S1195" s="102" t="str">
        <f t="shared" si="366"/>
        <v>-30.0138481105924i</v>
      </c>
      <c r="T1195" s="102" t="str">
        <f t="shared" si="375"/>
        <v>0.643144259787404-29.9998077947065i</v>
      </c>
      <c r="U1195" s="102" t="str">
        <f t="shared" si="367"/>
        <v>-0.000252310440378135+0.0117691553656156i</v>
      </c>
      <c r="V1195" s="102"/>
      <c r="W1195" s="102"/>
      <c r="X1195" s="102"/>
      <c r="Y1195" s="102"/>
      <c r="Z1195" s="102"/>
      <c r="AA1195" s="102"/>
      <c r="AB1195" s="102"/>
      <c r="AC1195" s="102"/>
      <c r="AD1195" s="102"/>
      <c r="AE1195" s="102"/>
      <c r="AF1195" s="102"/>
      <c r="AG1195" s="102"/>
      <c r="AH1195" s="102"/>
      <c r="AI1195" s="102"/>
      <c r="AJ1195" s="102"/>
      <c r="AK1195" s="102"/>
      <c r="AL1195" s="102"/>
    </row>
    <row r="1196" spans="2:38" s="110" customFormat="1" x14ac:dyDescent="0.2">
      <c r="B1196" s="102">
        <f t="shared" si="376"/>
        <v>6.7949999999998765</v>
      </c>
      <c r="C1196" s="102">
        <f t="shared" si="377"/>
        <v>6237348.3548224252</v>
      </c>
      <c r="D1196" s="102">
        <f t="shared" si="368"/>
        <v>6237.3483548224249</v>
      </c>
      <c r="E1196" s="102">
        <f t="shared" si="369"/>
        <v>-60.009549500178679</v>
      </c>
      <c r="F1196" s="102">
        <f t="shared" si="370"/>
        <v>-250.89097521772709</v>
      </c>
      <c r="G1196" s="102">
        <f t="shared" si="371"/>
        <v>-38.683051444747804</v>
      </c>
      <c r="H1196" s="102">
        <f t="shared" si="372"/>
        <v>91.214080925277599</v>
      </c>
      <c r="I1196" s="102">
        <f t="shared" si="373"/>
        <v>-98.692600944926482</v>
      </c>
      <c r="J1196" s="102">
        <f t="shared" si="374"/>
        <v>-159.6768942924495</v>
      </c>
      <c r="K1196" s="102" t="str">
        <f t="shared" si="360"/>
        <v>1+46.0487382580677i</v>
      </c>
      <c r="L1196" s="102" t="str">
        <f t="shared" si="361"/>
        <v>1-3.74322924416544i</v>
      </c>
      <c r="M1196" s="102" t="str">
        <f t="shared" si="378"/>
        <v>173.370983704519+42.3055090139023i</v>
      </c>
      <c r="N1196" s="102" t="str">
        <f t="shared" si="362"/>
        <v>1+61016.3158801759i</v>
      </c>
      <c r="O1196" s="102" t="str">
        <f t="shared" si="363"/>
        <v>-973.960278033382+91.9791696527922i</v>
      </c>
      <c r="P1196" s="102" t="str">
        <f t="shared" si="379"/>
        <v>-5613204.03020909-59427376.0000591i</v>
      </c>
      <c r="Q1196" s="102" t="str">
        <f t="shared" si="364"/>
        <v>-0.000327007017871058+0.000943859084977839i</v>
      </c>
      <c r="R1196" s="102" t="str">
        <f t="shared" si="365"/>
        <v>1400-0.542903040250402i</v>
      </c>
      <c r="S1196" s="102" t="str">
        <f t="shared" si="366"/>
        <v>-29.6702824322894i</v>
      </c>
      <c r="T1196" s="102" t="str">
        <f t="shared" si="375"/>
        <v>0.628511324148563-29.6567186257121i</v>
      </c>
      <c r="U1196" s="102" t="str">
        <f t="shared" si="367"/>
        <v>-0.000246569827165974+0.0116345588454716i</v>
      </c>
      <c r="V1196" s="102"/>
      <c r="W1196" s="102"/>
      <c r="X1196" s="102"/>
      <c r="Y1196" s="102"/>
      <c r="Z1196" s="102"/>
      <c r="AA1196" s="102"/>
      <c r="AB1196" s="102"/>
      <c r="AC1196" s="102"/>
      <c r="AD1196" s="102"/>
      <c r="AE1196" s="102"/>
      <c r="AF1196" s="102"/>
      <c r="AG1196" s="102"/>
      <c r="AH1196" s="102"/>
      <c r="AI1196" s="102"/>
      <c r="AJ1196" s="102"/>
      <c r="AK1196" s="102"/>
      <c r="AL1196" s="102"/>
    </row>
    <row r="1197" spans="2:38" s="110" customFormat="1" x14ac:dyDescent="0.2">
      <c r="B1197" s="102">
        <f t="shared" si="376"/>
        <v>6.7999999999998764</v>
      </c>
      <c r="C1197" s="102">
        <f t="shared" si="377"/>
        <v>6309573.4448001441</v>
      </c>
      <c r="D1197" s="102">
        <f t="shared" si="368"/>
        <v>6309.573444800144</v>
      </c>
      <c r="E1197" s="102">
        <f t="shared" si="369"/>
        <v>-60.115513711406479</v>
      </c>
      <c r="F1197" s="102">
        <f t="shared" si="370"/>
        <v>-251.10193561567337</v>
      </c>
      <c r="G1197" s="102">
        <f t="shared" si="371"/>
        <v>-38.783005439611252</v>
      </c>
      <c r="H1197" s="102">
        <f t="shared" si="372"/>
        <v>91.200187772922973</v>
      </c>
      <c r="I1197" s="102">
        <f t="shared" si="373"/>
        <v>-98.898519151017723</v>
      </c>
      <c r="J1197" s="102">
        <f t="shared" si="374"/>
        <v>-159.90174784275041</v>
      </c>
      <c r="K1197" s="102" t="str">
        <f t="shared" si="360"/>
        <v>1+46.581957516453i</v>
      </c>
      <c r="L1197" s="102" t="str">
        <f t="shared" si="361"/>
        <v>1-3.78657379598257i</v>
      </c>
      <c r="M1197" s="102" t="str">
        <f t="shared" si="378"/>
        <v>177.386019697374+42.7953837204704i</v>
      </c>
      <c r="N1197" s="102" t="str">
        <f t="shared" si="362"/>
        <v>1+61722.8515190179i</v>
      </c>
      <c r="O1197" s="102" t="str">
        <f t="shared" si="363"/>
        <v>-996.670020263651+93.0442382406502i</v>
      </c>
      <c r="P1197" s="102" t="str">
        <f t="shared" si="379"/>
        <v>-5743952.37164804-61517222.6299517i</v>
      </c>
      <c r="Q1197" s="102" t="str">
        <f t="shared" si="364"/>
        <v>-0.000319606616649473+0.000933597454687398i</v>
      </c>
      <c r="R1197" s="102" t="str">
        <f t="shared" si="365"/>
        <v>1400-0.536688480538197i</v>
      </c>
      <c r="S1197" s="102" t="str">
        <f t="shared" si="366"/>
        <v>-29.3306495177852i</v>
      </c>
      <c r="T1197" s="102" t="str">
        <f t="shared" si="375"/>
        <v>0.614211168202645-29.3175460516687i</v>
      </c>
      <c r="U1197" s="102" t="str">
        <f t="shared" si="367"/>
        <v>-0.000240959765987191+0.0115014988356546i</v>
      </c>
      <c r="V1197" s="102"/>
      <c r="W1197" s="102"/>
      <c r="X1197" s="102"/>
      <c r="Y1197" s="102"/>
      <c r="Z1197" s="102"/>
      <c r="AA1197" s="102"/>
      <c r="AB1197" s="102"/>
      <c r="AC1197" s="102"/>
      <c r="AD1197" s="102"/>
      <c r="AE1197" s="102"/>
      <c r="AF1197" s="102"/>
      <c r="AG1197" s="102"/>
      <c r="AH1197" s="102"/>
      <c r="AI1197" s="102"/>
      <c r="AJ1197" s="102"/>
      <c r="AK1197" s="102"/>
      <c r="AL1197" s="102"/>
    </row>
    <row r="1198" spans="2:38" s="110" customFormat="1" x14ac:dyDescent="0.2">
      <c r="B1198" s="102">
        <f t="shared" si="376"/>
        <v>6.8049999999998763</v>
      </c>
      <c r="C1198" s="102">
        <f t="shared" si="377"/>
        <v>6382634.8619036777</v>
      </c>
      <c r="D1198" s="102">
        <f t="shared" si="368"/>
        <v>6382.634861903678</v>
      </c>
      <c r="E1198" s="102">
        <f t="shared" si="369"/>
        <v>-60.221351741236937</v>
      </c>
      <c r="F1198" s="102">
        <f t="shared" si="370"/>
        <v>-251.31073201180078</v>
      </c>
      <c r="G1198" s="102">
        <f t="shared" si="371"/>
        <v>-38.882960481208386</v>
      </c>
      <c r="H1198" s="102">
        <f t="shared" si="372"/>
        <v>91.186453507659763</v>
      </c>
      <c r="I1198" s="102">
        <f t="shared" si="373"/>
        <v>-99.104312222445316</v>
      </c>
      <c r="J1198" s="102">
        <f t="shared" si="374"/>
        <v>-160.12427850414102</v>
      </c>
      <c r="K1198" s="102" t="str">
        <f t="shared" si="360"/>
        <v>1+47.1213511628513i</v>
      </c>
      <c r="L1198" s="102" t="str">
        <f t="shared" si="361"/>
        <v>1-3.83042025405488i</v>
      </c>
      <c r="M1198" s="102" t="str">
        <f t="shared" si="378"/>
        <v>181.494577892618+43.2909309087964i</v>
      </c>
      <c r="N1198" s="102" t="str">
        <f t="shared" si="362"/>
        <v>1+62437.5684549729i</v>
      </c>
      <c r="O1198" s="102" t="str">
        <f t="shared" si="363"/>
        <v>-1019.90874034439+94.1216397415049i</v>
      </c>
      <c r="P1198" s="102" t="str">
        <f t="shared" si="379"/>
        <v>-5877746.23319485-63680527.6714383i</v>
      </c>
      <c r="Q1198" s="102" t="str">
        <f t="shared" si="364"/>
        <v>-0.000312372737686+0.000923435020334215i</v>
      </c>
      <c r="R1198" s="102" t="str">
        <f t="shared" si="365"/>
        <v>1400-0.530545058302765i</v>
      </c>
      <c r="S1198" s="102" t="str">
        <f t="shared" si="366"/>
        <v>-28.9949043491046i</v>
      </c>
      <c r="T1198" s="102" t="str">
        <f t="shared" si="375"/>
        <v>0.60023623074843-28.9822456030592i</v>
      </c>
      <c r="U1198" s="102" t="str">
        <f t="shared" si="367"/>
        <v>-0.000235477290524384+0.0113699578904309i</v>
      </c>
      <c r="V1198" s="102"/>
      <c r="W1198" s="102"/>
      <c r="X1198" s="102"/>
      <c r="Y1198" s="102"/>
      <c r="Z1198" s="102"/>
      <c r="AA1198" s="102"/>
      <c r="AB1198" s="102"/>
      <c r="AC1198" s="102"/>
      <c r="AD1198" s="102"/>
      <c r="AE1198" s="102"/>
      <c r="AF1198" s="102"/>
      <c r="AG1198" s="102"/>
      <c r="AH1198" s="102"/>
      <c r="AI1198" s="102"/>
      <c r="AJ1198" s="102"/>
      <c r="AK1198" s="102"/>
      <c r="AL1198" s="102"/>
    </row>
    <row r="1199" spans="2:38" s="110" customFormat="1" x14ac:dyDescent="0.2">
      <c r="B1199" s="102">
        <f t="shared" si="376"/>
        <v>6.8099999999998762</v>
      </c>
      <c r="C1199" s="102">
        <f t="shared" si="377"/>
        <v>6456542.2903447244</v>
      </c>
      <c r="D1199" s="102">
        <f t="shared" si="368"/>
        <v>6456.5422903447243</v>
      </c>
      <c r="E1199" s="102">
        <f t="shared" si="369"/>
        <v>-60.327066058176186</v>
      </c>
      <c r="F1199" s="102">
        <f t="shared" si="370"/>
        <v>-251.51738136226339</v>
      </c>
      <c r="G1199" s="102">
        <f t="shared" si="371"/>
        <v>-38.982916545733794</v>
      </c>
      <c r="H1199" s="102">
        <f t="shared" si="372"/>
        <v>91.172876315693387</v>
      </c>
      <c r="I1199" s="102">
        <f t="shared" si="373"/>
        <v>-99.309982603909987</v>
      </c>
      <c r="J1199" s="102">
        <f t="shared" si="374"/>
        <v>-160.34450504657002</v>
      </c>
      <c r="K1199" s="102" t="str">
        <f t="shared" si="360"/>
        <v>1+47.6669906933062i</v>
      </c>
      <c r="L1199" s="102" t="str">
        <f t="shared" si="361"/>
        <v>1-3.87477443018289i</v>
      </c>
      <c r="M1199" s="102" t="str">
        <f t="shared" si="378"/>
        <v>185.698836702189+43.7922162631233i</v>
      </c>
      <c r="N1199" s="102" t="str">
        <f t="shared" si="362"/>
        <v>1+63160.5614229966i</v>
      </c>
      <c r="O1199" s="102" t="str">
        <f t="shared" si="363"/>
        <v>-1043.68875975259+95.2115169637583i</v>
      </c>
      <c r="P1199" s="102" t="str">
        <f t="shared" si="379"/>
        <v>-6014656.55412589-65919872.8053276i</v>
      </c>
      <c r="Q1199" s="102" t="str">
        <f t="shared" si="364"/>
        <v>-0.000305301676583987+0.000913371258062268i</v>
      </c>
      <c r="R1199" s="102" t="str">
        <f t="shared" si="365"/>
        <v>1400-0.524471959240143i</v>
      </c>
      <c r="S1199" s="102" t="str">
        <f t="shared" si="366"/>
        <v>-28.6630024235893i</v>
      </c>
      <c r="T1199" s="102" t="str">
        <f t="shared" si="375"/>
        <v>0.586579122078667-28.6507733070899i</v>
      </c>
      <c r="U1199" s="102" t="str">
        <f t="shared" si="367"/>
        <v>-0.000230119501738553+0.0112399187589352i</v>
      </c>
      <c r="V1199" s="102"/>
      <c r="W1199" s="102"/>
      <c r="X1199" s="102"/>
      <c r="Y1199" s="102"/>
      <c r="Z1199" s="102"/>
      <c r="AA1199" s="102"/>
      <c r="AB1199" s="102"/>
      <c r="AC1199" s="102"/>
      <c r="AD1199" s="102"/>
      <c r="AE1199" s="102"/>
      <c r="AF1199" s="102"/>
      <c r="AG1199" s="102"/>
      <c r="AH1199" s="102"/>
      <c r="AI1199" s="102"/>
      <c r="AJ1199" s="102"/>
      <c r="AK1199" s="102"/>
      <c r="AL1199" s="102"/>
    </row>
    <row r="1200" spans="2:38" s="110" customFormat="1" x14ac:dyDescent="0.2">
      <c r="B1200" s="102">
        <f t="shared" si="376"/>
        <v>6.814999999999876</v>
      </c>
      <c r="C1200" s="102">
        <f t="shared" si="377"/>
        <v>6531305.5264728712</v>
      </c>
      <c r="D1200" s="102">
        <f t="shared" si="368"/>
        <v>6531.305526472871</v>
      </c>
      <c r="E1200" s="102">
        <f t="shared" si="369"/>
        <v>-60.432659090991301</v>
      </c>
      <c r="F1200" s="102">
        <f t="shared" si="370"/>
        <v>-251.72190065813876</v>
      </c>
      <c r="G1200" s="102">
        <f t="shared" si="371"/>
        <v>-39.082873609922977</v>
      </c>
      <c r="H1200" s="102">
        <f t="shared" si="372"/>
        <v>91.159454403822991</v>
      </c>
      <c r="I1200" s="102">
        <f t="shared" si="373"/>
        <v>-99.515532700914278</v>
      </c>
      <c r="J1200" s="102">
        <f t="shared" si="374"/>
        <v>-160.56244625431577</v>
      </c>
      <c r="K1200" s="102" t="str">
        <f t="shared" si="360"/>
        <v>1+48.2189484317463i</v>
      </c>
      <c r="L1200" s="102" t="str">
        <f t="shared" si="361"/>
        <v>1-3.91964220346462i</v>
      </c>
      <c r="M1200" s="102" t="str">
        <f t="shared" si="378"/>
        <v>190.001025279757+44.2993062282817i</v>
      </c>
      <c r="N1200" s="102" t="str">
        <f t="shared" si="362"/>
        <v>1+63891.9262550237i</v>
      </c>
      <c r="O1200" s="102" t="str">
        <f t="shared" si="363"/>
        <v>-1068.0226869693+96.3140143694557i</v>
      </c>
      <c r="P1200" s="102" t="str">
        <f t="shared" si="379"/>
        <v>-6154755.92610553-68237930.4405204i</v>
      </c>
      <c r="Q1200" s="102" t="str">
        <f t="shared" si="364"/>
        <v>-0.000298389809447486+0.000903405629721142i</v>
      </c>
      <c r="R1200" s="102" t="str">
        <f t="shared" si="365"/>
        <v>1400-0.518468378367633i</v>
      </c>
      <c r="S1200" s="102" t="str">
        <f t="shared" si="366"/>
        <v>-28.3348997479985i</v>
      </c>
      <c r="T1200" s="102" t="str">
        <f t="shared" si="375"/>
        <v>0.573232620104228-28.32308568242i</v>
      </c>
      <c r="U1200" s="102" t="str">
        <f t="shared" si="367"/>
        <v>-0.000224883566348581+0.0111113643831032i</v>
      </c>
      <c r="V1200" s="102"/>
      <c r="W1200" s="102"/>
      <c r="X1200" s="102"/>
      <c r="Y1200" s="102"/>
      <c r="Z1200" s="102"/>
      <c r="AA1200" s="102"/>
      <c r="AB1200" s="102"/>
      <c r="AC1200" s="102"/>
      <c r="AD1200" s="102"/>
      <c r="AE1200" s="102"/>
      <c r="AF1200" s="102"/>
      <c r="AG1200" s="102"/>
      <c r="AH1200" s="102"/>
      <c r="AI1200" s="102"/>
      <c r="AJ1200" s="102"/>
      <c r="AK1200" s="102"/>
      <c r="AL1200" s="102"/>
    </row>
    <row r="1201" spans="2:38" s="110" customFormat="1" x14ac:dyDescent="0.2">
      <c r="B1201" s="102">
        <f t="shared" si="376"/>
        <v>6.8199999999998759</v>
      </c>
      <c r="C1201" s="102">
        <f t="shared" si="377"/>
        <v>6606934.4800740862</v>
      </c>
      <c r="D1201" s="102">
        <f t="shared" si="368"/>
        <v>6606.9344800740864</v>
      </c>
      <c r="E1201" s="102">
        <f t="shared" si="369"/>
        <v>-60.538133228980072</v>
      </c>
      <c r="F1201" s="102">
        <f t="shared" si="370"/>
        <v>-251.9243069190739</v>
      </c>
      <c r="G1201" s="102">
        <f t="shared" si="371"/>
        <v>-39.182831651040175</v>
      </c>
      <c r="H1201" s="102">
        <f t="shared" si="372"/>
        <v>91.14618599921144</v>
      </c>
      <c r="I1201" s="102">
        <f t="shared" si="373"/>
        <v>-99.720964880020247</v>
      </c>
      <c r="J1201" s="102">
        <f t="shared" si="374"/>
        <v>-160.77812091986246</v>
      </c>
      <c r="K1201" s="102" t="str">
        <f t="shared" si="360"/>
        <v>1+48.7772975395721i</v>
      </c>
      <c r="L1201" s="102" t="str">
        <f t="shared" si="361"/>
        <v>1-3.96502952107481i</v>
      </c>
      <c r="M1201" s="102" t="str">
        <f t="shared" si="378"/>
        <v>194.403424702653+44.8122680184973i</v>
      </c>
      <c r="N1201" s="102" t="str">
        <f t="shared" si="362"/>
        <v>1+64631.7598926705i</v>
      </c>
      <c r="O1201" s="102" t="str">
        <f t="shared" si="363"/>
        <v>-1092.92342416483+97.429278093434i</v>
      </c>
      <c r="P1201" s="102" t="str">
        <f t="shared" si="379"/>
        <v>-6298118.63167521-70637466.9024185i</v>
      </c>
      <c r="Q1201" s="102" t="str">
        <f t="shared" si="364"/>
        <v>-0.000291633591217256+0.000893537583692396i</v>
      </c>
      <c r="R1201" s="102" t="str">
        <f t="shared" si="365"/>
        <v>1400-0.512533519917086i</v>
      </c>
      <c r="S1201" s="102" t="str">
        <f t="shared" si="366"/>
        <v>-28.0105528326781i</v>
      </c>
      <c r="T1201" s="102" t="str">
        <f t="shared" si="375"/>
        <v>0.560189666565282-27.99913973394i</v>
      </c>
      <c r="U1201" s="102" t="str">
        <f t="shared" si="367"/>
        <v>-0.000219766715344841+0.0109842778956226i</v>
      </c>
      <c r="V1201" s="102"/>
      <c r="W1201" s="102"/>
      <c r="X1201" s="102"/>
      <c r="Y1201" s="102"/>
      <c r="Z1201" s="102"/>
      <c r="AA1201" s="102"/>
      <c r="AB1201" s="102"/>
      <c r="AC1201" s="102"/>
      <c r="AD1201" s="102"/>
      <c r="AE1201" s="102"/>
      <c r="AF1201" s="102"/>
      <c r="AG1201" s="102"/>
      <c r="AH1201" s="102"/>
      <c r="AI1201" s="102"/>
      <c r="AJ1201" s="102"/>
      <c r="AK1201" s="102"/>
      <c r="AL1201" s="102"/>
    </row>
    <row r="1202" spans="2:38" s="110" customFormat="1" x14ac:dyDescent="0.2">
      <c r="B1202" s="102">
        <f t="shared" si="376"/>
        <v>6.8249999999998758</v>
      </c>
      <c r="C1202" s="102">
        <f t="shared" si="377"/>
        <v>6683439.17568425</v>
      </c>
      <c r="D1202" s="102">
        <f t="shared" si="368"/>
        <v>6683.4391756842497</v>
      </c>
      <c r="E1202" s="102">
        <f t="shared" si="369"/>
        <v>-60.643490822256439</v>
      </c>
      <c r="F1202" s="102">
        <f t="shared" si="370"/>
        <v>-252.12461718711819</v>
      </c>
      <c r="G1202" s="102">
        <f t="shared" si="371"/>
        <v>-39.28279064686626</v>
      </c>
      <c r="H1202" s="102">
        <f t="shared" si="372"/>
        <v>91.133069349157736</v>
      </c>
      <c r="I1202" s="102">
        <f t="shared" si="373"/>
        <v>-99.926281469122699</v>
      </c>
      <c r="J1202" s="102">
        <f t="shared" si="374"/>
        <v>-160.99154783796047</v>
      </c>
      <c r="K1202" s="102" t="str">
        <f t="shared" si="360"/>
        <v>1+49.3421120253531i</v>
      </c>
      <c r="L1202" s="102" t="str">
        <f t="shared" si="361"/>
        <v>1-4.01094239905324i</v>
      </c>
      <c r="M1202" s="102" t="str">
        <f t="shared" si="378"/>
        <v>198.908369181324+45.3311696262999i</v>
      </c>
      <c r="N1202" s="102" t="str">
        <f t="shared" si="362"/>
        <v>1+65380.1604000844i</v>
      </c>
      <c r="O1202" s="102" t="str">
        <f t="shared" si="363"/>
        <v>-1118.40417403963+98.5574559626918i</v>
      </c>
      <c r="P1202" s="102" t="str">
        <f t="shared" si="379"/>
        <v>-6444820.68363908-73121345.733379i</v>
      </c>
      <c r="Q1202" s="102" t="str">
        <f t="shared" si="364"/>
        <v>-0.00028502955403732+0.000883766555685449i</v>
      </c>
      <c r="R1202" s="102" t="str">
        <f t="shared" si="365"/>
        <v>1400-0.506666597229451i</v>
      </c>
      <c r="S1202" s="102" t="str">
        <f t="shared" si="366"/>
        <v>-27.6899186857956i</v>
      </c>
      <c r="T1202" s="102" t="str">
        <f t="shared" si="375"/>
        <v>0.547443363327482-27.6788929475944i</v>
      </c>
      <c r="U1202" s="102" t="str">
        <f t="shared" si="367"/>
        <v>-0.000214766242536166+0.0108586426179024i</v>
      </c>
      <c r="V1202" s="102"/>
      <c r="W1202" s="102"/>
      <c r="X1202" s="102"/>
      <c r="Y1202" s="102"/>
      <c r="Z1202" s="102"/>
      <c r="AA1202" s="102"/>
      <c r="AB1202" s="102"/>
      <c r="AC1202" s="102"/>
      <c r="AD1202" s="102"/>
      <c r="AE1202" s="102"/>
      <c r="AF1202" s="102"/>
      <c r="AG1202" s="102"/>
      <c r="AH1202" s="102"/>
      <c r="AI1202" s="102"/>
      <c r="AJ1202" s="102"/>
      <c r="AK1202" s="102"/>
      <c r="AL1202" s="102"/>
    </row>
    <row r="1203" spans="2:38" s="110" customFormat="1" x14ac:dyDescent="0.2">
      <c r="B1203" s="102">
        <f t="shared" si="376"/>
        <v>6.8299999999998757</v>
      </c>
      <c r="C1203" s="102">
        <f t="shared" si="377"/>
        <v>6760829.7539178878</v>
      </c>
      <c r="D1203" s="102">
        <f t="shared" si="368"/>
        <v>6760.8297539178875</v>
      </c>
      <c r="E1203" s="102">
        <f t="shared" si="369"/>
        <v>-60.748734182052132</v>
      </c>
      <c r="F1203" s="102">
        <f t="shared" si="370"/>
        <v>-252.32284852074235</v>
      </c>
      <c r="G1203" s="102">
        <f t="shared" si="371"/>
        <v>-39.382750575686998</v>
      </c>
      <c r="H1203" s="102">
        <f t="shared" si="372"/>
        <v>91.120102720871884</v>
      </c>
      <c r="I1203" s="102">
        <f t="shared" si="373"/>
        <v>-100.13148475773913</v>
      </c>
      <c r="J1203" s="102">
        <f t="shared" si="374"/>
        <v>-161.20274579987046</v>
      </c>
      <c r="K1203" s="102" t="str">
        <f t="shared" si="360"/>
        <v>1+49.9134667546373i</v>
      </c>
      <c r="L1203" s="102" t="str">
        <f t="shared" si="361"/>
        <v>1-4.05738692310216i</v>
      </c>
      <c r="M1203" s="102" t="str">
        <f t="shared" si="378"/>
        <v>203.51824729696+45.8560798315351i</v>
      </c>
      <c r="N1203" s="102" t="str">
        <f t="shared" si="362"/>
        <v>1+66137.2269769419i</v>
      </c>
      <c r="O1203" s="102" t="str">
        <f t="shared" si="363"/>
        <v>-1144.47844682458+99.6986975159836i</v>
      </c>
      <c r="P1203" s="102" t="str">
        <f t="shared" si="379"/>
        <v>-6594939.86536691-75692531.1091577i</v>
      </c>
      <c r="Q1203" s="102" t="str">
        <f t="shared" si="364"/>
        <v>-0.000278574305651642+0.000874091969503824i</v>
      </c>
      <c r="R1203" s="102" t="str">
        <f t="shared" si="365"/>
        <v>1400-0.500866832650476i</v>
      </c>
      <c r="S1203" s="102" t="str">
        <f t="shared" si="366"/>
        <v>-27.3729548076423i</v>
      </c>
      <c r="T1203" s="102" t="str">
        <f t="shared" si="375"/>
        <v>0.534986968761364-27.3623032852515i</v>
      </c>
      <c r="U1203" s="102" t="str">
        <f t="shared" si="367"/>
        <v>-0.000209879503129458+0.0107344420580602i</v>
      </c>
      <c r="V1203" s="102"/>
      <c r="W1203" s="102"/>
      <c r="X1203" s="102"/>
      <c r="Y1203" s="102"/>
      <c r="Z1203" s="102"/>
      <c r="AA1203" s="102"/>
      <c r="AB1203" s="102"/>
      <c r="AC1203" s="102"/>
      <c r="AD1203" s="102"/>
      <c r="AE1203" s="102"/>
      <c r="AF1203" s="102"/>
      <c r="AG1203" s="102"/>
      <c r="AH1203" s="102"/>
      <c r="AI1203" s="102"/>
      <c r="AJ1203" s="102"/>
      <c r="AK1203" s="102"/>
      <c r="AL1203" s="102"/>
    </row>
    <row r="1204" spans="2:38" s="110" customFormat="1" x14ac:dyDescent="0.2">
      <c r="B1204" s="102">
        <f t="shared" si="376"/>
        <v>6.8349999999998756</v>
      </c>
      <c r="C1204" s="102">
        <f t="shared" si="377"/>
        <v>6839116.4728123406</v>
      </c>
      <c r="D1204" s="102">
        <f t="shared" si="368"/>
        <v>6839.1164728123404</v>
      </c>
      <c r="E1204" s="102">
        <f t="shared" si="369"/>
        <v>-60.85386558103054</v>
      </c>
      <c r="F1204" s="102">
        <f t="shared" si="370"/>
        <v>-252.51901798904106</v>
      </c>
      <c r="G1204" s="102">
        <f t="shared" si="371"/>
        <v>-39.482711416281774</v>
      </c>
      <c r="H1204" s="102">
        <f t="shared" si="372"/>
        <v>91.107284401252059</v>
      </c>
      <c r="I1204" s="102">
        <f t="shared" si="373"/>
        <v>-100.33657699731231</v>
      </c>
      <c r="J1204" s="102">
        <f t="shared" si="374"/>
        <v>-161.411733587789</v>
      </c>
      <c r="K1204" s="102" t="str">
        <f t="shared" si="360"/>
        <v>1+50.4914374598756i</v>
      </c>
      <c r="L1204" s="102" t="str">
        <f t="shared" si="361"/>
        <v>1-4.10436924939293i</v>
      </c>
      <c r="M1204" s="102" t="str">
        <f t="shared" si="378"/>
        <v>208.23550326796+46.3870682104827i</v>
      </c>
      <c r="N1204" s="102" t="str">
        <f t="shared" si="362"/>
        <v>1+66903.0599715979i</v>
      </c>
      <c r="O1204" s="102" t="str">
        <f t="shared" si="363"/>
        <v>-1171.16006744423+100.853154023641i</v>
      </c>
      <c r="P1204" s="102" t="str">
        <f t="shared" si="379"/>
        <v>-6748555.7720359-78354091.3754079i</v>
      </c>
      <c r="Q1204" s="102" t="str">
        <f t="shared" si="364"/>
        <v>-0.000272264527830623+0.000864513237782996i</v>
      </c>
      <c r="R1204" s="102" t="str">
        <f t="shared" si="365"/>
        <v>1400-0.495133457427645i</v>
      </c>
      <c r="S1204" s="102" t="str">
        <f t="shared" si="366"/>
        <v>-27.0596191849992i</v>
      </c>
      <c r="T1204" s="102" t="str">
        <f t="shared" si="375"/>
        <v>0.522813894203018-27.0493291796187i</v>
      </c>
      <c r="U1204" s="102" t="str">
        <f t="shared" si="367"/>
        <v>-0.000205103912341184+0.0106116599089273i</v>
      </c>
      <c r="V1204" s="102"/>
      <c r="W1204" s="102"/>
      <c r="X1204" s="102"/>
      <c r="Y1204" s="102"/>
      <c r="Z1204" s="102"/>
      <c r="AA1204" s="102"/>
      <c r="AB1204" s="102"/>
      <c r="AC1204" s="102"/>
      <c r="AD1204" s="102"/>
      <c r="AE1204" s="102"/>
      <c r="AF1204" s="102"/>
      <c r="AG1204" s="102"/>
      <c r="AH1204" s="102"/>
      <c r="AI1204" s="102"/>
      <c r="AJ1204" s="102"/>
      <c r="AK1204" s="102"/>
      <c r="AL1204" s="102"/>
    </row>
    <row r="1205" spans="2:38" s="110" customFormat="1" x14ac:dyDescent="0.2">
      <c r="B1205" s="102">
        <f t="shared" si="376"/>
        <v>6.8399999999998755</v>
      </c>
      <c r="C1205" s="102">
        <f t="shared" si="377"/>
        <v>6918309.7091873894</v>
      </c>
      <c r="D1205" s="102">
        <f t="shared" si="368"/>
        <v>6918.3097091873897</v>
      </c>
      <c r="E1205" s="102">
        <f t="shared" si="369"/>
        <v>-60.958887253616261</v>
      </c>
      <c r="F1205" s="102">
        <f t="shared" si="370"/>
        <v>-252.71314266611552</v>
      </c>
      <c r="G1205" s="102">
        <f t="shared" si="371"/>
        <v>-39.582673147912061</v>
      </c>
      <c r="H1205" s="102">
        <f t="shared" si="372"/>
        <v>91.094612696664313</v>
      </c>
      <c r="I1205" s="102">
        <f t="shared" si="373"/>
        <v>-100.54156040152833</v>
      </c>
      <c r="J1205" s="102">
        <f t="shared" si="374"/>
        <v>-161.6185299694512</v>
      </c>
      <c r="K1205" s="102" t="str">
        <f t="shared" si="360"/>
        <v>1+51.0761007504588i</v>
      </c>
      <c r="L1205" s="102" t="str">
        <f t="shared" si="361"/>
        <v>1-4.15189560538201i</v>
      </c>
      <c r="M1205" s="102" t="str">
        <f t="shared" si="378"/>
        <v>213.062638245879+46.9242051450768i</v>
      </c>
      <c r="N1205" s="102" t="str">
        <f t="shared" si="362"/>
        <v>1+67677.7608943863i</v>
      </c>
      <c r="O1205" s="102" t="str">
        <f t="shared" si="363"/>
        <v>-1198.46318284702+102.020978507625i</v>
      </c>
      <c r="P1205" s="102" t="str">
        <f t="shared" si="379"/>
        <v>-6905749.85283322-81109202.7084673i</v>
      </c>
      <c r="Q1205" s="102" t="str">
        <f t="shared" si="364"/>
        <v>-0.000266096974826913+0.000855029762700348i</v>
      </c>
      <c r="R1205" s="102" t="str">
        <f t="shared" si="365"/>
        <v>1400-0.48946571160829i</v>
      </c>
      <c r="S1205" s="102" t="str">
        <f t="shared" si="366"/>
        <v>-26.7498702855693i</v>
      </c>
      <c r="T1205" s="102" t="str">
        <f t="shared" si="375"/>
        <v>0.510917700494355-26.7399295292045i</v>
      </c>
      <c r="U1205" s="102" t="str">
        <f t="shared" si="367"/>
        <v>-0.000200436944040093+0.0104902800460725i</v>
      </c>
      <c r="V1205" s="102"/>
      <c r="W1205" s="102"/>
      <c r="X1205" s="102"/>
      <c r="Y1205" s="102"/>
      <c r="Z1205" s="102"/>
      <c r="AA1205" s="102"/>
      <c r="AB1205" s="102"/>
      <c r="AC1205" s="102"/>
      <c r="AD1205" s="102"/>
      <c r="AE1205" s="102"/>
      <c r="AF1205" s="102"/>
      <c r="AG1205" s="102"/>
      <c r="AH1205" s="102"/>
      <c r="AI1205" s="102"/>
      <c r="AJ1205" s="102"/>
      <c r="AK1205" s="102"/>
      <c r="AL1205" s="102"/>
    </row>
    <row r="1206" spans="2:38" s="110" customFormat="1" x14ac:dyDescent="0.2">
      <c r="B1206" s="102">
        <f t="shared" si="376"/>
        <v>6.8449999999998754</v>
      </c>
      <c r="C1206" s="102">
        <f t="shared" si="377"/>
        <v>6998419.9600207359</v>
      </c>
      <c r="D1206" s="102">
        <f t="shared" si="368"/>
        <v>6998.4199600207357</v>
      </c>
      <c r="E1206" s="102">
        <f t="shared" si="369"/>
        <v>-61.063801396334689</v>
      </c>
      <c r="F1206" s="102">
        <f t="shared" si="370"/>
        <v>-252.90523962563586</v>
      </c>
      <c r="G1206" s="102">
        <f t="shared" si="371"/>
        <v>-39.682635750310808</v>
      </c>
      <c r="H1206" s="102">
        <f t="shared" si="372"/>
        <v>91.082085932724425</v>
      </c>
      <c r="I1206" s="102">
        <f t="shared" si="373"/>
        <v>-100.74643714664549</v>
      </c>
      <c r="J1206" s="102">
        <f t="shared" si="374"/>
        <v>-161.82315369291143</v>
      </c>
      <c r="K1206" s="102" t="str">
        <f t="shared" si="360"/>
        <v>1+51.6675341228727i</v>
      </c>
      <c r="L1206" s="102" t="str">
        <f t="shared" si="361"/>
        <v>1-4.1999722906364i</v>
      </c>
      <c r="M1206" s="102" t="str">
        <f t="shared" si="378"/>
        <v>218.002211641576+47.4675618322363i</v>
      </c>
      <c r="N1206" s="102" t="str">
        <f t="shared" si="362"/>
        <v>1+68461.4324310752i</v>
      </c>
      <c r="O1206" s="102" t="str">
        <f t="shared" si="363"/>
        <v>-1226.40226950612+103.202325761804i</v>
      </c>
      <c r="P1206" s="102" t="str">
        <f t="shared" si="379"/>
        <v>-7066605.45414106-83961152.9047848i</v>
      </c>
      <c r="Q1206" s="102" t="str">
        <f t="shared" si="364"/>
        <v>-0.000260068471860265+0.000845640936658599i</v>
      </c>
      <c r="R1206" s="102" t="str">
        <f t="shared" si="365"/>
        <v>1400-0.483862843938835i</v>
      </c>
      <c r="S1206" s="102" t="str">
        <f t="shared" si="366"/>
        <v>-26.4436670524712i</v>
      </c>
      <c r="T1206" s="102" t="str">
        <f t="shared" si="375"/>
        <v>0.499292094601029-26.4340636933252i</v>
      </c>
      <c r="U1206" s="102" t="str">
        <f t="shared" si="367"/>
        <v>-0.000195876129420403+0.0103702865258429i</v>
      </c>
      <c r="V1206" s="102"/>
      <c r="W1206" s="102"/>
      <c r="X1206" s="102"/>
      <c r="Y1206" s="102"/>
      <c r="Z1206" s="102"/>
      <c r="AA1206" s="102"/>
      <c r="AB1206" s="102"/>
      <c r="AC1206" s="102"/>
      <c r="AD1206" s="102"/>
      <c r="AE1206" s="102"/>
      <c r="AF1206" s="102"/>
      <c r="AG1206" s="102"/>
      <c r="AH1206" s="102"/>
      <c r="AI1206" s="102"/>
      <c r="AJ1206" s="102"/>
      <c r="AK1206" s="102"/>
      <c r="AL1206" s="102"/>
    </row>
    <row r="1207" spans="2:38" s="110" customFormat="1" x14ac:dyDescent="0.2">
      <c r="B1207" s="102">
        <f t="shared" si="376"/>
        <v>6.8499999999998753</v>
      </c>
      <c r="C1207" s="102">
        <f t="shared" si="377"/>
        <v>7079457.8438393567</v>
      </c>
      <c r="D1207" s="102">
        <f t="shared" si="368"/>
        <v>7079.4578438393564</v>
      </c>
      <c r="E1207" s="102">
        <f t="shared" si="369"/>
        <v>-61.168610168164747</v>
      </c>
      <c r="F1207" s="102">
        <f t="shared" si="370"/>
        <v>-253.09532593557796</v>
      </c>
      <c r="G1207" s="102">
        <f t="shared" si="371"/>
        <v>-39.782599203671495</v>
      </c>
      <c r="H1207" s="102">
        <f t="shared" si="372"/>
        <v>91.069702454082304</v>
      </c>
      <c r="I1207" s="102">
        <f t="shared" si="373"/>
        <v>-100.95120937183624</v>
      </c>
      <c r="J1207" s="102">
        <f t="shared" si="374"/>
        <v>-162.02562348149564</v>
      </c>
      <c r="K1207" s="102" t="str">
        <f t="shared" si="360"/>
        <v>1+52.2658159709703i</v>
      </c>
      <c r="L1207" s="102" t="str">
        <f t="shared" si="361"/>
        <v>1-4.24860567766867i</v>
      </c>
      <c r="M1207" s="102" t="str">
        <f t="shared" si="378"/>
        <v>223.05684248225+48.0172102933016i</v>
      </c>
      <c r="N1207" s="102" t="str">
        <f t="shared" si="362"/>
        <v>1+69254.178456478i</v>
      </c>
      <c r="O1207" s="102" t="str">
        <f t="shared" si="363"/>
        <v>-1254.99214109511+104.397352372478i</v>
      </c>
      <c r="P1207" s="102" t="str">
        <f t="shared" si="379"/>
        <v>-7231207.8637285-86913345.3035258i</v>
      </c>
      <c r="Q1207" s="102" t="str">
        <f t="shared" si="364"/>
        <v>-0.00025417591363094+0.000836346142943186i</v>
      </c>
      <c r="R1207" s="102" t="str">
        <f t="shared" si="365"/>
        <v>1400-0.478324111765243i</v>
      </c>
      <c r="S1207" s="102" t="str">
        <f t="shared" si="366"/>
        <v>-26.1409688987982i</v>
      </c>
      <c r="T1207" s="102" t="str">
        <f t="shared" si="375"/>
        <v>0.487930926306503-26.131691487158i</v>
      </c>
      <c r="U1207" s="102" t="str">
        <f t="shared" si="367"/>
        <v>-0.000191419055704858+0.0102516635834235i</v>
      </c>
      <c r="V1207" s="102"/>
      <c r="W1207" s="102"/>
      <c r="X1207" s="102"/>
      <c r="Y1207" s="102"/>
      <c r="Z1207" s="102"/>
      <c r="AA1207" s="102"/>
      <c r="AB1207" s="102"/>
      <c r="AC1207" s="102"/>
      <c r="AD1207" s="102"/>
      <c r="AE1207" s="102"/>
      <c r="AF1207" s="102"/>
      <c r="AG1207" s="102"/>
      <c r="AH1207" s="102"/>
      <c r="AI1207" s="102"/>
      <c r="AJ1207" s="102"/>
      <c r="AK1207" s="102"/>
      <c r="AL1207" s="102"/>
    </row>
    <row r="1208" spans="2:38" s="110" customFormat="1" x14ac:dyDescent="0.2">
      <c r="B1208" s="102">
        <f t="shared" si="376"/>
        <v>6.8549999999998752</v>
      </c>
      <c r="C1208" s="102">
        <f t="shared" si="377"/>
        <v>7161434.1021269737</v>
      </c>
      <c r="D1208" s="102">
        <f t="shared" si="368"/>
        <v>7161.4341021269738</v>
      </c>
      <c r="E1208" s="102">
        <f t="shared" si="369"/>
        <v>-61.273315690901114</v>
      </c>
      <c r="F1208" s="102">
        <f t="shared" si="370"/>
        <v>-253.28341865313391</v>
      </c>
      <c r="G1208" s="102">
        <f t="shared" si="371"/>
        <v>-39.882563488637992</v>
      </c>
      <c r="H1208" s="102">
        <f t="shared" si="372"/>
        <v>91.057460624208545</v>
      </c>
      <c r="I1208" s="102">
        <f t="shared" si="373"/>
        <v>-101.15587917953911</v>
      </c>
      <c r="J1208" s="102">
        <f t="shared" si="374"/>
        <v>-162.22595802892536</v>
      </c>
      <c r="K1208" s="102" t="str">
        <f t="shared" si="360"/>
        <v>1+52.8710255963624i</v>
      </c>
      <c r="L1208" s="102" t="str">
        <f t="shared" si="361"/>
        <v>1-4.29780221278158i</v>
      </c>
      <c r="M1208" s="102" t="str">
        <f t="shared" si="378"/>
        <v>228.229210800078+48.5732233835808i</v>
      </c>
      <c r="N1208" s="102" t="str">
        <f t="shared" si="362"/>
        <v>1+70056.1040482216i</v>
      </c>
      <c r="O1208" s="102" t="str">
        <f t="shared" si="363"/>
        <v>-1284.24795634233+105.606216739129i</v>
      </c>
      <c r="P1208" s="102" t="str">
        <f t="shared" si="379"/>
        <v>-7399644.3559718-89969302.8470175i</v>
      </c>
      <c r="Q1208" s="102" t="str">
        <f t="shared" si="364"/>
        <v>-0.000248416262861341+0.000827144756354728i</v>
      </c>
      <c r="R1208" s="102" t="str">
        <f t="shared" si="365"/>
        <v>1400-0.472848780934564i</v>
      </c>
      <c r="S1208" s="102" t="str">
        <f t="shared" si="366"/>
        <v>-25.8417357022377i</v>
      </c>
      <c r="T1208" s="102" t="str">
        <f t="shared" si="375"/>
        <v>0.47682818498038-25.8327731768394i</v>
      </c>
      <c r="U1208" s="102" t="str">
        <f t="shared" si="367"/>
        <v>-0.000187063364876918+0.0101343956309139i</v>
      </c>
      <c r="V1208" s="102"/>
      <c r="W1208" s="102"/>
      <c r="X1208" s="102"/>
      <c r="Y1208" s="102"/>
      <c r="Z1208" s="102"/>
      <c r="AA1208" s="102"/>
      <c r="AB1208" s="102"/>
      <c r="AC1208" s="102"/>
      <c r="AD1208" s="102"/>
      <c r="AE1208" s="102"/>
      <c r="AF1208" s="102"/>
      <c r="AG1208" s="102"/>
      <c r="AH1208" s="102"/>
      <c r="AI1208" s="102"/>
      <c r="AJ1208" s="102"/>
      <c r="AK1208" s="102"/>
      <c r="AL1208" s="102"/>
    </row>
    <row r="1209" spans="2:38" s="110" customFormat="1" x14ac:dyDescent="0.2">
      <c r="B1209" s="102">
        <f t="shared" si="376"/>
        <v>6.8599999999998751</v>
      </c>
      <c r="C1209" s="102">
        <f t="shared" si="377"/>
        <v>7244359.6007478302</v>
      </c>
      <c r="D1209" s="102">
        <f t="shared" si="368"/>
        <v>7244.35960074783</v>
      </c>
      <c r="E1209" s="102">
        <f t="shared" si="369"/>
        <v>-61.377920049526651</v>
      </c>
      <c r="F1209" s="102">
        <f t="shared" si="370"/>
        <v>-253.46953481979264</v>
      </c>
      <c r="G1209" s="102">
        <f t="shared" si="371"/>
        <v>-39.982528586293931</v>
      </c>
      <c r="H1209" s="102">
        <f t="shared" si="372"/>
        <v>91.045358825183271</v>
      </c>
      <c r="I1209" s="102">
        <f t="shared" si="373"/>
        <v>-101.36044863582057</v>
      </c>
      <c r="J1209" s="102">
        <f t="shared" si="374"/>
        <v>-162.42417599460936</v>
      </c>
      <c r="K1209" s="102" t="str">
        <f t="shared" si="360"/>
        <v>1+53.4832432189294i</v>
      </c>
      <c r="L1209" s="102" t="str">
        <f t="shared" si="361"/>
        <v>1-4.34756841692257i</v>
      </c>
      <c r="M1209" s="102" t="str">
        <f t="shared" si="378"/>
        <v>233.522059053206+49.1356748020068i</v>
      </c>
      <c r="N1209" s="102" t="str">
        <f t="shared" si="362"/>
        <v>1+70867.3155006747i</v>
      </c>
      <c r="O1209" s="102" t="str">
        <f t="shared" si="363"/>
        <v>-1314.18522706826+106.829079095421i</v>
      </c>
      <c r="P1209" s="102" t="str">
        <f t="shared" si="379"/>
        <v>-7572004.2381288-93132672.2838931i</v>
      </c>
      <c r="Q1209" s="102" t="str">
        <f t="shared" si="364"/>
        <v>-0.000242786548865427+0.000818036143817251i</v>
      </c>
      <c r="R1209" s="102" t="str">
        <f t="shared" si="365"/>
        <v>1400-0.467436125697624i</v>
      </c>
      <c r="S1209" s="102" t="str">
        <f t="shared" si="366"/>
        <v>-25.5459277997538i</v>
      </c>
      <c r="T1209" s="102" t="str">
        <f t="shared" si="375"/>
        <v>0.465977996419477-25.5372694746094i</v>
      </c>
      <c r="U1209" s="102" t="str">
        <f t="shared" si="367"/>
        <v>-0.000182806752441487+0.0100184672554237i</v>
      </c>
      <c r="V1209" s="102"/>
      <c r="W1209" s="102"/>
      <c r="X1209" s="102"/>
      <c r="Y1209" s="102"/>
      <c r="Z1209" s="102"/>
      <c r="AA1209" s="102"/>
      <c r="AB1209" s="102"/>
      <c r="AC1209" s="102"/>
      <c r="AD1209" s="102"/>
      <c r="AE1209" s="102"/>
      <c r="AF1209" s="102"/>
      <c r="AG1209" s="102"/>
      <c r="AH1209" s="102"/>
      <c r="AI1209" s="102"/>
      <c r="AJ1209" s="102"/>
      <c r="AK1209" s="102"/>
      <c r="AL1209" s="102"/>
    </row>
    <row r="1210" spans="2:38" s="110" customFormat="1" x14ac:dyDescent="0.2">
      <c r="B1210" s="102">
        <f t="shared" si="376"/>
        <v>6.864999999999875</v>
      </c>
      <c r="C1210" s="102">
        <f t="shared" si="377"/>
        <v>7328245.3313869461</v>
      </c>
      <c r="D1210" s="102">
        <f t="shared" si="368"/>
        <v>7328.2453313869464</v>
      </c>
      <c r="E1210" s="102">
        <f t="shared" si="369"/>
        <v>-61.482425292593987</v>
      </c>
      <c r="F1210" s="102">
        <f t="shared" si="370"/>
        <v>-253.65369145658838</v>
      </c>
      <c r="G1210" s="102">
        <f t="shared" si="371"/>
        <v>-40.08249447815313</v>
      </c>
      <c r="H1210" s="102">
        <f t="shared" si="372"/>
        <v>91.033395457487458</v>
      </c>
      <c r="I1210" s="102">
        <f t="shared" si="373"/>
        <v>-101.56491977074711</v>
      </c>
      <c r="J1210" s="102">
        <f t="shared" si="374"/>
        <v>-162.6202959991009</v>
      </c>
      <c r="K1210" s="102" t="str">
        <f t="shared" si="360"/>
        <v>1+54.102549987454i</v>
      </c>
      <c r="L1210" s="102" t="str">
        <f t="shared" si="361"/>
        <v>1-4.39791088654811i</v>
      </c>
      <c r="M1210" s="102" t="str">
        <f t="shared" si="378"/>
        <v>238.938193579837+49.7046391009059i</v>
      </c>
      <c r="N1210" s="102" t="str">
        <f t="shared" si="362"/>
        <v>1+71687.9203390365i</v>
      </c>
      <c r="O1210" s="102" t="str">
        <f t="shared" si="363"/>
        <v>-1344.81982641013+108.066101530434i</v>
      </c>
      <c r="P1210" s="102" t="str">
        <f t="shared" si="379"/>
        <v>-7748378.89769039-96407228.5199448i</v>
      </c>
      <c r="Q1210" s="102" t="str">
        <f t="shared" si="364"/>
        <v>-0.000237283866145518+0.000809019664962988i</v>
      </c>
      <c r="R1210" s="102" t="str">
        <f t="shared" si="365"/>
        <v>1400-0.462085428612835i</v>
      </c>
      <c r="S1210" s="102" t="str">
        <f t="shared" si="366"/>
        <v>-25.2535059823293i</v>
      </c>
      <c r="T1210" s="102" t="str">
        <f t="shared" si="375"/>
        <v>0.455374619759952-25.2451415340002i</v>
      </c>
      <c r="U1210" s="102" t="str">
        <f t="shared" si="367"/>
        <v>-0.000178646966213519+0.00990386321718467i</v>
      </c>
      <c r="V1210" s="102"/>
      <c r="W1210" s="102"/>
      <c r="X1210" s="102"/>
      <c r="Y1210" s="102"/>
      <c r="Z1210" s="102"/>
      <c r="AA1210" s="102"/>
      <c r="AB1210" s="102"/>
      <c r="AC1210" s="102"/>
      <c r="AD1210" s="102"/>
      <c r="AE1210" s="102"/>
      <c r="AF1210" s="102"/>
      <c r="AG1210" s="102"/>
      <c r="AH1210" s="102"/>
      <c r="AI1210" s="102"/>
      <c r="AJ1210" s="102"/>
      <c r="AK1210" s="102"/>
      <c r="AL1210" s="102"/>
    </row>
    <row r="1211" spans="2:38" s="110" customFormat="1" x14ac:dyDescent="0.2">
      <c r="B1211" s="102">
        <f t="shared" si="376"/>
        <v>6.8699999999998749</v>
      </c>
      <c r="C1211" s="102">
        <f t="shared" si="377"/>
        <v>7413102.4130070554</v>
      </c>
      <c r="D1211" s="102">
        <f t="shared" si="368"/>
        <v>7413.1024130070555</v>
      </c>
      <c r="E1211" s="102">
        <f t="shared" si="369"/>
        <v>-61.586833432614483</v>
      </c>
      <c r="F1211" s="102">
        <f t="shared" si="370"/>
        <v>-253.8359055595123</v>
      </c>
      <c r="G1211" s="102">
        <f t="shared" si="371"/>
        <v>-40.182461146149322</v>
      </c>
      <c r="H1211" s="102">
        <f t="shared" si="372"/>
        <v>91.021568939796211</v>
      </c>
      <c r="I1211" s="102">
        <f t="shared" si="373"/>
        <v>-101.76929457876381</v>
      </c>
      <c r="J1211" s="102">
        <f t="shared" si="374"/>
        <v>-162.81433661971607</v>
      </c>
      <c r="K1211" s="102" t="str">
        <f t="shared" si="360"/>
        <v>1+54.7290279903776i</v>
      </c>
      <c r="L1211" s="102" t="str">
        <f t="shared" si="361"/>
        <v>1-4.448836294498i</v>
      </c>
      <c r="M1211" s="102" t="str">
        <f t="shared" si="378"/>
        <v>244.480486086189+50.2801916958796i</v>
      </c>
      <c r="N1211" s="102" t="str">
        <f t="shared" si="362"/>
        <v>1+72518.0273335896i</v>
      </c>
      <c r="O1211" s="102" t="str">
        <f t="shared" si="363"/>
        <v>-1376.16799723798+109.317448010151i</v>
      </c>
      <c r="P1211" s="102" t="str">
        <f t="shared" si="379"/>
        <v>-7928861.85083563-99796879.1218671i</v>
      </c>
      <c r="Q1211" s="102" t="str">
        <f t="shared" si="364"/>
        <v>-0.000231905373016137+0.000800094672694634i</v>
      </c>
      <c r="R1211" s="102" t="str">
        <f t="shared" si="365"/>
        <v>1400-0.456795980451097i</v>
      </c>
      <c r="S1211" s="102" t="str">
        <f t="shared" si="366"/>
        <v>-24.9644314897692i</v>
      </c>
      <c r="T1211" s="102" t="str">
        <f t="shared" si="375"/>
        <v>0.445012444458943-24.9563509450709i</v>
      </c>
      <c r="U1211" s="102" t="str">
        <f t="shared" si="367"/>
        <v>-0.000174581805133893+0.00979056844768164i</v>
      </c>
      <c r="V1211" s="102"/>
      <c r="W1211" s="102"/>
      <c r="X1211" s="102"/>
      <c r="Y1211" s="102"/>
      <c r="Z1211" s="102"/>
      <c r="AA1211" s="102"/>
      <c r="AB1211" s="102"/>
      <c r="AC1211" s="102"/>
      <c r="AD1211" s="102"/>
      <c r="AE1211" s="102"/>
      <c r="AF1211" s="102"/>
      <c r="AG1211" s="102"/>
      <c r="AH1211" s="102"/>
      <c r="AI1211" s="102"/>
      <c r="AJ1211" s="102"/>
      <c r="AK1211" s="102"/>
      <c r="AL1211" s="102"/>
    </row>
    <row r="1212" spans="2:38" s="110" customFormat="1" x14ac:dyDescent="0.2">
      <c r="B1212" s="102">
        <f t="shared" si="376"/>
        <v>6.8749999999998748</v>
      </c>
      <c r="C1212" s="102">
        <f t="shared" si="377"/>
        <v>7498942.0933224009</v>
      </c>
      <c r="D1212" s="102">
        <f t="shared" si="368"/>
        <v>7498.942093322401</v>
      </c>
      <c r="E1212" s="102">
        <f t="shared" si="369"/>
        <v>-61.691146446455853</v>
      </c>
      <c r="F1212" s="102">
        <f t="shared" si="370"/>
        <v>-254.01619409508749</v>
      </c>
      <c r="G1212" s="102">
        <f t="shared" si="371"/>
        <v>-40.28242857262731</v>
      </c>
      <c r="H1212" s="102">
        <f t="shared" si="372"/>
        <v>91.009877708774439</v>
      </c>
      <c r="I1212" s="102">
        <f t="shared" si="373"/>
        <v>-101.97357501908317</v>
      </c>
      <c r="J1212" s="102">
        <f t="shared" si="374"/>
        <v>-163.00631638631305</v>
      </c>
      <c r="K1212" s="102" t="str">
        <f t="shared" si="360"/>
        <v>1+55.3627602666808i</v>
      </c>
      <c r="L1212" s="102" t="str">
        <f t="shared" si="361"/>
        <v>1-4.50035139087991i</v>
      </c>
      <c r="M1212" s="102" t="str">
        <f t="shared" si="378"/>
        <v>250.151875169108+50.8624088758009i</v>
      </c>
      <c r="N1212" s="102" t="str">
        <f t="shared" si="362"/>
        <v>1+73357.7465141169i</v>
      </c>
      <c r="O1212" s="102" t="str">
        <f t="shared" si="363"/>
        <v>-1408.24636076694+110.583284399193i</v>
      </c>
      <c r="P1212" s="102" t="str">
        <f t="shared" si="379"/>
        <v>-8113548.79201526-103305668.979284i</v>
      </c>
      <c r="Q1212" s="102" t="str">
        <f t="shared" si="364"/>
        <v>-0.000226648290254397+0.000791260513725626i</v>
      </c>
      <c r="R1212" s="102" t="str">
        <f t="shared" si="365"/>
        <v>1400-0.451567080101782i</v>
      </c>
      <c r="S1212" s="102" t="str">
        <f t="shared" si="366"/>
        <v>-24.6786660055625i</v>
      </c>
      <c r="T1212" s="102" t="str">
        <f t="shared" si="375"/>
        <v>0.434885987344135-24.6708597296856i</v>
      </c>
      <c r="U1212" s="102" t="str">
        <f t="shared" si="367"/>
        <v>-0.00017060911811193+0.00967856804779971i</v>
      </c>
      <c r="V1212" s="102"/>
      <c r="W1212" s="102"/>
      <c r="X1212" s="102"/>
      <c r="Y1212" s="102"/>
      <c r="Z1212" s="102"/>
      <c r="AA1212" s="102"/>
      <c r="AB1212" s="102"/>
      <c r="AC1212" s="102"/>
      <c r="AD1212" s="102"/>
      <c r="AE1212" s="102"/>
      <c r="AF1212" s="102"/>
      <c r="AG1212" s="102"/>
      <c r="AH1212" s="102"/>
      <c r="AI1212" s="102"/>
      <c r="AJ1212" s="102"/>
      <c r="AK1212" s="102"/>
      <c r="AL1212" s="102"/>
    </row>
    <row r="1213" spans="2:38" s="110" customFormat="1" x14ac:dyDescent="0.2">
      <c r="B1213" s="102">
        <f t="shared" si="376"/>
        <v>6.8799999999998747</v>
      </c>
      <c r="C1213" s="102">
        <f t="shared" si="377"/>
        <v>7585775.7502896544</v>
      </c>
      <c r="D1213" s="102">
        <f t="shared" si="368"/>
        <v>7585.7757502896548</v>
      </c>
      <c r="E1213" s="102">
        <f t="shared" si="369"/>
        <v>-61.795366275745721</v>
      </c>
      <c r="F1213" s="102">
        <f t="shared" si="370"/>
        <v>-254.19457399610093</v>
      </c>
      <c r="G1213" s="102">
        <f t="shared" si="371"/>
        <v>-40.382396740332958</v>
      </c>
      <c r="H1213" s="102">
        <f t="shared" si="372"/>
        <v>90.998320218874753</v>
      </c>
      <c r="I1213" s="102">
        <f t="shared" si="373"/>
        <v>-102.17776301607867</v>
      </c>
      <c r="J1213" s="102">
        <f t="shared" si="374"/>
        <v>-163.19625377722616</v>
      </c>
      <c r="K1213" s="102" t="str">
        <f t="shared" si="360"/>
        <v>1+56.0038308168905i</v>
      </c>
      <c r="L1213" s="102" t="str">
        <f t="shared" si="361"/>
        <v>1-4.55246300396407i</v>
      </c>
      <c r="M1213" s="102" t="str">
        <f t="shared" si="378"/>
        <v>255.955367874157+51.4513678129264i</v>
      </c>
      <c r="N1213" s="102" t="str">
        <f t="shared" si="362"/>
        <v>1+74207.1891844863i</v>
      </c>
      <c r="O1213" s="102" t="str">
        <f t="shared" si="363"/>
        <v>-1441.07192536997+111.863778482803i</v>
      </c>
      <c r="P1213" s="102" t="str">
        <f t="shared" si="379"/>
        <v>-8302537.6446902-106937785.130603i</v>
      </c>
      <c r="Q1213" s="102" t="str">
        <f t="shared" si="364"/>
        <v>-0.000221509899776623+0.000782516529099346i</v>
      </c>
      <c r="R1213" s="102" t="str">
        <f t="shared" si="365"/>
        <v>1400-0.446398034479815i</v>
      </c>
      <c r="S1213" s="102" t="str">
        <f t="shared" si="366"/>
        <v>-24.3961716518038i</v>
      </c>
      <c r="T1213" s="102" t="str">
        <f t="shared" si="375"/>
        <v>0.4249898897298-24.3886303368384i</v>
      </c>
      <c r="U1213" s="102" t="str">
        <f t="shared" si="367"/>
        <v>-0.000166726802893998+0.00956784728599043i</v>
      </c>
      <c r="V1213" s="102"/>
      <c r="W1213" s="102"/>
      <c r="X1213" s="102"/>
      <c r="Y1213" s="102"/>
      <c r="Z1213" s="102"/>
      <c r="AA1213" s="102"/>
      <c r="AB1213" s="102"/>
      <c r="AC1213" s="102"/>
      <c r="AD1213" s="102"/>
      <c r="AE1213" s="102"/>
      <c r="AF1213" s="102"/>
      <c r="AG1213" s="102"/>
      <c r="AH1213" s="102"/>
      <c r="AI1213" s="102"/>
      <c r="AJ1213" s="102"/>
      <c r="AK1213" s="102"/>
      <c r="AL1213" s="102"/>
    </row>
    <row r="1214" spans="2:38" s="110" customFormat="1" x14ac:dyDescent="0.2">
      <c r="B1214" s="102">
        <f t="shared" si="376"/>
        <v>6.8849999999998746</v>
      </c>
      <c r="C1214" s="102">
        <f t="shared" si="377"/>
        <v>7673614.8936159806</v>
      </c>
      <c r="D1214" s="102">
        <f t="shared" si="368"/>
        <v>7673.6148936159807</v>
      </c>
      <c r="E1214" s="102">
        <f t="shared" si="369"/>
        <v>-61.899494827280883</v>
      </c>
      <c r="F1214" s="102">
        <f t="shared" si="370"/>
        <v>-254.37106215749151</v>
      </c>
      <c r="G1214" s="102">
        <f t="shared" si="371"/>
        <v>-40.482365632404523</v>
      </c>
      <c r="H1214" s="102">
        <f t="shared" si="372"/>
        <v>90.986894942137468</v>
      </c>
      <c r="I1214" s="102">
        <f t="shared" si="373"/>
        <v>-102.38186045968541</v>
      </c>
      <c r="J1214" s="102">
        <f t="shared" si="374"/>
        <v>-163.38416721535404</v>
      </c>
      <c r="K1214" s="102" t="str">
        <f t="shared" si="360"/>
        <v>1+56.6523246142138i</v>
      </c>
      <c r="L1214" s="102" t="str">
        <f t="shared" si="361"/>
        <v>1-4.60517804108835i</v>
      </c>
      <c r="M1214" s="102" t="str">
        <f t="shared" si="378"/>
        <v>261.894041289986+52.0471465731255i</v>
      </c>
      <c r="N1214" s="102" t="str">
        <f t="shared" si="362"/>
        <v>1+75066.4679374037i</v>
      </c>
      <c r="O1214" s="102" t="str">
        <f t="shared" si="363"/>
        <v>-1474.6620955959+113.159099989084i</v>
      </c>
      <c r="P1214" s="102" t="str">
        <f t="shared" si="379"/>
        <v>-8495928.61325163-110697561.758454i</v>
      </c>
      <c r="Q1214" s="102" t="str">
        <f t="shared" si="364"/>
        <v>-0.000216487543340781+0.000773862054687936i</v>
      </c>
      <c r="R1214" s="102" t="str">
        <f t="shared" si="365"/>
        <v>1400-0.441288158433796i</v>
      </c>
      <c r="S1214" s="102" t="str">
        <f t="shared" si="366"/>
        <v>-24.1169109841726i</v>
      </c>
      <c r="T1214" s="102" t="str">
        <f t="shared" si="375"/>
        <v>0.415318914597777-24.1096256380209i</v>
      </c>
      <c r="U1214" s="102" t="str">
        <f t="shared" si="367"/>
        <v>-0.000162932804957589+0.00945839159645433i</v>
      </c>
      <c r="V1214" s="102"/>
      <c r="W1214" s="102"/>
      <c r="X1214" s="102"/>
      <c r="Y1214" s="102"/>
      <c r="Z1214" s="102"/>
      <c r="AA1214" s="102"/>
      <c r="AB1214" s="102"/>
      <c r="AC1214" s="102"/>
      <c r="AD1214" s="102"/>
      <c r="AE1214" s="102"/>
      <c r="AF1214" s="102"/>
      <c r="AG1214" s="102"/>
      <c r="AH1214" s="102"/>
      <c r="AI1214" s="102"/>
      <c r="AJ1214" s="102"/>
      <c r="AK1214" s="102"/>
      <c r="AL1214" s="102"/>
    </row>
    <row r="1215" spans="2:38" s="110" customFormat="1" x14ac:dyDescent="0.2">
      <c r="B1215" s="102">
        <f t="shared" si="376"/>
        <v>6.8899999999998744</v>
      </c>
      <c r="C1215" s="102">
        <f t="shared" si="377"/>
        <v>7762471.1662846832</v>
      </c>
      <c r="D1215" s="102">
        <f t="shared" si="368"/>
        <v>7762.471166284683</v>
      </c>
      <c r="E1215" s="102">
        <f t="shared" si="369"/>
        <v>-62.003533973443794</v>
      </c>
      <c r="F1215" s="102">
        <f t="shared" si="370"/>
        <v>-254.54567543239102</v>
      </c>
      <c r="G1215" s="102">
        <f t="shared" si="371"/>
        <v>-40.582335232363633</v>
      </c>
      <c r="H1215" s="102">
        <f t="shared" si="372"/>
        <v>90.975600367992811</v>
      </c>
      <c r="I1215" s="102">
        <f t="shared" si="373"/>
        <v>-102.58586920580743</v>
      </c>
      <c r="J1215" s="102">
        <f t="shared" si="374"/>
        <v>-163.57007506439822</v>
      </c>
      <c r="K1215" s="102" t="str">
        <f t="shared" si="360"/>
        <v>1+57.308327615801i</v>
      </c>
      <c r="L1215" s="102" t="str">
        <f t="shared" si="361"/>
        <v>1-4.65850348957382i</v>
      </c>
      <c r="M1215" s="102" t="str">
        <f t="shared" si="378"/>
        <v>267.971044179849+52.6498241262272i</v>
      </c>
      <c r="N1215" s="102" t="str">
        <f t="shared" si="362"/>
        <v>1+75935.696669337i</v>
      </c>
      <c r="O1215" s="102" t="str">
        <f t="shared" si="363"/>
        <v>-1509.03468139762+114.469420611499i</v>
      </c>
      <c r="P1215" s="102" t="str">
        <f t="shared" si="379"/>
        <v>-8693824.23615094-114589485.360699i</v>
      </c>
      <c r="Q1215" s="102" t="str">
        <f t="shared" si="364"/>
        <v>-0.000211578621274247+0.000765296421671198i</v>
      </c>
      <c r="R1215" s="102" t="str">
        <f t="shared" si="365"/>
        <v>1400-0.43623677465519i</v>
      </c>
      <c r="S1215" s="102" t="str">
        <f t="shared" si="366"/>
        <v>-23.8408469869697i</v>
      </c>
      <c r="T1215" s="102" t="str">
        <f t="shared" si="375"/>
        <v>0.405867943841947-23.8338089226348i</v>
      </c>
      <c r="U1215" s="102" t="str">
        <f t="shared" si="367"/>
        <v>-0.000159225116430302+0.00935018657734132i</v>
      </c>
      <c r="V1215" s="102"/>
      <c r="W1215" s="102"/>
      <c r="X1215" s="102"/>
      <c r="Y1215" s="102"/>
      <c r="Z1215" s="102"/>
      <c r="AA1215" s="102"/>
      <c r="AB1215" s="102"/>
      <c r="AC1215" s="102"/>
      <c r="AD1215" s="102"/>
      <c r="AE1215" s="102"/>
      <c r="AF1215" s="102"/>
      <c r="AG1215" s="102"/>
      <c r="AH1215" s="102"/>
      <c r="AI1215" s="102"/>
      <c r="AJ1215" s="102"/>
      <c r="AK1215" s="102"/>
      <c r="AL1215" s="102"/>
    </row>
    <row r="1216" spans="2:38" s="110" customFormat="1" x14ac:dyDescent="0.2">
      <c r="B1216" s="102">
        <f t="shared" si="376"/>
        <v>6.8949999999998743</v>
      </c>
      <c r="C1216" s="102">
        <f t="shared" si="377"/>
        <v>7852356.3460984575</v>
      </c>
      <c r="D1216" s="102">
        <f t="shared" si="368"/>
        <v>7852.3563460984578</v>
      </c>
      <c r="E1216" s="102">
        <f t="shared" si="369"/>
        <v>-62.107485552621512</v>
      </c>
      <c r="F1216" s="102">
        <f t="shared" si="370"/>
        <v>-254.71843062831357</v>
      </c>
      <c r="G1216" s="102">
        <f t="shared" si="371"/>
        <v>-40.682305524106354</v>
      </c>
      <c r="H1216" s="102">
        <f t="shared" si="372"/>
        <v>90.964435003065219</v>
      </c>
      <c r="I1216" s="102">
        <f t="shared" si="373"/>
        <v>-102.78979107672787</v>
      </c>
      <c r="J1216" s="102">
        <f t="shared" si="374"/>
        <v>-163.75399562524836</v>
      </c>
      <c r="K1216" s="102" t="str">
        <f t="shared" si="360"/>
        <v>1+57.9719267741394i</v>
      </c>
      <c r="L1216" s="102" t="str">
        <f t="shared" si="361"/>
        <v>1-4.71244641765092i</v>
      </c>
      <c r="M1216" s="102" t="str">
        <f t="shared" si="378"/>
        <v>274.189598651115+53.2594803564885i</v>
      </c>
      <c r="N1216" s="102" t="str">
        <f t="shared" si="362"/>
        <v>1+76814.9905956131i</v>
      </c>
      <c r="O1216" s="102" t="str">
        <f t="shared" si="363"/>
        <v>-1544.20790757509+115.794914031627i</v>
      </c>
      <c r="P1216" s="102" t="str">
        <f t="shared" si="379"/>
        <v>-8896329.44026683-118618200.103138i</v>
      </c>
      <c r="Q1216" s="102" t="str">
        <f t="shared" si="364"/>
        <v>-0.000206780591226652+0.000756818956996627i</v>
      </c>
      <c r="R1216" s="102" t="str">
        <f t="shared" si="365"/>
        <v>1400-0.43124321358855i</v>
      </c>
      <c r="S1216" s="102" t="str">
        <f t="shared" si="366"/>
        <v>-23.5679430682115i</v>
      </c>
      <c r="T1216" s="102" t="str">
        <f t="shared" si="375"/>
        <v>0.39663197557484-23.5611438934493i</v>
      </c>
      <c r="U1216" s="102" t="str">
        <f t="shared" si="367"/>
        <v>-0.000155601775033206+0.00924321798896855i</v>
      </c>
      <c r="V1216" s="102"/>
      <c r="W1216" s="102"/>
      <c r="X1216" s="102"/>
      <c r="Y1216" s="102"/>
      <c r="Z1216" s="102"/>
      <c r="AA1216" s="102"/>
      <c r="AB1216" s="102"/>
      <c r="AC1216" s="102"/>
      <c r="AD1216" s="102"/>
      <c r="AE1216" s="102"/>
      <c r="AF1216" s="102"/>
      <c r="AG1216" s="102"/>
      <c r="AH1216" s="102"/>
      <c r="AI1216" s="102"/>
      <c r="AJ1216" s="102"/>
      <c r="AK1216" s="102"/>
      <c r="AL1216" s="102"/>
    </row>
    <row r="1217" spans="2:38" s="110" customFormat="1" x14ac:dyDescent="0.2">
      <c r="B1217" s="102">
        <f t="shared" si="376"/>
        <v>6.8999999999998742</v>
      </c>
      <c r="C1217" s="102">
        <f t="shared" si="377"/>
        <v>7943282.3472405281</v>
      </c>
      <c r="D1217" s="102">
        <f t="shared" si="368"/>
        <v>7943.282347240528</v>
      </c>
      <c r="E1217" s="102">
        <f t="shared" si="369"/>
        <v>-62.211351369630961</v>
      </c>
      <c r="F1217" s="102">
        <f t="shared" si="370"/>
        <v>-254.88934450349143</v>
      </c>
      <c r="G1217" s="102">
        <f t="shared" si="371"/>
        <v>-40.782276491895161</v>
      </c>
      <c r="H1217" s="102">
        <f t="shared" si="372"/>
        <v>90.953397370979971</v>
      </c>
      <c r="I1217" s="102">
        <f t="shared" si="373"/>
        <v>-102.99362786152612</v>
      </c>
      <c r="J1217" s="102">
        <f t="shared" si="374"/>
        <v>-163.93594713251144</v>
      </c>
      <c r="K1217" s="102" t="str">
        <f t="shared" si="360"/>
        <v>1+58.6432100485788i</v>
      </c>
      <c r="L1217" s="102" t="str">
        <f t="shared" si="361"/>
        <v>1-4.76701397539633i</v>
      </c>
      <c r="M1217" s="102" t="str">
        <f t="shared" si="378"/>
        <v>280.553001863678+53.8761960731825i</v>
      </c>
      <c r="N1217" s="102" t="str">
        <f t="shared" si="362"/>
        <v>1+77704.4662656896i</v>
      </c>
      <c r="O1217" s="102" t="str">
        <f t="shared" si="363"/>
        <v>-1580.2004234384+117.135755942185i</v>
      </c>
      <c r="P1217" s="102" t="str">
        <f t="shared" si="379"/>
        <v>-9103551.596539-122788513.360342i</v>
      </c>
      <c r="Q1217" s="102" t="str">
        <f t="shared" si="364"/>
        <v>-0.000202090966947274+0.000748428983820819i</v>
      </c>
      <c r="R1217" s="102" t="str">
        <f t="shared" si="365"/>
        <v>1400-0.426306813342765i</v>
      </c>
      <c r="S1217" s="102" t="str">
        <f t="shared" si="366"/>
        <v>-23.298163054779i</v>
      </c>
      <c r="T1217" s="102" t="str">
        <f t="shared" si="375"/>
        <v>0.387606121494917-23.2915946621004i</v>
      </c>
      <c r="U1217" s="102" t="str">
        <f t="shared" si="367"/>
        <v>-0.000152060863048006+0.00913747175205475i</v>
      </c>
      <c r="V1217" s="102"/>
      <c r="W1217" s="102"/>
      <c r="X1217" s="102"/>
      <c r="Y1217" s="102"/>
      <c r="Z1217" s="102"/>
      <c r="AA1217" s="102"/>
      <c r="AB1217" s="102"/>
      <c r="AC1217" s="102"/>
      <c r="AD1217" s="102"/>
      <c r="AE1217" s="102"/>
      <c r="AF1217" s="102"/>
      <c r="AG1217" s="102"/>
      <c r="AH1217" s="102"/>
      <c r="AI1217" s="102"/>
      <c r="AJ1217" s="102"/>
      <c r="AK1217" s="102"/>
      <c r="AL1217" s="102"/>
    </row>
    <row r="1218" spans="2:38" s="110" customFormat="1" x14ac:dyDescent="0.2">
      <c r="B1218" s="102">
        <f t="shared" si="376"/>
        <v>6.9049999999998741</v>
      </c>
      <c r="C1218" s="102">
        <f t="shared" si="377"/>
        <v>8035261.2218538588</v>
      </c>
      <c r="D1218" s="102">
        <f t="shared" si="368"/>
        <v>8035.2612218538588</v>
      </c>
      <c r="E1218" s="102">
        <f t="shared" si="369"/>
        <v>-62.315133196146363</v>
      </c>
      <c r="F1218" s="102">
        <f t="shared" si="370"/>
        <v>-255.05843376335491</v>
      </c>
      <c r="G1218" s="102">
        <f t="shared" si="371"/>
        <v>-40.882248120350155</v>
      </c>
      <c r="H1218" s="102">
        <f t="shared" si="372"/>
        <v>90.942486012171557</v>
      </c>
      <c r="I1218" s="102">
        <f t="shared" si="373"/>
        <v>-103.19738131649652</v>
      </c>
      <c r="J1218" s="102">
        <f t="shared" si="374"/>
        <v>-164.11594775118334</v>
      </c>
      <c r="K1218" s="102" t="str">
        <f t="shared" si="360"/>
        <v>1+59.3222664169899i</v>
      </c>
      <c r="L1218" s="102" t="str">
        <f t="shared" si="361"/>
        <v>1-4.82221339568073i</v>
      </c>
      <c r="M1218" s="102" t="str">
        <f t="shared" si="378"/>
        <v>287.06462777815+54.5000530213092i</v>
      </c>
      <c r="N1218" s="102" t="str">
        <f t="shared" si="362"/>
        <v>1+78604.2415786029i</v>
      </c>
      <c r="O1218" s="102" t="str">
        <f t="shared" si="363"/>
        <v>-1617.03131269587+118.492124070316i</v>
      </c>
      <c r="P1218" s="102" t="str">
        <f t="shared" si="379"/>
        <v>-9315600.5768976-127105401.451187i</v>
      </c>
      <c r="Q1218" s="102" t="str">
        <f t="shared" si="364"/>
        <v>-0.000197507317086663+0.000740125821933195i</v>
      </c>
      <c r="R1218" s="102" t="str">
        <f t="shared" si="365"/>
        <v>1400-0.421426919603327i</v>
      </c>
      <c r="S1218" s="102" t="str">
        <f t="shared" si="366"/>
        <v>-23.0314711876237i</v>
      </c>
      <c r="T1218" s="102" t="str">
        <f t="shared" si="375"/>
        <v>0.378785604313222-23.0251257446363i</v>
      </c>
      <c r="U1218" s="102" t="str">
        <f t="shared" si="367"/>
        <v>-0.000148600506307494+0.00903293394597268i</v>
      </c>
      <c r="V1218" s="102"/>
      <c r="W1218" s="102"/>
      <c r="X1218" s="102"/>
      <c r="Y1218" s="102"/>
      <c r="Z1218" s="102"/>
      <c r="AA1218" s="102"/>
      <c r="AB1218" s="102"/>
      <c r="AC1218" s="102"/>
      <c r="AD1218" s="102"/>
      <c r="AE1218" s="102"/>
      <c r="AF1218" s="102"/>
      <c r="AG1218" s="102"/>
      <c r="AH1218" s="102"/>
      <c r="AI1218" s="102"/>
      <c r="AJ1218" s="102"/>
      <c r="AK1218" s="102"/>
      <c r="AL1218" s="102"/>
    </row>
    <row r="1219" spans="2:38" s="110" customFormat="1" x14ac:dyDescent="0.2">
      <c r="B1219" s="102">
        <f t="shared" si="376"/>
        <v>6.909999999999874</v>
      </c>
      <c r="C1219" s="102">
        <f t="shared" si="377"/>
        <v>8128305.161638651</v>
      </c>
      <c r="D1219" s="102">
        <f t="shared" si="368"/>
        <v>8128.305161638651</v>
      </c>
      <c r="E1219" s="102">
        <f t="shared" si="369"/>
        <v>-62.418832771131122</v>
      </c>
      <c r="F1219" s="102">
        <f t="shared" si="370"/>
        <v>-255.22571505715132</v>
      </c>
      <c r="G1219" s="102">
        <f t="shared" si="371"/>
        <v>-40.982220394441207</v>
      </c>
      <c r="H1219" s="102">
        <f t="shared" si="372"/>
        <v>90.931699483694459</v>
      </c>
      <c r="I1219" s="102">
        <f t="shared" si="373"/>
        <v>-103.40105316557234</v>
      </c>
      <c r="J1219" s="102">
        <f t="shared" si="374"/>
        <v>-164.29401557345687</v>
      </c>
      <c r="K1219" s="102" t="str">
        <f t="shared" si="360"/>
        <v>1+60.009185887559i</v>
      </c>
      <c r="L1219" s="102" t="str">
        <f t="shared" si="361"/>
        <v>1-4.87805199512749i</v>
      </c>
      <c r="M1219" s="102" t="str">
        <f t="shared" si="378"/>
        <v>293.727928944784+55.1311338924315i</v>
      </c>
      <c r="N1219" s="102" t="str">
        <f t="shared" si="362"/>
        <v>1+79514.4357985964i</v>
      </c>
      <c r="O1219" s="102" t="str">
        <f t="shared" si="363"/>
        <v>-1654.72010357251+119.864198201146i</v>
      </c>
      <c r="P1219" s="102" t="str">
        <f t="shared" si="379"/>
        <v>-9532588.81251883-131574015.575965i</v>
      </c>
      <c r="Q1219" s="102" t="str">
        <f t="shared" si="364"/>
        <v>-0.000193027264022065+0.000731908788162407i</v>
      </c>
      <c r="R1219" s="102" t="str">
        <f t="shared" si="365"/>
        <v>1400-0.41660288554561i</v>
      </c>
      <c r="S1219" s="102" t="str">
        <f t="shared" si="366"/>
        <v>-22.7678321170275i</v>
      </c>
      <c r="T1219" s="102" t="str">
        <f t="shared" si="375"/>
        <v>0.370165755238069-22.7617020571043i</v>
      </c>
      <c r="U1219" s="102" t="str">
        <f t="shared" si="367"/>
        <v>-0.000145218873208781+0.00892959080701782i</v>
      </c>
      <c r="V1219" s="102"/>
      <c r="W1219" s="102"/>
      <c r="X1219" s="102"/>
      <c r="Y1219" s="102"/>
      <c r="Z1219" s="102"/>
      <c r="AA1219" s="102"/>
      <c r="AB1219" s="102"/>
      <c r="AC1219" s="102"/>
      <c r="AD1219" s="102"/>
      <c r="AE1219" s="102"/>
      <c r="AF1219" s="102"/>
      <c r="AG1219" s="102"/>
      <c r="AH1219" s="102"/>
      <c r="AI1219" s="102"/>
      <c r="AJ1219" s="102"/>
      <c r="AK1219" s="102"/>
      <c r="AL1219" s="102"/>
    </row>
    <row r="1220" spans="2:38" s="110" customFormat="1" x14ac:dyDescent="0.2">
      <c r="B1220" s="102">
        <f t="shared" si="376"/>
        <v>6.9149999999998739</v>
      </c>
      <c r="C1220" s="102">
        <f t="shared" si="377"/>
        <v>8222426.4994683424</v>
      </c>
      <c r="D1220" s="102">
        <f t="shared" si="368"/>
        <v>8222.4264994683417</v>
      </c>
      <c r="E1220" s="102">
        <f t="shared" si="369"/>
        <v>-62.522451801270932</v>
      </c>
      <c r="F1220" s="102">
        <f t="shared" si="370"/>
        <v>-255.39120497470063</v>
      </c>
      <c r="G1220" s="102">
        <f t="shared" si="371"/>
        <v>-41.082193299479812</v>
      </c>
      <c r="H1220" s="102">
        <f t="shared" si="372"/>
        <v>90.921036359035853</v>
      </c>
      <c r="I1220" s="102">
        <f t="shared" si="373"/>
        <v>-103.60464510075074</v>
      </c>
      <c r="J1220" s="102">
        <f t="shared" si="374"/>
        <v>-164.47016861566476</v>
      </c>
      <c r="K1220" s="102" t="str">
        <f t="shared" si="360"/>
        <v>1+60.7040595107177i</v>
      </c>
      <c r="L1220" s="102" t="str">
        <f t="shared" si="361"/>
        <v>1-4.93453717508247i</v>
      </c>
      <c r="M1220" s="102" t="str">
        <f t="shared" si="378"/>
        <v>300.546438334055+55.7695223356352i</v>
      </c>
      <c r="N1220" s="102" t="str">
        <f t="shared" si="362"/>
        <v>1+80435.1695709279i</v>
      </c>
      <c r="O1220" s="102" t="str">
        <f t="shared" si="363"/>
        <v>-1693.28677916411+121.252160201616i</v>
      </c>
      <c r="P1220" s="102" t="str">
        <f t="shared" si="379"/>
        <v>-9754631.35343746-136199687.962115i</v>
      </c>
      <c r="Q1220" s="102" t="str">
        <f t="shared" si="364"/>
        <v>-0.000188648482706299+0.000723777196766234i</v>
      </c>
      <c r="R1220" s="102" t="str">
        <f t="shared" si="365"/>
        <v>1400-0.411834071749124i</v>
      </c>
      <c r="S1220" s="102" t="str">
        <f t="shared" si="366"/>
        <v>-22.5072108979172i</v>
      </c>
      <c r="T1220" s="102" t="str">
        <f t="shared" si="375"/>
        <v>0.361742011516448-22.501288911182i</v>
      </c>
      <c r="U1220" s="102" t="str">
        <f t="shared" si="367"/>
        <v>-0.00014191417374876+0.00882742872669446i</v>
      </c>
      <c r="V1220" s="102"/>
      <c r="W1220" s="102"/>
      <c r="X1220" s="102"/>
      <c r="Y1220" s="102"/>
      <c r="Z1220" s="102"/>
      <c r="AA1220" s="102"/>
      <c r="AB1220" s="102"/>
      <c r="AC1220" s="102"/>
      <c r="AD1220" s="102"/>
      <c r="AE1220" s="102"/>
      <c r="AF1220" s="102"/>
      <c r="AG1220" s="102"/>
      <c r="AH1220" s="102"/>
      <c r="AI1220" s="102"/>
      <c r="AJ1220" s="102"/>
      <c r="AK1220" s="102"/>
      <c r="AL1220" s="102"/>
    </row>
    <row r="1221" spans="2:38" s="110" customFormat="1" x14ac:dyDescent="0.2">
      <c r="B1221" s="102">
        <f t="shared" si="376"/>
        <v>6.9199999999998738</v>
      </c>
      <c r="C1221" s="102">
        <f t="shared" si="377"/>
        <v>8317637.7110242983</v>
      </c>
      <c r="D1221" s="102">
        <f t="shared" si="368"/>
        <v>8317.6377110242975</v>
      </c>
      <c r="E1221" s="102">
        <f t="shared" si="369"/>
        <v>-62.625991961410101</v>
      </c>
      <c r="F1221" s="102">
        <f t="shared" si="370"/>
        <v>-255.55492004328624</v>
      </c>
      <c r="G1221" s="102">
        <f t="shared" si="371"/>
        <v>-41.182166821111664</v>
      </c>
      <c r="H1221" s="102">
        <f t="shared" si="372"/>
        <v>90.910495227930369</v>
      </c>
      <c r="I1221" s="102">
        <f t="shared" si="373"/>
        <v>-103.80815878252176</v>
      </c>
      <c r="J1221" s="102">
        <f t="shared" si="374"/>
        <v>-164.64442481535588</v>
      </c>
      <c r="K1221" s="102" t="str">
        <f t="shared" si="360"/>
        <v>1+61.4069793912121i</v>
      </c>
      <c r="L1221" s="102" t="str">
        <f t="shared" si="361"/>
        <v>1-4.9916764225951i</v>
      </c>
      <c r="M1221" s="102" t="str">
        <f t="shared" si="378"/>
        <v>307.523771209897+56.415302968617i</v>
      </c>
      <c r="N1221" s="102" t="str">
        <f t="shared" si="362"/>
        <v>1+81366.5649378615i</v>
      </c>
      <c r="O1221" s="102" t="str">
        <f t="shared" si="363"/>
        <v>-1732.75178803256+122.656194044584i</v>
      </c>
      <c r="P1221" s="102" t="str">
        <f t="shared" si="379"/>
        <v>-9981845.92954762-140987938.225953i</v>
      </c>
      <c r="Q1221" s="102" t="str">
        <f t="shared" si="364"/>
        <v>-0.000184368699539631+0.000715730359805335i</v>
      </c>
      <c r="R1221" s="102" t="str">
        <f t="shared" si="365"/>
        <v>1400-0.407119846112766i</v>
      </c>
      <c r="S1221" s="102" t="str">
        <f t="shared" si="366"/>
        <v>-22.2495729852325i</v>
      </c>
      <c r="T1221" s="102" t="str">
        <f t="shared" si="375"/>
        <v>0.353509914030899-22.2438520098503i</v>
      </c>
      <c r="U1221" s="102" t="str">
        <f t="shared" si="367"/>
        <v>-0.000138684658581352+0.00872643425001817i</v>
      </c>
      <c r="V1221" s="102"/>
      <c r="W1221" s="102"/>
      <c r="X1221" s="102"/>
      <c r="Y1221" s="102"/>
      <c r="Z1221" s="102"/>
      <c r="AA1221" s="102"/>
      <c r="AB1221" s="102"/>
      <c r="AC1221" s="102"/>
      <c r="AD1221" s="102"/>
      <c r="AE1221" s="102"/>
      <c r="AF1221" s="102"/>
      <c r="AG1221" s="102"/>
      <c r="AH1221" s="102"/>
      <c r="AI1221" s="102"/>
      <c r="AJ1221" s="102"/>
      <c r="AK1221" s="102"/>
      <c r="AL1221" s="102"/>
    </row>
    <row r="1222" spans="2:38" s="110" customFormat="1" x14ac:dyDescent="0.2">
      <c r="B1222" s="102">
        <f t="shared" si="376"/>
        <v>6.9249999999998737</v>
      </c>
      <c r="C1222" s="102">
        <f t="shared" si="377"/>
        <v>8413951.4164495114</v>
      </c>
      <c r="D1222" s="102">
        <f t="shared" si="368"/>
        <v>8413.9514164495122</v>
      </c>
      <c r="E1222" s="102">
        <f t="shared" si="369"/>
        <v>-62.729454894989097</v>
      </c>
      <c r="F1222" s="102">
        <f t="shared" si="370"/>
        <v>-255.71687672467493</v>
      </c>
      <c r="G1222" s="102">
        <f t="shared" si="371"/>
        <v>-41.28214094530864</v>
      </c>
      <c r="H1222" s="102">
        <f t="shared" si="372"/>
        <v>90.900074696176858</v>
      </c>
      <c r="I1222" s="102">
        <f t="shared" si="373"/>
        <v>-104.01159584029773</v>
      </c>
      <c r="J1222" s="102">
        <f t="shared" si="374"/>
        <v>-164.81680202849807</v>
      </c>
      <c r="K1222" s="102" t="str">
        <f t="shared" si="360"/>
        <v>1+62.1180387003112i</v>
      </c>
      <c r="L1222" s="102" t="str">
        <f t="shared" si="361"/>
        <v>1-5.04947731141075i</v>
      </c>
      <c r="M1222" s="102" t="str">
        <f t="shared" si="378"/>
        <v>314.663627046556+57.0685613889005i</v>
      </c>
      <c r="N1222" s="102" t="str">
        <f t="shared" si="362"/>
        <v>1+82308.7453548445i</v>
      </c>
      <c r="O1222" s="102" t="str">
        <f t="shared" si="363"/>
        <v>-1773.13605504794+124.076485833217i</v>
      </c>
      <c r="P1222" s="102" t="str">
        <f t="shared" si="379"/>
        <v>-10214353.0130253-145944479.957949i</v>
      </c>
      <c r="Q1222" s="102" t="str">
        <f t="shared" si="364"/>
        <v>-0.000180185691264327+0.000707767587501533i</v>
      </c>
      <c r="R1222" s="102" t="str">
        <f t="shared" si="365"/>
        <v>1400-0.40245958377103i</v>
      </c>
      <c r="S1222" s="102" t="str">
        <f t="shared" si="366"/>
        <v>-21.994884229347i</v>
      </c>
      <c r="T1222" s="102" t="str">
        <f t="shared" si="375"/>
        <v>0.345465104950613-21.9893574431106i</v>
      </c>
      <c r="U1222" s="102" t="str">
        <f t="shared" si="367"/>
        <v>-0.000135528618096009+0.00862659407383568i</v>
      </c>
      <c r="V1222" s="102"/>
      <c r="W1222" s="102"/>
      <c r="X1222" s="102"/>
      <c r="Y1222" s="102"/>
      <c r="Z1222" s="102"/>
      <c r="AA1222" s="102"/>
      <c r="AB1222" s="102"/>
      <c r="AC1222" s="102"/>
      <c r="AD1222" s="102"/>
      <c r="AE1222" s="102"/>
      <c r="AF1222" s="102"/>
      <c r="AG1222" s="102"/>
      <c r="AH1222" s="102"/>
      <c r="AI1222" s="102"/>
      <c r="AJ1222" s="102"/>
      <c r="AK1222" s="102"/>
      <c r="AL1222" s="102"/>
    </row>
    <row r="1223" spans="2:38" s="110" customFormat="1" x14ac:dyDescent="0.2">
      <c r="B1223" s="102">
        <f t="shared" si="376"/>
        <v>6.9299999999998736</v>
      </c>
      <c r="C1223" s="102">
        <f t="shared" si="377"/>
        <v>8511380.3820212968</v>
      </c>
      <c r="D1223" s="102">
        <f t="shared" si="368"/>
        <v>8511.3803820212961</v>
      </c>
      <c r="E1223" s="102">
        <f t="shared" si="369"/>
        <v>-62.832842214483222</v>
      </c>
      <c r="F1223" s="102">
        <f t="shared" si="370"/>
        <v>-255.87709141226546</v>
      </c>
      <c r="G1223" s="102">
        <f t="shared" si="371"/>
        <v>-41.382115658361812</v>
      </c>
      <c r="H1223" s="102">
        <f t="shared" si="372"/>
        <v>90.889773385457218</v>
      </c>
      <c r="I1223" s="102">
        <f t="shared" si="373"/>
        <v>-104.21495787284503</v>
      </c>
      <c r="J1223" s="102">
        <f t="shared" si="374"/>
        <v>-164.98731802680823</v>
      </c>
      <c r="K1223" s="102" t="str">
        <f t="shared" si="360"/>
        <v>1+62.837331688156i</v>
      </c>
      <c r="L1223" s="102" t="str">
        <f t="shared" si="361"/>
        <v>1-5.10794750297463i</v>
      </c>
      <c r="M1223" s="102" t="str">
        <f t="shared" si="378"/>
        <v>321.969791490105+57.7293841851814i</v>
      </c>
      <c r="N1223" s="102" t="str">
        <f t="shared" si="362"/>
        <v>1+83261.8357068705i</v>
      </c>
      <c r="O1223" s="102" t="str">
        <f t="shared" si="363"/>
        <v>-1814.46099248318+125.513223825651i</v>
      </c>
      <c r="P1223" s="102" t="str">
        <f t="shared" si="379"/>
        <v>-10452275.8822035-151075227.539436i</v>
      </c>
      <c r="Q1223" s="102" t="str">
        <f t="shared" si="364"/>
        <v>-0.000176097283881455+0.000699888188581134i</v>
      </c>
      <c r="R1223" s="102" t="str">
        <f t="shared" si="365"/>
        <v>1400-0.397852667011196i</v>
      </c>
      <c r="S1223" s="102" t="str">
        <f t="shared" si="366"/>
        <v>-21.7431108715421i</v>
      </c>
      <c r="T1223" s="102" t="str">
        <f t="shared" si="375"/>
        <v>0.337603325435559-21.7377716837428i</v>
      </c>
      <c r="U1223" s="102" t="str">
        <f t="shared" si="367"/>
        <v>-0.000132444381517027+0.00852789504516062i</v>
      </c>
      <c r="V1223" s="102"/>
      <c r="W1223" s="102"/>
      <c r="X1223" s="102"/>
      <c r="Y1223" s="102"/>
      <c r="Z1223" s="102"/>
      <c r="AA1223" s="102"/>
      <c r="AB1223" s="102"/>
      <c r="AC1223" s="102"/>
      <c r="AD1223" s="102"/>
      <c r="AE1223" s="102"/>
      <c r="AF1223" s="102"/>
      <c r="AG1223" s="102"/>
      <c r="AH1223" s="102"/>
      <c r="AI1223" s="102"/>
      <c r="AJ1223" s="102"/>
      <c r="AK1223" s="102"/>
      <c r="AL1223" s="102"/>
    </row>
    <row r="1224" spans="2:38" s="110" customFormat="1" x14ac:dyDescent="0.2">
      <c r="B1224" s="102">
        <f t="shared" si="376"/>
        <v>6.9349999999998735</v>
      </c>
      <c r="C1224" s="102">
        <f t="shared" si="377"/>
        <v>8609937.5218435097</v>
      </c>
      <c r="D1224" s="102">
        <f t="shared" si="368"/>
        <v>8609.9375218435089</v>
      </c>
      <c r="E1224" s="102">
        <f t="shared" si="369"/>
        <v>-62.936155501842485</v>
      </c>
      <c r="F1224" s="102">
        <f t="shared" si="370"/>
        <v>-256.03558042836107</v>
      </c>
      <c r="G1224" s="102">
        <f t="shared" si="371"/>
        <v>-41.482090946873797</v>
      </c>
      <c r="H1224" s="102">
        <f t="shared" si="372"/>
        <v>90.879589933157163</v>
      </c>
      <c r="I1224" s="102">
        <f t="shared" si="373"/>
        <v>-104.41824644871627</v>
      </c>
      <c r="J1224" s="102">
        <f t="shared" si="374"/>
        <v>-165.15599049520392</v>
      </c>
      <c r="K1224" s="102" t="str">
        <f t="shared" si="360"/>
        <v>1+63.5649536962531i</v>
      </c>
      <c r="L1224" s="102" t="str">
        <f t="shared" si="361"/>
        <v>1-5.16709474744729i</v>
      </c>
      <c r="M1224" s="102" t="str">
        <f t="shared" si="378"/>
        <v>329.44613836564+58.3978589488058i</v>
      </c>
      <c r="N1224" s="102" t="str">
        <f t="shared" si="362"/>
        <v>1+84225.9623250334i</v>
      </c>
      <c r="O1224" s="102" t="str">
        <f t="shared" si="363"/>
        <v>-1856.74851136711+126.966598459953i</v>
      </c>
      <c r="P1224" s="102" t="str">
        <f t="shared" si="379"/>
        <v>-10695740.686937-156386303.19887i</v>
      </c>
      <c r="Q1224" s="102" t="str">
        <f t="shared" si="364"/>
        <v>-0.000172101351589578+0.000692091470603757i</v>
      </c>
      <c r="R1224" s="102" t="str">
        <f t="shared" si="365"/>
        <v>1400-0.393298485191435i</v>
      </c>
      <c r="S1224" s="102" t="str">
        <f t="shared" si="366"/>
        <v>-21.4942195395319i</v>
      </c>
      <c r="T1224" s="102" t="str">
        <f t="shared" si="375"/>
        <v>0.32992041339241-21.489061583107i</v>
      </c>
      <c r="U1224" s="102" t="str">
        <f t="shared" si="367"/>
        <v>-0.000129430316023176+0.00843032415952657i</v>
      </c>
      <c r="V1224" s="102"/>
      <c r="W1224" s="102"/>
      <c r="X1224" s="102"/>
      <c r="Y1224" s="102"/>
      <c r="Z1224" s="102"/>
      <c r="AA1224" s="102"/>
      <c r="AB1224" s="102"/>
      <c r="AC1224" s="102"/>
      <c r="AD1224" s="102"/>
      <c r="AE1224" s="102"/>
      <c r="AF1224" s="102"/>
      <c r="AG1224" s="102"/>
      <c r="AH1224" s="102"/>
      <c r="AI1224" s="102"/>
      <c r="AJ1224" s="102"/>
      <c r="AK1224" s="102"/>
      <c r="AL1224" s="102"/>
    </row>
    <row r="1225" spans="2:38" s="110" customFormat="1" x14ac:dyDescent="0.2">
      <c r="B1225" s="102">
        <f t="shared" si="376"/>
        <v>6.9399999999998734</v>
      </c>
      <c r="C1225" s="102">
        <f t="shared" si="377"/>
        <v>8709635.8995582797</v>
      </c>
      <c r="D1225" s="102">
        <f t="shared" si="368"/>
        <v>8709.6358995582796</v>
      </c>
      <c r="E1225" s="102">
        <f t="shared" si="369"/>
        <v>-63.039396308931373</v>
      </c>
      <c r="F1225" s="102">
        <f t="shared" si="370"/>
        <v>-256.19236002156345</v>
      </c>
      <c r="G1225" s="102">
        <f t="shared" si="371"/>
        <v>-41.582066797751992</v>
      </c>
      <c r="H1225" s="102">
        <f t="shared" si="372"/>
        <v>90.869522992188905</v>
      </c>
      <c r="I1225" s="102">
        <f t="shared" si="373"/>
        <v>-104.62146310668336</v>
      </c>
      <c r="J1225" s="102">
        <f t="shared" si="374"/>
        <v>-165.32283702937454</v>
      </c>
      <c r="K1225" s="102" t="str">
        <f t="shared" si="360"/>
        <v>1+64.3010011701114i</v>
      </c>
      <c r="L1225" s="102" t="str">
        <f t="shared" si="361"/>
        <v>1-5.22692688473191i</v>
      </c>
      <c r="M1225" s="102" t="str">
        <f t="shared" si="378"/>
        <v>337.096631731233+59.0740742853795i</v>
      </c>
      <c r="N1225" s="102" t="str">
        <f t="shared" si="362"/>
        <v>1+85201.2530032721i</v>
      </c>
      <c r="O1225" s="102" t="str">
        <f t="shared" si="363"/>
        <v>-1900.02103310197+128.436802379355i</v>
      </c>
      <c r="P1225" s="102" t="str">
        <f t="shared" si="379"/>
        <v>-10944876.5154878-161884044.316057i</v>
      </c>
      <c r="Q1225" s="102" t="str">
        <f t="shared" si="364"/>
        <v>-0.000168195815744963+0.00068437674027725i</v>
      </c>
      <c r="R1225" s="102" t="str">
        <f t="shared" si="365"/>
        <v>1400-0.388796434659878i</v>
      </c>
      <c r="S1225" s="102" t="str">
        <f t="shared" si="366"/>
        <v>-21.2481772430399i</v>
      </c>
      <c r="T1225" s="102" t="str">
        <f t="shared" si="375"/>
        <v>0.322412301281151-21.2431943669855i</v>
      </c>
      <c r="U1225" s="102" t="str">
        <f t="shared" si="367"/>
        <v>-0.00012648482588722+0.00833386855935583i</v>
      </c>
      <c r="V1225" s="102"/>
      <c r="W1225" s="102"/>
      <c r="X1225" s="102"/>
      <c r="Y1225" s="102"/>
      <c r="Z1225" s="102"/>
      <c r="AA1225" s="102"/>
      <c r="AB1225" s="102"/>
      <c r="AC1225" s="102"/>
      <c r="AD1225" s="102"/>
      <c r="AE1225" s="102"/>
      <c r="AF1225" s="102"/>
      <c r="AG1225" s="102"/>
      <c r="AH1225" s="102"/>
      <c r="AI1225" s="102"/>
      <c r="AJ1225" s="102"/>
      <c r="AK1225" s="102"/>
      <c r="AL1225" s="102"/>
    </row>
    <row r="1226" spans="2:38" s="110" customFormat="1" x14ac:dyDescent="0.2">
      <c r="B1226" s="102">
        <f t="shared" si="376"/>
        <v>6.9449999999998733</v>
      </c>
      <c r="C1226" s="102">
        <f t="shared" si="377"/>
        <v>8810488.7300775852</v>
      </c>
      <c r="D1226" s="102">
        <f t="shared" si="368"/>
        <v>8810.4887300775845</v>
      </c>
      <c r="E1226" s="102">
        <f t="shared" si="369"/>
        <v>-63.142566157968709</v>
      </c>
      <c r="F1226" s="102">
        <f t="shared" si="370"/>
        <v>-256.34744636428616</v>
      </c>
      <c r="G1226" s="102">
        <f t="shared" si="371"/>
        <v>-41.682043198201541</v>
      </c>
      <c r="H1226" s="102">
        <f t="shared" si="372"/>
        <v>90.859571230815931</v>
      </c>
      <c r="I1226" s="102">
        <f t="shared" si="373"/>
        <v>-104.82460935617024</v>
      </c>
      <c r="J1226" s="102">
        <f t="shared" si="374"/>
        <v>-165.48787513347023</v>
      </c>
      <c r="K1226" s="102" t="str">
        <f t="shared" si="360"/>
        <v>1+65.0455716720264i</v>
      </c>
      <c r="L1226" s="102" t="str">
        <f t="shared" si="361"/>
        <v>1-5.2874518455135i</v>
      </c>
      <c r="M1226" s="102" t="str">
        <f t="shared" si="378"/>
        <v>344.925327979737+59.7581198265129i</v>
      </c>
      <c r="N1226" s="102" t="str">
        <f t="shared" si="362"/>
        <v>1+86187.8370153095i</v>
      </c>
      <c r="O1226" s="102" t="str">
        <f t="shared" si="363"/>
        <v>-1944.30150135156+129.924030457794i</v>
      </c>
      <c r="P1226" s="102" t="str">
        <f t="shared" si="379"/>
        <v>-11199815.4629698-167575010.983079i</v>
      </c>
      <c r="Q1226" s="102" t="str">
        <f t="shared" si="364"/>
        <v>-0.000164378643842907+0.000676743303759128i</v>
      </c>
      <c r="R1226" s="102" t="str">
        <f t="shared" si="365"/>
        <v>1400-0.384345918674607i</v>
      </c>
      <c r="S1226" s="102" t="str">
        <f t="shared" si="366"/>
        <v>-21.0049513694262i</v>
      </c>
      <c r="T1226" s="102" t="str">
        <f t="shared" si="375"/>
        <v>0.315075013971213-21.0001376314677i</v>
      </c>
      <c r="U1226" s="102" t="str">
        <f t="shared" si="367"/>
        <v>-0.00012360635163486+0.008238515532345i</v>
      </c>
      <c r="V1226" s="102"/>
      <c r="W1226" s="102"/>
      <c r="X1226" s="102"/>
      <c r="Y1226" s="102"/>
      <c r="Z1226" s="102"/>
      <c r="AA1226" s="102"/>
      <c r="AB1226" s="102"/>
      <c r="AC1226" s="102"/>
      <c r="AD1226" s="102"/>
      <c r="AE1226" s="102"/>
      <c r="AF1226" s="102"/>
      <c r="AG1226" s="102"/>
      <c r="AH1226" s="102"/>
      <c r="AI1226" s="102"/>
      <c r="AJ1226" s="102"/>
      <c r="AK1226" s="102"/>
      <c r="AL1226" s="102"/>
    </row>
    <row r="1227" spans="2:38" s="110" customFormat="1" x14ac:dyDescent="0.2">
      <c r="B1227" s="102">
        <f t="shared" si="376"/>
        <v>6.9499999999998732</v>
      </c>
      <c r="C1227" s="102">
        <f t="shared" si="377"/>
        <v>8912509.3813348692</v>
      </c>
      <c r="D1227" s="102">
        <f t="shared" si="368"/>
        <v>8912.5093813348685</v>
      </c>
      <c r="E1227" s="102">
        <f t="shared" si="369"/>
        <v>-63.245666541967836</v>
      </c>
      <c r="F1227" s="102">
        <f t="shared" si="370"/>
        <v>-256.50085555038163</v>
      </c>
      <c r="G1227" s="102">
        <f t="shared" si="371"/>
        <v>-41.782020135718412</v>
      </c>
      <c r="H1227" s="102">
        <f t="shared" si="372"/>
        <v>90.849733332479559</v>
      </c>
      <c r="I1227" s="102">
        <f t="shared" si="373"/>
        <v>-105.02768667768625</v>
      </c>
      <c r="J1227" s="102">
        <f t="shared" si="374"/>
        <v>-165.65112221790207</v>
      </c>
      <c r="K1227" s="102" t="str">
        <f t="shared" si="360"/>
        <v>1+65.7987638940116i</v>
      </c>
      <c r="L1227" s="102" t="str">
        <f t="shared" si="361"/>
        <v>1-5.34867765231004i</v>
      </c>
      <c r="M1227" s="102" t="str">
        <f t="shared" si="378"/>
        <v>352.936377989525+60.4500862417016i</v>
      </c>
      <c r="N1227" s="102" t="str">
        <f t="shared" si="362"/>
        <v>1+87185.8451317879i</v>
      </c>
      <c r="O1227" s="102" t="str">
        <f t="shared" si="363"/>
        <v>-1989.61339420628+131.428479825742i</v>
      </c>
      <c r="P1227" s="102" t="str">
        <f t="shared" si="379"/>
        <v>-11460692.7013877-173465993.83092i</v>
      </c>
      <c r="Q1227" s="102" t="str">
        <f t="shared" si="364"/>
        <v>-0.000160647848519844+0.000669190466944949i</v>
      </c>
      <c r="R1227" s="102" t="str">
        <f t="shared" si="365"/>
        <v>1400-0.379946347324548i</v>
      </c>
      <c r="S1227" s="102" t="str">
        <f t="shared" si="366"/>
        <v>-20.7645096793648i</v>
      </c>
      <c r="T1227" s="102" t="str">
        <f t="shared" si="375"/>
        <v>0.307904666646042-20.759859338876i</v>
      </c>
      <c r="U1227" s="102" t="str">
        <f t="shared" si="367"/>
        <v>-0.000120793369222678+0.00814425250986672i</v>
      </c>
      <c r="V1227" s="102"/>
      <c r="W1227" s="102"/>
      <c r="X1227" s="102"/>
      <c r="Y1227" s="102"/>
      <c r="Z1227" s="102"/>
      <c r="AA1227" s="102"/>
      <c r="AB1227" s="102"/>
      <c r="AC1227" s="102"/>
      <c r="AD1227" s="102"/>
      <c r="AE1227" s="102"/>
      <c r="AF1227" s="102"/>
      <c r="AG1227" s="102"/>
      <c r="AH1227" s="102"/>
      <c r="AI1227" s="102"/>
      <c r="AJ1227" s="102"/>
      <c r="AK1227" s="102"/>
      <c r="AL1227" s="102"/>
    </row>
    <row r="1228" spans="2:38" s="110" customFormat="1" x14ac:dyDescent="0.2">
      <c r="B1228" s="102">
        <f t="shared" si="376"/>
        <v>6.9549999999998731</v>
      </c>
      <c r="C1228" s="102">
        <f t="shared" si="377"/>
        <v>9015711.3760569524</v>
      </c>
      <c r="D1228" s="102">
        <f t="shared" si="368"/>
        <v>9015.7113760569518</v>
      </c>
      <c r="E1228" s="102">
        <f t="shared" si="369"/>
        <v>-63.348698925174823</v>
      </c>
      <c r="F1228" s="102">
        <f t="shared" si="370"/>
        <v>-256.6526035928826</v>
      </c>
      <c r="G1228" s="102">
        <f t="shared" si="371"/>
        <v>-41.881997598083139</v>
      </c>
      <c r="H1228" s="102">
        <f t="shared" si="372"/>
        <v>90.840007995627445</v>
      </c>
      <c r="I1228" s="102">
        <f t="shared" si="373"/>
        <v>-105.23069652325796</v>
      </c>
      <c r="J1228" s="102">
        <f t="shared" si="374"/>
        <v>-165.81259559725515</v>
      </c>
      <c r="K1228" s="102" t="str">
        <f t="shared" si="360"/>
        <v>1+66.5606776708802i</v>
      </c>
      <c r="L1228" s="102" t="str">
        <f t="shared" si="361"/>
        <v>1-5.4106124205359i</v>
      </c>
      <c r="M1228" s="102" t="str">
        <f t="shared" si="378"/>
        <v>361.134029325351+61.1500652503443i</v>
      </c>
      <c r="N1228" s="102" t="str">
        <f t="shared" si="362"/>
        <v>1+88195.409637602i</v>
      </c>
      <c r="O1228" s="102" t="str">
        <f t="shared" si="363"/>
        <v>-2035.9807366315+132.950349896332i</v>
      </c>
      <c r="P1228" s="102" t="str">
        <f t="shared" si="379"/>
        <v>-11727646.5513061-179564022.131132i</v>
      </c>
      <c r="Q1228" s="102" t="str">
        <f t="shared" si="364"/>
        <v>-0.000157001486575849+0.000661717535744251i</v>
      </c>
      <c r="R1228" s="102" t="str">
        <f t="shared" si="365"/>
        <v>1400-0.375597137451281i</v>
      </c>
      <c r="S1228" s="102" t="str">
        <f t="shared" si="366"/>
        <v>-20.52682030257i</v>
      </c>
      <c r="T1228" s="102" t="str">
        <f t="shared" si="375"/>
        <v>0.300897462754975-20.522327813732i</v>
      </c>
      <c r="U1228" s="102" t="str">
        <f t="shared" si="367"/>
        <v>-0.000118044389234644+0.00805106706538715i</v>
      </c>
      <c r="V1228" s="102"/>
      <c r="W1228" s="102"/>
      <c r="X1228" s="102"/>
      <c r="Y1228" s="102"/>
      <c r="Z1228" s="102"/>
      <c r="AA1228" s="102"/>
      <c r="AB1228" s="102"/>
      <c r="AC1228" s="102"/>
      <c r="AD1228" s="102"/>
      <c r="AE1228" s="102"/>
      <c r="AF1228" s="102"/>
      <c r="AG1228" s="102"/>
      <c r="AH1228" s="102"/>
      <c r="AI1228" s="102"/>
      <c r="AJ1228" s="102"/>
      <c r="AK1228" s="102"/>
      <c r="AL1228" s="102"/>
    </row>
    <row r="1229" spans="2:38" s="110" customFormat="1" x14ac:dyDescent="0.2">
      <c r="B1229" s="102">
        <f t="shared" si="376"/>
        <v>6.959999999999873</v>
      </c>
      <c r="C1229" s="102">
        <f t="shared" si="377"/>
        <v>9120108.3935564496</v>
      </c>
      <c r="D1229" s="102">
        <f t="shared" si="368"/>
        <v>9120.1083935564493</v>
      </c>
      <c r="E1229" s="102">
        <f t="shared" si="369"/>
        <v>-63.451664743506761</v>
      </c>
      <c r="F1229" s="102">
        <f t="shared" si="370"/>
        <v>-256.80270642185093</v>
      </c>
      <c r="G1229" s="102">
        <f t="shared" si="371"/>
        <v>-41.981975573353964</v>
      </c>
      <c r="H1229" s="102">
        <f t="shared" si="372"/>
        <v>90.830393933543959</v>
      </c>
      <c r="I1229" s="102">
        <f t="shared" si="373"/>
        <v>-105.43364031686073</v>
      </c>
      <c r="J1229" s="102">
        <f t="shared" si="374"/>
        <v>-165.97231248830695</v>
      </c>
      <c r="K1229" s="102" t="str">
        <f t="shared" si="360"/>
        <v>1+67.331413993478i</v>
      </c>
      <c r="L1229" s="102" t="str">
        <f t="shared" si="361"/>
        <v>1-5.47326435957754i</v>
      </c>
      <c r="M1229" s="102" t="str">
        <f t="shared" si="378"/>
        <v>369.522628490464+61.8581496339005i</v>
      </c>
      <c r="N1229" s="102" t="str">
        <f t="shared" si="362"/>
        <v>1+89216.6643494336i</v>
      </c>
      <c r="O1229" s="102" t="str">
        <f t="shared" si="363"/>
        <v>-2083.42811320589+134.489842391794i</v>
      </c>
      <c r="P1229" s="102" t="str">
        <f t="shared" si="379"/>
        <v>-12000818.5551901-185876372.182221i</v>
      </c>
      <c r="Q1229" s="102" t="str">
        <f t="shared" si="364"/>
        <v>-0.000153437658017175+0.000654323816344284i</v>
      </c>
      <c r="R1229" s="102" t="str">
        <f t="shared" si="365"/>
        <v>1400-0.371297712571751i</v>
      </c>
      <c r="S1229" s="102" t="str">
        <f t="shared" si="366"/>
        <v>-20.2918517335725i</v>
      </c>
      <c r="T1229" s="102" t="str">
        <f t="shared" si="375"/>
        <v>0.294049692011417-20.2875117387649i</v>
      </c>
      <c r="U1229" s="102" t="str">
        <f t="shared" si="367"/>
        <v>-0.000115357956096786+0.00795894691290006i</v>
      </c>
      <c r="V1229" s="102"/>
      <c r="W1229" s="102"/>
      <c r="X1229" s="102"/>
      <c r="Y1229" s="102"/>
      <c r="Z1229" s="102"/>
      <c r="AA1229" s="102"/>
      <c r="AB1229" s="102"/>
      <c r="AC1229" s="102"/>
      <c r="AD1229" s="102"/>
      <c r="AE1229" s="102"/>
      <c r="AF1229" s="102"/>
      <c r="AG1229" s="102"/>
      <c r="AH1229" s="102"/>
      <c r="AI1229" s="102"/>
      <c r="AJ1229" s="102"/>
      <c r="AK1229" s="102"/>
      <c r="AL1229" s="102"/>
    </row>
    <row r="1230" spans="2:38" s="110" customFormat="1" x14ac:dyDescent="0.2">
      <c r="B1230" s="102">
        <f t="shared" si="376"/>
        <v>6.9649999999998728</v>
      </c>
      <c r="C1230" s="102">
        <f t="shared" si="377"/>
        <v>9225714.2715449519</v>
      </c>
      <c r="D1230" s="102">
        <f t="shared" si="368"/>
        <v>9225.7142715449518</v>
      </c>
      <c r="E1230" s="102">
        <f t="shared" si="369"/>
        <v>-63.554565404988644</v>
      </c>
      <c r="F1230" s="102">
        <f t="shared" si="370"/>
        <v>-256.95117988233505</v>
      </c>
      <c r="G1230" s="102">
        <f t="shared" si="371"/>
        <v>-42.081954049860883</v>
      </c>
      <c r="H1230" s="102">
        <f t="shared" si="372"/>
        <v>90.820889874182583</v>
      </c>
      <c r="I1230" s="102">
        <f t="shared" si="373"/>
        <v>-105.63651945484952</v>
      </c>
      <c r="J1230" s="102">
        <f t="shared" si="374"/>
        <v>-166.13029000815249</v>
      </c>
      <c r="K1230" s="102" t="str">
        <f t="shared" si="360"/>
        <v>1+68.1110750220697i</v>
      </c>
      <c r="L1230" s="102" t="str">
        <f t="shared" si="361"/>
        <v>1-5.5366417738816i</v>
      </c>
      <c r="M1230" s="102" t="str">
        <f t="shared" si="378"/>
        <v>378.106623231175+62.5744332481881i</v>
      </c>
      <c r="N1230" s="102" t="str">
        <f t="shared" si="362"/>
        <v>1+90249.7446334886i</v>
      </c>
      <c r="O1230" s="102" t="str">
        <f t="shared" si="363"/>
        <v>-2131.98068115659+136.047161370191i</v>
      </c>
      <c r="P1230" s="102" t="str">
        <f t="shared" si="379"/>
        <v>-12280353.5524519-192410575.990752i</v>
      </c>
      <c r="Q1230" s="102" t="str">
        <f t="shared" si="364"/>
        <v>-0.000149954505118453+0.000647008615462071i</v>
      </c>
      <c r="R1230" s="102" t="str">
        <f t="shared" si="365"/>
        <v>1400-0.367047502801848i</v>
      </c>
      <c r="S1230" s="102" t="str">
        <f t="shared" si="366"/>
        <v>-20.0595728275428i</v>
      </c>
      <c r="T1230" s="102" t="str">
        <f t="shared" si="375"/>
        <v>0.287357728436245-20.0553801509587i</v>
      </c>
      <c r="U1230" s="102" t="str">
        <f t="shared" si="367"/>
        <v>-0.000112732647309604+0.00786787990537609i</v>
      </c>
      <c r="V1230" s="102"/>
      <c r="W1230" s="102"/>
      <c r="X1230" s="102"/>
      <c r="Y1230" s="102"/>
      <c r="Z1230" s="102"/>
      <c r="AA1230" s="102"/>
      <c r="AB1230" s="102"/>
      <c r="AC1230" s="102"/>
      <c r="AD1230" s="102"/>
      <c r="AE1230" s="102"/>
      <c r="AF1230" s="102"/>
      <c r="AG1230" s="102"/>
      <c r="AH1230" s="102"/>
      <c r="AI1230" s="102"/>
      <c r="AJ1230" s="102"/>
      <c r="AK1230" s="102"/>
      <c r="AL1230" s="102"/>
    </row>
    <row r="1231" spans="2:38" s="110" customFormat="1" x14ac:dyDescent="0.2">
      <c r="B1231" s="102">
        <f t="shared" si="376"/>
        <v>6.9699999999998727</v>
      </c>
      <c r="C1231" s="102">
        <f t="shared" si="377"/>
        <v>9332543.0079672001</v>
      </c>
      <c r="D1231" s="102">
        <f t="shared" si="368"/>
        <v>9332.5430079672005</v>
      </c>
      <c r="E1231" s="102">
        <f t="shared" si="369"/>
        <v>-63.657402290187406</v>
      </c>
      <c r="F1231" s="102">
        <f t="shared" si="370"/>
        <v>-257.09803973242992</v>
      </c>
      <c r="G1231" s="102">
        <f t="shared" si="371"/>
        <v>-42.181933016199189</v>
      </c>
      <c r="H1231" s="102">
        <f t="shared" si="372"/>
        <v>90.811494559999829</v>
      </c>
      <c r="I1231" s="102">
        <f t="shared" si="373"/>
        <v>-105.8393353063866</v>
      </c>
      <c r="J1231" s="102">
        <f t="shared" si="374"/>
        <v>-166.2865451724301</v>
      </c>
      <c r="K1231" s="102" t="str">
        <f t="shared" si="360"/>
        <v>1+68.8997640998803i</v>
      </c>
      <c r="L1231" s="102" t="str">
        <f t="shared" si="361"/>
        <v>1-5.6007530640557i</v>
      </c>
      <c r="M1231" s="102" t="str">
        <f t="shared" si="378"/>
        <v>386.89056489512+63.2990110358246i</v>
      </c>
      <c r="N1231" s="102" t="str">
        <f t="shared" si="362"/>
        <v>1+91294.7874234396i</v>
      </c>
      <c r="O1231" s="102" t="str">
        <f t="shared" si="363"/>
        <v>-2181.66418369777+137.622513252466i</v>
      </c>
      <c r="P1231" s="102" t="str">
        <f t="shared" si="379"/>
        <v>-12566399.7562471-199174430.257507i</v>
      </c>
      <c r="Q1231" s="102" t="str">
        <f t="shared" si="364"/>
        <v>-0.000146550211504247+0.000639771240585288i</v>
      </c>
      <c r="R1231" s="102" t="str">
        <f t="shared" si="365"/>
        <v>1400-0.362845944780868i</v>
      </c>
      <c r="S1231" s="102" t="str">
        <f t="shared" si="366"/>
        <v>-19.8299527961637i</v>
      </c>
      <c r="T1231" s="102" t="str">
        <f t="shared" si="375"/>
        <v>0.280818028445437-19.8259024376414i</v>
      </c>
      <c r="U1231" s="102" t="str">
        <f t="shared" si="367"/>
        <v>-0.000110167072697825+0.00777785403322853i</v>
      </c>
      <c r="V1231" s="102"/>
      <c r="W1231" s="102"/>
      <c r="X1231" s="102"/>
      <c r="Y1231" s="102"/>
      <c r="Z1231" s="102"/>
      <c r="AA1231" s="102"/>
      <c r="AB1231" s="102"/>
      <c r="AC1231" s="102"/>
      <c r="AD1231" s="102"/>
      <c r="AE1231" s="102"/>
      <c r="AF1231" s="102"/>
      <c r="AG1231" s="102"/>
      <c r="AH1231" s="102"/>
      <c r="AI1231" s="102"/>
      <c r="AJ1231" s="102"/>
      <c r="AK1231" s="102"/>
      <c r="AL1231" s="102"/>
    </row>
    <row r="1232" spans="2:38" s="110" customFormat="1" x14ac:dyDescent="0.2">
      <c r="B1232" s="102">
        <f t="shared" si="376"/>
        <v>6.9749999999998726</v>
      </c>
      <c r="C1232" s="102">
        <f t="shared" si="377"/>
        <v>9440608.7628564909</v>
      </c>
      <c r="D1232" s="102">
        <f t="shared" si="368"/>
        <v>9440.608762856491</v>
      </c>
      <c r="E1232" s="102">
        <f t="shared" si="369"/>
        <v>-63.760176752645819</v>
      </c>
      <c r="F1232" s="102">
        <f t="shared" si="370"/>
        <v>-257.24330164143743</v>
      </c>
      <c r="G1232" s="102">
        <f t="shared" si="371"/>
        <v>-42.281912461223627</v>
      </c>
      <c r="H1232" s="102">
        <f t="shared" si="372"/>
        <v>90.802206747791359</v>
      </c>
      <c r="I1232" s="102">
        <f t="shared" si="373"/>
        <v>-106.04208921386945</v>
      </c>
      <c r="J1232" s="102">
        <f t="shared" si="374"/>
        <v>-166.44109489364607</v>
      </c>
      <c r="K1232" s="102" t="str">
        <f t="shared" si="360"/>
        <v>1+69.6975857667926i</v>
      </c>
      <c r="L1232" s="102" t="str">
        <f t="shared" si="361"/>
        <v>1-5.66560672798192i</v>
      </c>
      <c r="M1232" s="102" t="str">
        <f t="shared" si="378"/>
        <v>395.879110844437+64.0319790388107i</v>
      </c>
      <c r="N1232" s="102" t="str">
        <f t="shared" si="362"/>
        <v>1+92351.9312385765i</v>
      </c>
      <c r="O1232" s="102" t="str">
        <f t="shared" si="363"/>
        <v>-2232.50496368011+139.216106849805i</v>
      </c>
      <c r="P1232" s="102" t="str">
        <f t="shared" si="379"/>
        <v>-12859108.8320592-206176005.679459i</v>
      </c>
      <c r="Q1232" s="102" t="str">
        <f t="shared" si="364"/>
        <v>-0.000143223001249551+0.00063261100020213i</v>
      </c>
      <c r="R1232" s="102" t="str">
        <f t="shared" si="365"/>
        <v>1400-0.358692481596847i</v>
      </c>
      <c r="S1232" s="102" t="str">
        <f t="shared" si="366"/>
        <v>-19.6029612035486i</v>
      </c>
      <c r="T1232" s="102" t="str">
        <f t="shared" si="375"/>
        <v>0.274427128980921-19.5990483326125i</v>
      </c>
      <c r="U1232" s="102" t="str">
        <f t="shared" si="367"/>
        <v>-0.00010765987367713+0.00768885742279412i</v>
      </c>
      <c r="V1232" s="102"/>
      <c r="W1232" s="102"/>
      <c r="X1232" s="102"/>
      <c r="Y1232" s="102"/>
      <c r="Z1232" s="102"/>
      <c r="AA1232" s="102"/>
      <c r="AB1232" s="102"/>
      <c r="AC1232" s="102"/>
      <c r="AD1232" s="102"/>
      <c r="AE1232" s="102"/>
      <c r="AF1232" s="102"/>
      <c r="AG1232" s="102"/>
      <c r="AH1232" s="102"/>
      <c r="AI1232" s="102"/>
      <c r="AJ1232" s="102"/>
      <c r="AK1232" s="102"/>
      <c r="AL1232" s="102"/>
    </row>
    <row r="1233" spans="2:38" s="110" customFormat="1" x14ac:dyDescent="0.2">
      <c r="B1233" s="102">
        <f t="shared" si="376"/>
        <v>6.9799999999998725</v>
      </c>
      <c r="C1233" s="102">
        <f t="shared" si="377"/>
        <v>9549925.8602115847</v>
      </c>
      <c r="D1233" s="102">
        <f t="shared" si="368"/>
        <v>9549.9258602115842</v>
      </c>
      <c r="E1233" s="102">
        <f t="shared" si="369"/>
        <v>-63.862890119313185</v>
      </c>
      <c r="F1233" s="102">
        <f t="shared" si="370"/>
        <v>-257.38698118812641</v>
      </c>
      <c r="G1233" s="102">
        <f t="shared" si="371"/>
        <v>-42.381892374042316</v>
      </c>
      <c r="H1233" s="102">
        <f t="shared" si="372"/>
        <v>90.793025208529684</v>
      </c>
      <c r="I1233" s="102">
        <f t="shared" si="373"/>
        <v>-106.2447824933555</v>
      </c>
      <c r="J1233" s="102">
        <f t="shared" si="374"/>
        <v>-166.59395597959673</v>
      </c>
      <c r="K1233" s="102" t="str">
        <f t="shared" si="360"/>
        <v>1+70.5046457732046i</v>
      </c>
      <c r="L1233" s="102" t="str">
        <f t="shared" si="361"/>
        <v>1-5.73121136194316i</v>
      </c>
      <c r="M1233" s="102" t="str">
        <f t="shared" si="378"/>
        <v>405.077026925168+64.7734344112614i</v>
      </c>
      <c r="N1233" s="102" t="str">
        <f t="shared" si="362"/>
        <v>1+93421.3162021668i</v>
      </c>
      <c r="O1233" s="102" t="str">
        <f t="shared" si="363"/>
        <v>-2284.52997755814+140.828153391313i</v>
      </c>
      <c r="P1233" s="102" t="str">
        <f t="shared" si="379"/>
        <v>-13158635.9781147-213423656.578635i</v>
      </c>
      <c r="Q1233" s="102" t="str">
        <f t="shared" si="364"/>
        <v>-0.000139971137998913+0.000625527204020786i</v>
      </c>
      <c r="R1233" s="102" t="str">
        <f t="shared" si="365"/>
        <v>1400-0.354586562712741i</v>
      </c>
      <c r="S1233" s="102" t="str">
        <f t="shared" si="366"/>
        <v>-19.3785679622079i</v>
      </c>
      <c r="T1233" s="102" t="str">
        <f t="shared" si="375"/>
        <v>0.268181645683708-19.3747879123115i</v>
      </c>
      <c r="U1233" s="102" t="str">
        <f t="shared" si="367"/>
        <v>-0.000105209722537454+0.00760087833482988i</v>
      </c>
      <c r="V1233" s="102"/>
      <c r="W1233" s="102"/>
      <c r="X1233" s="102"/>
      <c r="Y1233" s="102"/>
      <c r="Z1233" s="102"/>
      <c r="AA1233" s="102"/>
      <c r="AB1233" s="102"/>
      <c r="AC1233" s="102"/>
      <c r="AD1233" s="102"/>
      <c r="AE1233" s="102"/>
      <c r="AF1233" s="102"/>
      <c r="AG1233" s="102"/>
      <c r="AH1233" s="102"/>
      <c r="AI1233" s="102"/>
      <c r="AJ1233" s="102"/>
      <c r="AK1233" s="102"/>
      <c r="AL1233" s="102"/>
    </row>
    <row r="1234" spans="2:38" s="110" customFormat="1" x14ac:dyDescent="0.2">
      <c r="B1234" s="102">
        <f t="shared" si="376"/>
        <v>6.9849999999998724</v>
      </c>
      <c r="C1234" s="102">
        <f t="shared" si="377"/>
        <v>9660508.7898953278</v>
      </c>
      <c r="D1234" s="102">
        <f t="shared" si="368"/>
        <v>9660.5087898953279</v>
      </c>
      <c r="E1234" s="102">
        <f t="shared" si="369"/>
        <v>-63.965543690973504</v>
      </c>
      <c r="F1234" s="102">
        <f t="shared" si="370"/>
        <v>-257.52909385908572</v>
      </c>
      <c r="G1234" s="102">
        <f t="shared" si="371"/>
        <v>-42.481872744011312</v>
      </c>
      <c r="H1234" s="102">
        <f t="shared" si="372"/>
        <v>90.783948727203651</v>
      </c>
      <c r="I1234" s="102">
        <f t="shared" si="373"/>
        <v>-106.44741643498482</v>
      </c>
      <c r="J1234" s="102">
        <f t="shared" si="374"/>
        <v>-166.74514513188205</v>
      </c>
      <c r="K1234" s="102" t="str">
        <f t="shared" si="360"/>
        <v>1+71.3210510940457i</v>
      </c>
      <c r="L1234" s="102" t="str">
        <f t="shared" si="361"/>
        <v>1-5.7975756617626i</v>
      </c>
      <c r="M1234" s="102" t="str">
        <f t="shared" si="378"/>
        <v>414.489189994166+65.5234754322831i</v>
      </c>
      <c r="N1234" s="102" t="str">
        <f t="shared" si="362"/>
        <v>1+94503.0840600294i</v>
      </c>
      <c r="O1234" s="102" t="str">
        <f t="shared" si="363"/>
        <v>-2337.76680968283+142.458866552014i</v>
      </c>
      <c r="P1234" s="102" t="str">
        <f t="shared" si="379"/>
        <v>-13465140.0076712-220926030.869337i</v>
      </c>
      <c r="Q1234" s="102" t="str">
        <f t="shared" si="364"/>
        <v>-0.000136792924103868+0.000618519163178786i</v>
      </c>
      <c r="R1234" s="102" t="str">
        <f t="shared" si="365"/>
        <v>1400-0.350527643893447i</v>
      </c>
      <c r="S1234" s="102" t="str">
        <f t="shared" si="366"/>
        <v>-19.1567433290605i</v>
      </c>
      <c r="T1234" s="102" t="str">
        <f t="shared" si="375"/>
        <v>0.262078271108298-19.1530915920243i</v>
      </c>
      <c r="U1234" s="102" t="str">
        <f t="shared" si="367"/>
        <v>-0.000102815321742486+0.0075139051630249i</v>
      </c>
      <c r="V1234" s="102"/>
      <c r="W1234" s="102"/>
      <c r="X1234" s="102"/>
      <c r="Y1234" s="102"/>
      <c r="Z1234" s="102"/>
      <c r="AA1234" s="102"/>
      <c r="AB1234" s="102"/>
      <c r="AC1234" s="102"/>
      <c r="AD1234" s="102"/>
      <c r="AE1234" s="102"/>
      <c r="AF1234" s="102"/>
      <c r="AG1234" s="102"/>
      <c r="AH1234" s="102"/>
      <c r="AI1234" s="102"/>
      <c r="AJ1234" s="102"/>
      <c r="AK1234" s="102"/>
      <c r="AL1234" s="102"/>
    </row>
    <row r="1235" spans="2:38" s="110" customFormat="1" x14ac:dyDescent="0.2">
      <c r="B1235" s="102">
        <f t="shared" si="376"/>
        <v>6.9899999999998723</v>
      </c>
      <c r="C1235" s="102">
        <f t="shared" si="377"/>
        <v>9772372.2095552329</v>
      </c>
      <c r="D1235" s="102">
        <f t="shared" si="368"/>
        <v>9772.372209555233</v>
      </c>
      <c r="E1235" s="102">
        <f t="shared" si="369"/>
        <v>-64.068138742671763</v>
      </c>
      <c r="F1235" s="102">
        <f t="shared" si="370"/>
        <v>-257.66965504717211</v>
      </c>
      <c r="G1235" s="102">
        <f t="shared" si="371"/>
        <v>-42.581853560728511</v>
      </c>
      <c r="H1235" s="102">
        <f t="shared" si="372"/>
        <v>90.774976102659849</v>
      </c>
      <c r="I1235" s="102">
        <f t="shared" si="373"/>
        <v>-106.64999230340027</v>
      </c>
      <c r="J1235" s="102">
        <f t="shared" si="374"/>
        <v>-166.89467894451226</v>
      </c>
      <c r="K1235" s="102" t="str">
        <f t="shared" si="360"/>
        <v>1+72.1469099429569i</v>
      </c>
      <c r="L1235" s="102" t="str">
        <f t="shared" si="361"/>
        <v>1-5.86470842395625i</v>
      </c>
      <c r="M1235" s="102" t="str">
        <f t="shared" si="378"/>
        <v>424.120590504872+66.2822015190007i</v>
      </c>
      <c r="N1235" s="102" t="str">
        <f t="shared" si="362"/>
        <v>1+95597.3781993215i</v>
      </c>
      <c r="O1235" s="102" t="str">
        <f t="shared" si="363"/>
        <v>-2392.24368692724+144.10846248117i</v>
      </c>
      <c r="P1235" s="102" t="str">
        <f t="shared" si="379"/>
        <v>-13778783.4332221-228692080.37566i</v>
      </c>
      <c r="Q1235" s="102" t="str">
        <f t="shared" si="364"/>
        <v>-0.000133686699778277+0.000611586190442556i</v>
      </c>
      <c r="R1235" s="102" t="str">
        <f t="shared" si="365"/>
        <v>1400-0.346515187133674i</v>
      </c>
      <c r="S1235" s="102" t="str">
        <f t="shared" si="366"/>
        <v>-18.9374579014915i</v>
      </c>
      <c r="T1235" s="102" t="str">
        <f t="shared" si="375"/>
        <v>0.256113772977499-18.9339301221303i</v>
      </c>
      <c r="U1235" s="102" t="str">
        <f t="shared" si="367"/>
        <v>-0.000100475403245019+0.00742792643252802i</v>
      </c>
      <c r="V1235" s="102"/>
      <c r="W1235" s="102"/>
      <c r="X1235" s="102"/>
      <c r="Y1235" s="102"/>
      <c r="Z1235" s="102"/>
      <c r="AA1235" s="102"/>
      <c r="AB1235" s="102"/>
      <c r="AC1235" s="102"/>
      <c r="AD1235" s="102"/>
      <c r="AE1235" s="102"/>
      <c r="AF1235" s="102"/>
      <c r="AG1235" s="102"/>
      <c r="AH1235" s="102"/>
      <c r="AI1235" s="102"/>
      <c r="AJ1235" s="102"/>
      <c r="AK1235" s="102"/>
      <c r="AL1235" s="102"/>
    </row>
    <row r="1236" spans="2:38" s="110" customFormat="1" x14ac:dyDescent="0.2">
      <c r="B1236" s="102">
        <f t="shared" si="376"/>
        <v>6.9949999999998722</v>
      </c>
      <c r="C1236" s="102">
        <f t="shared" si="377"/>
        <v>9885530.9465664793</v>
      </c>
      <c r="D1236" s="102">
        <f t="shared" si="368"/>
        <v>9885.5309465664795</v>
      </c>
      <c r="E1236" s="102">
        <f t="shared" si="369"/>
        <v>-64.170676524136951</v>
      </c>
      <c r="F1236" s="102">
        <f t="shared" si="370"/>
        <v>-257.80868005004641</v>
      </c>
      <c r="G1236" s="102">
        <f t="shared" si="371"/>
        <v>-42.681834814028676</v>
      </c>
      <c r="H1236" s="102">
        <f t="shared" si="372"/>
        <v>90.766106147445669</v>
      </c>
      <c r="I1236" s="102">
        <f t="shared" si="373"/>
        <v>-106.85251133816563</v>
      </c>
      <c r="J1236" s="102">
        <f t="shared" si="374"/>
        <v>-167.04257390260074</v>
      </c>
      <c r="K1236" s="102" t="str">
        <f t="shared" si="360"/>
        <v>1+72.9823317866343i</v>
      </c>
      <c r="L1236" s="102" t="str">
        <f t="shared" si="361"/>
        <v>1-5.9326185468991i</v>
      </c>
      <c r="M1236" s="102" t="str">
        <f t="shared" si="378"/>
        <v>433.97633515333+67.0497132397352i</v>
      </c>
      <c r="N1236" s="102" t="str">
        <f t="shared" si="362"/>
        <v>1+96704.3436675467i</v>
      </c>
      <c r="O1236" s="102" t="str">
        <f t="shared" si="363"/>
        <v>-2447.9894936528+145.777159830935i</v>
      </c>
      <c r="P1236" s="102" t="str">
        <f t="shared" si="379"/>
        <v>-14099732.5526633-236731071.511584i</v>
      </c>
      <c r="Q1236" s="102" t="str">
        <f t="shared" si="364"/>
        <v>-0.000130650842271299+0.000604727600397596i</v>
      </c>
      <c r="R1236" s="102" t="str">
        <f t="shared" si="365"/>
        <v>1400-0.342548660586622i</v>
      </c>
      <c r="S1236" s="102" t="str">
        <f t="shared" si="366"/>
        <v>-18.7206826134549i</v>
      </c>
      <c r="T1236" s="102" t="str">
        <f t="shared" si="375"/>
        <v>0.250284992476707-18.7172745843864i</v>
      </c>
      <c r="U1236" s="102" t="str">
        <f t="shared" si="367"/>
        <v>-0.0000981887278177848+0.00734293079849003i</v>
      </c>
      <c r="V1236" s="102"/>
      <c r="W1236" s="102"/>
      <c r="X1236" s="102"/>
      <c r="Y1236" s="102"/>
      <c r="Z1236" s="102"/>
      <c r="AA1236" s="102"/>
      <c r="AB1236" s="102"/>
      <c r="AC1236" s="102"/>
      <c r="AD1236" s="102"/>
      <c r="AE1236" s="102"/>
      <c r="AF1236" s="102"/>
      <c r="AG1236" s="102"/>
      <c r="AH1236" s="102"/>
      <c r="AI1236" s="102"/>
      <c r="AJ1236" s="102"/>
      <c r="AK1236" s="102"/>
      <c r="AL1236" s="102"/>
    </row>
    <row r="1237" spans="2:38" s="110" customFormat="1" x14ac:dyDescent="0.2">
      <c r="B1237" s="102">
        <f t="shared" si="376"/>
        <v>6.9999999999998721</v>
      </c>
      <c r="C1237" s="102">
        <f t="shared" si="377"/>
        <v>9999999.999997057</v>
      </c>
      <c r="D1237" s="102">
        <f t="shared" si="368"/>
        <v>9999.9999999970569</v>
      </c>
      <c r="E1237" s="102">
        <f t="shared" si="369"/>
        <v>-64.273158260201924</v>
      </c>
      <c r="F1237" s="102">
        <f t="shared" si="370"/>
        <v>-257.94618406879738</v>
      </c>
      <c r="G1237" s="102">
        <f t="shared" si="371"/>
        <v>-42.781816493977615</v>
      </c>
      <c r="H1237" s="102">
        <f t="shared" si="372"/>
        <v>90.757337687654129</v>
      </c>
      <c r="I1237" s="102">
        <f t="shared" si="373"/>
        <v>-107.05497475417954</v>
      </c>
      <c r="J1237" s="102">
        <f t="shared" si="374"/>
        <v>-167.18884638114326</v>
      </c>
      <c r="K1237" s="102" t="str">
        <f t="shared" si="360"/>
        <v>1+73.8274273593384i</v>
      </c>
      <c r="L1237" s="102" t="str">
        <f t="shared" si="361"/>
        <v>1-6.00131503200434i</v>
      </c>
      <c r="M1237" s="102" t="str">
        <f t="shared" si="378"/>
        <v>444.061649585806+67.8261123273341i</v>
      </c>
      <c r="N1237" s="102" t="str">
        <f t="shared" si="362"/>
        <v>1+97824.1271917786i</v>
      </c>
      <c r="O1237" s="102" t="str">
        <f t="shared" si="363"/>
        <v>-2505.03378702411+147.465179785335i</v>
      </c>
      <c r="P1237" s="102" t="str">
        <f t="shared" si="379"/>
        <v>-14428157.5374661-245052596.33637i</v>
      </c>
      <c r="Q1237" s="102" t="str">
        <f t="shared" si="364"/>
        <v>-0.000127683765057641+0.000597942709629594i</v>
      </c>
      <c r="R1237" s="102" t="str">
        <f t="shared" si="365"/>
        <v>1400-0.338627538493494i</v>
      </c>
      <c r="S1237" s="102" t="str">
        <f t="shared" si="366"/>
        <v>-18.5063887316212i</v>
      </c>
      <c r="T1237" s="102" t="str">
        <f t="shared" si="375"/>
        <v>0.244588842586787-18.5030963882512i</v>
      </c>
      <c r="U1237" s="102" t="str">
        <f t="shared" si="367"/>
        <v>-0.0000959540843994316+0.00725890704462161i</v>
      </c>
      <c r="V1237" s="102"/>
      <c r="W1237" s="102"/>
      <c r="X1237" s="102"/>
      <c r="Y1237" s="102"/>
      <c r="Z1237" s="102"/>
      <c r="AA1237" s="102"/>
      <c r="AB1237" s="102"/>
      <c r="AC1237" s="102"/>
      <c r="AD1237" s="102"/>
      <c r="AE1237" s="102"/>
      <c r="AF1237" s="102"/>
      <c r="AG1237" s="102"/>
      <c r="AH1237" s="102"/>
      <c r="AI1237" s="102"/>
      <c r="AJ1237" s="102"/>
      <c r="AK1237" s="102"/>
      <c r="AL1237" s="102"/>
    </row>
    <row r="1238" spans="2:38" s="110" customFormat="1" x14ac:dyDescent="0.2">
      <c r="B1238" s="102">
        <f t="shared" si="376"/>
        <v>7.004999999999872</v>
      </c>
      <c r="C1238" s="102">
        <f t="shared" si="377"/>
        <v>10115794.542596009</v>
      </c>
      <c r="D1238" s="102">
        <f t="shared" si="368"/>
        <v>10115.794542596008</v>
      </c>
      <c r="E1238" s="102">
        <f t="shared" si="369"/>
        <v>-64.37558515122025</v>
      </c>
      <c r="F1238" s="102">
        <f t="shared" si="370"/>
        <v>-258.08218220664946</v>
      </c>
      <c r="G1238" s="102">
        <f t="shared" si="371"/>
        <v>-42.881798590867135</v>
      </c>
      <c r="H1238" s="102">
        <f t="shared" si="372"/>
        <v>90.748669562770374</v>
      </c>
      <c r="I1238" s="102">
        <f t="shared" si="373"/>
        <v>-107.25738374208738</v>
      </c>
      <c r="J1238" s="102">
        <f t="shared" si="374"/>
        <v>-167.33351264387909</v>
      </c>
      <c r="K1238" s="102" t="str">
        <f t="shared" si="360"/>
        <v>1+74.6823086775719i</v>
      </c>
      <c r="L1238" s="102" t="str">
        <f t="shared" si="361"/>
        <v>1-6.07080698491668i</v>
      </c>
      <c r="M1238" s="102" t="str">
        <f t="shared" si="378"/>
        <v>454.381881169507+68.6115016926552i</v>
      </c>
      <c r="N1238" s="102" t="str">
        <f t="shared" si="362"/>
        <v>1+98956.8771981103i</v>
      </c>
      <c r="O1238" s="102" t="str">
        <f t="shared" si="363"/>
        <v>-2563.40681268057+149.172746089587i</v>
      </c>
      <c r="P1238" s="102" t="str">
        <f t="shared" si="379"/>
        <v>-14764232.5229048-253666583.998484i</v>
      </c>
      <c r="Q1238" s="102" t="str">
        <f t="shared" si="364"/>
        <v>-0.000124783917044764+0.00059123083689679i</v>
      </c>
      <c r="R1238" s="102" t="str">
        <f t="shared" si="365"/>
        <v>1400-0.334751301113806i</v>
      </c>
      <c r="S1238" s="102" t="str">
        <f t="shared" si="366"/>
        <v>-18.2945478515684i</v>
      </c>
      <c r="T1238" s="102" t="str">
        <f t="shared" si="375"/>
        <v>0.239022306454648-18.2913672672462i</v>
      </c>
      <c r="U1238" s="102" t="str">
        <f t="shared" si="367"/>
        <v>-0.0000937702894552848+0.0071758440817658i</v>
      </c>
      <c r="V1238" s="102"/>
      <c r="W1238" s="102"/>
      <c r="X1238" s="102"/>
      <c r="Y1238" s="102"/>
      <c r="Z1238" s="102"/>
      <c r="AA1238" s="102"/>
      <c r="AB1238" s="102"/>
      <c r="AC1238" s="102"/>
      <c r="AD1238" s="102"/>
      <c r="AE1238" s="102"/>
      <c r="AF1238" s="102"/>
      <c r="AG1238" s="102"/>
      <c r="AH1238" s="102"/>
      <c r="AI1238" s="102"/>
      <c r="AJ1238" s="102"/>
      <c r="AK1238" s="102"/>
      <c r="AL1238" s="102"/>
    </row>
    <row r="1239" spans="2:38" s="110" customFormat="1" x14ac:dyDescent="0.2">
      <c r="B1239" s="102">
        <f t="shared" si="376"/>
        <v>7.0099999999998719</v>
      </c>
      <c r="C1239" s="102">
        <f t="shared" si="377"/>
        <v>10232929.922804529</v>
      </c>
      <c r="D1239" s="102">
        <f t="shared" si="368"/>
        <v>10232.929922804529</v>
      </c>
      <c r="E1239" s="102">
        <f t="shared" si="369"/>
        <v>-64.477958373480064</v>
      </c>
      <c r="F1239" s="102">
        <f t="shared" si="370"/>
        <v>-258.2166894677548</v>
      </c>
      <c r="G1239" s="102">
        <f t="shared" si="371"/>
        <v>-42.981781095209811</v>
      </c>
      <c r="H1239" s="102">
        <f t="shared" si="372"/>
        <v>90.74010062552</v>
      </c>
      <c r="I1239" s="102">
        <f t="shared" si="373"/>
        <v>-107.45973946868988</v>
      </c>
      <c r="J1239" s="102">
        <f t="shared" si="374"/>
        <v>-167.4765888422348</v>
      </c>
      <c r="K1239" s="102" t="str">
        <f t="shared" si="360"/>
        <v>1+75.5470890549274i</v>
      </c>
      <c r="L1239" s="102" t="str">
        <f t="shared" si="361"/>
        <v>1-6.14110361671919i</v>
      </c>
      <c r="M1239" s="102" t="str">
        <f t="shared" si="378"/>
        <v>464.942501827821+69.4059854382082i</v>
      </c>
      <c r="N1239" s="102" t="str">
        <f t="shared" si="362"/>
        <v>1+100102.743831328i</v>
      </c>
      <c r="O1239" s="102" t="str">
        <f t="shared" si="363"/>
        <v>-2623.13952077305+150.900085079755i</v>
      </c>
      <c r="P1239" s="102" t="str">
        <f t="shared" si="379"/>
        <v>-15108135.7003851-262583312.581692i</v>
      </c>
      <c r="Q1239" s="102" t="str">
        <f t="shared" si="364"/>
        <v>-0.000121949781796703+0.000584591303293896i</v>
      </c>
      <c r="R1239" s="102" t="str">
        <f t="shared" si="365"/>
        <v>1400-0.330919434656489i</v>
      </c>
      <c r="S1239" s="102" t="str">
        <f t="shared" si="366"/>
        <v>-18.0851318940174i</v>
      </c>
      <c r="T1239" s="102" t="str">
        <f t="shared" si="375"/>
        <v>0.23358243580072-18.0820592753552i</v>
      </c>
      <c r="U1239" s="102" t="str">
        <f t="shared" si="367"/>
        <v>-0.0000916361863525899+0.00709373094648548i</v>
      </c>
      <c r="V1239" s="102"/>
      <c r="W1239" s="102"/>
      <c r="X1239" s="102"/>
      <c r="Y1239" s="102"/>
      <c r="Z1239" s="102"/>
      <c r="AA1239" s="102"/>
      <c r="AB1239" s="102"/>
      <c r="AC1239" s="102"/>
      <c r="AD1239" s="102"/>
      <c r="AE1239" s="102"/>
      <c r="AF1239" s="102"/>
      <c r="AG1239" s="102"/>
      <c r="AH1239" s="102"/>
      <c r="AI1239" s="102"/>
      <c r="AJ1239" s="102"/>
      <c r="AK1239" s="102"/>
      <c r="AL1239" s="102"/>
    </row>
    <row r="1240" spans="2:38" s="110" customFormat="1" x14ac:dyDescent="0.2">
      <c r="B1240" s="102">
        <f t="shared" si="376"/>
        <v>7.0149999999998718</v>
      </c>
      <c r="C1240" s="102">
        <f t="shared" si="377"/>
        <v>10351421.66679039</v>
      </c>
      <c r="D1240" s="102">
        <f t="shared" si="368"/>
        <v>10351.421666790391</v>
      </c>
      <c r="E1240" s="102">
        <f t="shared" si="369"/>
        <v>-64.580279079613263</v>
      </c>
      <c r="F1240" s="102">
        <f t="shared" si="370"/>
        <v>-258.34972075606225</v>
      </c>
      <c r="G1240" s="102">
        <f t="shared" si="371"/>
        <v>-43.081763997734157</v>
      </c>
      <c r="H1240" s="102">
        <f t="shared" si="372"/>
        <v>90.731629741718891</v>
      </c>
      <c r="I1240" s="102">
        <f t="shared" si="373"/>
        <v>-107.66204307734742</v>
      </c>
      <c r="J1240" s="102">
        <f t="shared" si="374"/>
        <v>-167.61809101434335</v>
      </c>
      <c r="K1240" s="102" t="str">
        <f t="shared" si="360"/>
        <v>1+76.4218831171074i</v>
      </c>
      <c r="L1240" s="102" t="str">
        <f t="shared" si="361"/>
        <v>1-6.21221424515429i</v>
      </c>
      <c r="M1240" s="102" t="str">
        <f t="shared" si="378"/>
        <v>475.749110941611+70.2096688719531i</v>
      </c>
      <c r="N1240" s="102" t="str">
        <f t="shared" si="362"/>
        <v>1+101261.878974813i</v>
      </c>
      <c r="O1240" s="102" t="str">
        <f t="shared" si="363"/>
        <v>-2684.26358237403+152.647425712751i</v>
      </c>
      <c r="P1240" s="102" t="str">
        <f t="shared" si="379"/>
        <v>-15460049.4119237-271813421.367431i</v>
      </c>
      <c r="Q1240" s="102" t="str">
        <f t="shared" si="364"/>
        <v>-0.000119179876774237+0.000578023432407957i</v>
      </c>
      <c r="R1240" s="102" t="str">
        <f t="shared" si="365"/>
        <v>1400-0.327131431211796i</v>
      </c>
      <c r="S1240" s="102" t="str">
        <f t="shared" si="366"/>
        <v>-17.8781131011098i</v>
      </c>
      <c r="T1240" s="102" t="str">
        <f t="shared" si="375"/>
        <v>0.228266349362445-17.8751447834608i</v>
      </c>
      <c r="U1240" s="102" t="str">
        <f t="shared" si="367"/>
        <v>-0.0000895506447498821+0.00701255679966538i</v>
      </c>
      <c r="V1240" s="102"/>
      <c r="W1240" s="102"/>
      <c r="X1240" s="102"/>
      <c r="Y1240" s="102"/>
      <c r="Z1240" s="102"/>
      <c r="AA1240" s="102"/>
      <c r="AB1240" s="102"/>
      <c r="AC1240" s="102"/>
      <c r="AD1240" s="102"/>
      <c r="AE1240" s="102"/>
      <c r="AF1240" s="102"/>
      <c r="AG1240" s="102"/>
      <c r="AH1240" s="102"/>
      <c r="AI1240" s="102"/>
      <c r="AJ1240" s="102"/>
      <c r="AK1240" s="102"/>
      <c r="AL1240" s="102"/>
    </row>
    <row r="1241" spans="2:38" s="110" customFormat="1" x14ac:dyDescent="0.2">
      <c r="B1241" s="102">
        <f t="shared" si="376"/>
        <v>7.0199999999998717</v>
      </c>
      <c r="C1241" s="102">
        <f t="shared" si="377"/>
        <v>10471285.480505912</v>
      </c>
      <c r="D1241" s="102">
        <f t="shared" si="368"/>
        <v>10471.285480505912</v>
      </c>
      <c r="E1241" s="102">
        <f t="shared" si="369"/>
        <v>-64.682548399002854</v>
      </c>
      <c r="F1241" s="102">
        <f t="shared" si="370"/>
        <v>-258.48129087426423</v>
      </c>
      <c r="G1241" s="102">
        <f t="shared" si="371"/>
        <v>-43.181747289379487</v>
      </c>
      <c r="H1241" s="102">
        <f t="shared" si="372"/>
        <v>90.723255790124895</v>
      </c>
      <c r="I1241" s="102">
        <f t="shared" si="373"/>
        <v>-107.86429568838234</v>
      </c>
      <c r="J1241" s="102">
        <f t="shared" si="374"/>
        <v>-167.75803508413935</v>
      </c>
      <c r="K1241" s="102" t="str">
        <f t="shared" si="360"/>
        <v>1+77.3068068171173i</v>
      </c>
      <c r="L1241" s="102" t="str">
        <f t="shared" si="361"/>
        <v>1-6.28414829585874i</v>
      </c>
      <c r="M1241" s="102" t="str">
        <f t="shared" si="378"/>
        <v>486.807438318069+71.0226585212586i</v>
      </c>
      <c r="N1241" s="102" t="str">
        <f t="shared" si="362"/>
        <v>1+102434.436270674i</v>
      </c>
      <c r="O1241" s="102" t="str">
        <f t="shared" si="363"/>
        <v>-2746.81140627007+154.414999596683i</v>
      </c>
      <c r="P1241" s="102" t="str">
        <f t="shared" si="379"/>
        <v>-15820160.2468288-281367923.528132i</v>
      </c>
      <c r="Q1241" s="102" t="str">
        <f t="shared" si="364"/>
        <v>-0.000116472752591037+0.000571526550466281i</v>
      </c>
      <c r="R1241" s="102" t="str">
        <f t="shared" si="365"/>
        <v>1400-0.323386788683975i</v>
      </c>
      <c r="S1241" s="102" t="str">
        <f t="shared" si="366"/>
        <v>-17.6734640327289i</v>
      </c>
      <c r="T1241" s="102" t="str">
        <f t="shared" si="375"/>
        <v>0.223071231373027-17.6705964758192i</v>
      </c>
      <c r="U1241" s="102" t="str">
        <f t="shared" si="367"/>
        <v>-0.0000875125600001873+0.00693231092512905i</v>
      </c>
      <c r="V1241" s="102"/>
      <c r="W1241" s="102"/>
      <c r="X1241" s="102"/>
      <c r="Y1241" s="102"/>
      <c r="Z1241" s="102"/>
      <c r="AA1241" s="102"/>
      <c r="AB1241" s="102"/>
      <c r="AC1241" s="102"/>
      <c r="AD1241" s="102"/>
      <c r="AE1241" s="102"/>
      <c r="AF1241" s="102"/>
      <c r="AG1241" s="102"/>
      <c r="AH1241" s="102"/>
      <c r="AI1241" s="102"/>
      <c r="AJ1241" s="102"/>
      <c r="AK1241" s="102"/>
      <c r="AL1241" s="102"/>
    </row>
    <row r="1242" spans="2:38" s="110" customFormat="1" x14ac:dyDescent="0.2">
      <c r="B1242" s="102">
        <f t="shared" si="376"/>
        <v>7.0249999999998716</v>
      </c>
      <c r="C1242" s="102">
        <f t="shared" si="377"/>
        <v>10592537.25176977</v>
      </c>
      <c r="D1242" s="102">
        <f t="shared" si="368"/>
        <v>10592.537251769771</v>
      </c>
      <c r="E1242" s="102">
        <f t="shared" si="369"/>
        <v>-64.784767438183962</v>
      </c>
      <c r="F1242" s="102">
        <f t="shared" si="370"/>
        <v>-258.61141452281959</v>
      </c>
      <c r="G1242" s="102">
        <f t="shared" si="371"/>
        <v>-43.28173096129126</v>
      </c>
      <c r="H1242" s="102">
        <f t="shared" si="372"/>
        <v>90.714977662290977</v>
      </c>
      <c r="I1242" s="102">
        <f t="shared" si="373"/>
        <v>-108.06649839947522</v>
      </c>
      <c r="J1242" s="102">
        <f t="shared" si="374"/>
        <v>-167.89643686052861</v>
      </c>
      <c r="K1242" s="102" t="str">
        <f t="shared" si="360"/>
        <v>1+78.2019774506349i</v>
      </c>
      <c r="L1242" s="102" t="str">
        <f t="shared" si="361"/>
        <v>1-6.35691530361306i</v>
      </c>
      <c r="M1242" s="102" t="str">
        <f t="shared" si="378"/>
        <v>498.123347228744+71.8450621470218i</v>
      </c>
      <c r="N1242" s="102" t="str">
        <f t="shared" si="362"/>
        <v>1+103620.571140108i</v>
      </c>
      <c r="O1242" s="102" t="str">
        <f t="shared" si="363"/>
        <v>-2810.81615614528+156.203041021555i</v>
      </c>
      <c r="P1242" s="102" t="str">
        <f t="shared" si="379"/>
        <v>-16188659.1406314-291258219.266576i</v>
      </c>
      <c r="Q1242" s="102" t="str">
        <f t="shared" si="364"/>
        <v>-0.000113826992285536+0.000565099986476991i</v>
      </c>
      <c r="R1242" s="102" t="str">
        <f t="shared" si="365"/>
        <v>1400-0.319685010724713i</v>
      </c>
      <c r="S1242" s="102" t="str">
        <f t="shared" si="366"/>
        <v>-17.4711575628622i</v>
      </c>
      <c r="T1242" s="102" t="str">
        <f t="shared" si="375"/>
        <v>0.217994330074584-17.4683873465706i</v>
      </c>
      <c r="U1242" s="102" t="str">
        <f t="shared" si="367"/>
        <v>-0.0000855208525677212+0.00685298272826999i</v>
      </c>
      <c r="V1242" s="102"/>
      <c r="W1242" s="102"/>
      <c r="X1242" s="102"/>
      <c r="Y1242" s="102"/>
      <c r="Z1242" s="102"/>
      <c r="AA1242" s="102"/>
      <c r="AB1242" s="102"/>
      <c r="AC1242" s="102"/>
      <c r="AD1242" s="102"/>
      <c r="AE1242" s="102"/>
      <c r="AF1242" s="102"/>
      <c r="AG1242" s="102"/>
      <c r="AH1242" s="102"/>
      <c r="AI1242" s="102"/>
      <c r="AJ1242" s="102"/>
      <c r="AK1242" s="102"/>
      <c r="AL1242" s="102"/>
    </row>
    <row r="1243" spans="2:38" s="110" customFormat="1" x14ac:dyDescent="0.2">
      <c r="B1243" s="102">
        <f t="shared" si="376"/>
        <v>7.0299999999998715</v>
      </c>
      <c r="C1243" s="102">
        <f t="shared" si="377"/>
        <v>10715193.052372908</v>
      </c>
      <c r="D1243" s="102">
        <f t="shared" si="368"/>
        <v>10715.193052372908</v>
      </c>
      <c r="E1243" s="102">
        <f t="shared" si="369"/>
        <v>-64.886937281243661</v>
      </c>
      <c r="F1243" s="102">
        <f t="shared" si="370"/>
        <v>-258.74010629904672</v>
      </c>
      <c r="G1243" s="102">
        <f t="shared" si="371"/>
        <v>-43.381715004816328</v>
      </c>
      <c r="H1243" s="102">
        <f t="shared" si="372"/>
        <v>90.706794262420203</v>
      </c>
      <c r="I1243" s="102">
        <f t="shared" si="373"/>
        <v>-108.26865228605999</v>
      </c>
      <c r="J1243" s="102">
        <f t="shared" si="374"/>
        <v>-168.03331203662651</v>
      </c>
      <c r="K1243" s="102" t="str">
        <f t="shared" si="360"/>
        <v>1+79.1075136715581i</v>
      </c>
      <c r="L1243" s="102" t="str">
        <f t="shared" si="361"/>
        <v>1-6.43052491360529i</v>
      </c>
      <c r="M1243" s="102" t="str">
        <f t="shared" si="378"/>
        <v>509.702837518325+72.6769887579528i</v>
      </c>
      <c r="N1243" s="102" t="str">
        <f t="shared" si="362"/>
        <v>1+104820.44080401i</v>
      </c>
      <c r="O1243" s="102" t="str">
        <f t="shared" si="363"/>
        <v>-2876.31176816527+158.011786990321i</v>
      </c>
      <c r="P1243" s="102" t="str">
        <f t="shared" si="379"/>
        <v>-16565741.4763229-301496109.417058i</v>
      </c>
      <c r="Q1243" s="102" t="str">
        <f t="shared" si="364"/>
        <v>-0.000111241210608168+0.000558743072362131i</v>
      </c>
      <c r="R1243" s="102" t="str">
        <f t="shared" si="365"/>
        <v>1400-0.316025606667352i</v>
      </c>
      <c r="S1243" s="102" t="str">
        <f t="shared" si="366"/>
        <v>-17.2711668760065i</v>
      </c>
      <c r="T1243" s="102" t="str">
        <f t="shared" si="375"/>
        <v>0.213032956265017-17.2684906962872i</v>
      </c>
      <c r="U1243" s="102" t="str">
        <f t="shared" si="367"/>
        <v>-0.0000835744674578142+0.00677456173469727i</v>
      </c>
      <c r="V1243" s="102"/>
      <c r="W1243" s="102"/>
      <c r="X1243" s="102"/>
      <c r="Y1243" s="102"/>
      <c r="Z1243" s="102"/>
      <c r="AA1243" s="102"/>
      <c r="AB1243" s="102"/>
      <c r="AC1243" s="102"/>
      <c r="AD1243" s="102"/>
      <c r="AE1243" s="102"/>
      <c r="AF1243" s="102"/>
      <c r="AG1243" s="102"/>
      <c r="AH1243" s="102"/>
      <c r="AI1243" s="102"/>
      <c r="AJ1243" s="102"/>
      <c r="AK1243" s="102"/>
      <c r="AL1243" s="102"/>
    </row>
    <row r="1244" spans="2:38" s="110" customFormat="1" x14ac:dyDescent="0.2">
      <c r="B1244" s="102">
        <f t="shared" si="376"/>
        <v>7.0349999999998714</v>
      </c>
      <c r="C1244" s="102">
        <f t="shared" si="377"/>
        <v>10839269.140208842</v>
      </c>
      <c r="D1244" s="102">
        <f t="shared" si="368"/>
        <v>10839.269140208842</v>
      </c>
      <c r="E1244" s="102">
        <f t="shared" si="369"/>
        <v>-64.98905899021436</v>
      </c>
      <c r="F1244" s="102">
        <f t="shared" si="370"/>
        <v>-258.86738069628819</v>
      </c>
      <c r="G1244" s="102">
        <f t="shared" si="371"/>
        <v>-43.481699411498482</v>
      </c>
      <c r="H1244" s="102">
        <f t="shared" si="372"/>
        <v>90.698704507222132</v>
      </c>
      <c r="I1244" s="102">
        <f t="shared" si="373"/>
        <v>-108.47075840171284</v>
      </c>
      <c r="J1244" s="102">
        <f t="shared" si="374"/>
        <v>-168.16867618906605</v>
      </c>
      <c r="K1244" s="102" t="str">
        <f t="shared" si="360"/>
        <v>1+80.0235355077322i</v>
      </c>
      <c r="L1244" s="102" t="str">
        <f t="shared" si="361"/>
        <v>1-6.50498688270952i</v>
      </c>
      <c r="M1244" s="102" t="str">
        <f t="shared" si="378"/>
        <v>521.552048785838+73.5185486250227i</v>
      </c>
      <c r="N1244" s="102" t="str">
        <f t="shared" si="362"/>
        <v>1+106034.204303802i</v>
      </c>
      <c r="O1244" s="102" t="str">
        <f t="shared" si="363"/>
        <v>-2943.33296897046+159.8414772503i</v>
      </c>
      <c r="P1244" s="102" t="str">
        <f t="shared" si="379"/>
        <v>-16951607.1879488-312093809.524453i</v>
      </c>
      <c r="Q1244" s="102" t="str">
        <f t="shared" si="364"/>
        <v>-0.000108714053323735+0.000552455143083945i</v>
      </c>
      <c r="R1244" s="102" t="str">
        <f t="shared" si="365"/>
        <v>1400-0.312408091461847i</v>
      </c>
      <c r="S1244" s="102" t="str">
        <f t="shared" si="366"/>
        <v>-17.0734654636126i</v>
      </c>
      <c r="T1244" s="102" t="str">
        <f t="shared" si="375"/>
        <v>0.20818448187771-17.0708801285568i</v>
      </c>
      <c r="U1244" s="102" t="str">
        <f t="shared" si="367"/>
        <v>-0.0000816723736597168+0.00669703758889535i</v>
      </c>
      <c r="V1244" s="102"/>
      <c r="W1244" s="102"/>
      <c r="X1244" s="102"/>
      <c r="Y1244" s="102"/>
      <c r="Z1244" s="102"/>
      <c r="AA1244" s="102"/>
      <c r="AB1244" s="102"/>
      <c r="AC1244" s="102"/>
      <c r="AD1244" s="102"/>
      <c r="AE1244" s="102"/>
      <c r="AF1244" s="102"/>
      <c r="AG1244" s="102"/>
      <c r="AH1244" s="102"/>
      <c r="AI1244" s="102"/>
      <c r="AJ1244" s="102"/>
      <c r="AK1244" s="102"/>
      <c r="AL1244" s="102"/>
    </row>
    <row r="1245" spans="2:38" s="110" customFormat="1" x14ac:dyDescent="0.2">
      <c r="B1245" s="102">
        <f t="shared" si="376"/>
        <v>7.0399999999998712</v>
      </c>
      <c r="C1245" s="102">
        <f t="shared" si="377"/>
        <v>10964781.96142862</v>
      </c>
      <c r="D1245" s="102">
        <f t="shared" si="368"/>
        <v>10964.78196142862</v>
      </c>
      <c r="E1245" s="102">
        <f t="shared" si="369"/>
        <v>-65.091133605465018</v>
      </c>
      <c r="F1245" s="102">
        <f t="shared" si="370"/>
        <v>-258.99325210314271</v>
      </c>
      <c r="G1245" s="102">
        <f t="shared" si="371"/>
        <v>-43.581684173073754</v>
      </c>
      <c r="H1245" s="102">
        <f t="shared" si="372"/>
        <v>90.690707325771015</v>
      </c>
      <c r="I1245" s="102">
        <f t="shared" si="373"/>
        <v>-108.67281777853877</v>
      </c>
      <c r="J1245" s="102">
        <f t="shared" si="374"/>
        <v>-168.30254477737168</v>
      </c>
      <c r="K1245" s="102" t="str">
        <f t="shared" si="360"/>
        <v>1+80.9501643768594i</v>
      </c>
      <c r="L1245" s="102" t="str">
        <f t="shared" si="361"/>
        <v>1-6.5803110807791i</v>
      </c>
      <c r="M1245" s="102" t="str">
        <f t="shared" si="378"/>
        <v>533.677263639937+74.3698532960803i</v>
      </c>
      <c r="N1245" s="102" t="str">
        <f t="shared" si="362"/>
        <v>1+107262.022522523i</v>
      </c>
      <c r="O1245" s="102" t="str">
        <f t="shared" si="363"/>
        <v>-3011.91529408867+161.692354324954i</v>
      </c>
      <c r="P1245" s="102" t="str">
        <f t="shared" si="379"/>
        <v>-17346460.8666171-323063964.418116i</v>
      </c>
      <c r="Q1245" s="102" t="str">
        <f t="shared" si="364"/>
        <v>-0.000106244196528546+0.00054623553676428i</v>
      </c>
      <c r="R1245" s="102" t="str">
        <f t="shared" si="365"/>
        <v>1400-0.308831985610477i</v>
      </c>
      <c r="S1245" s="102" t="str">
        <f t="shared" si="366"/>
        <v>-16.8780271205726i</v>
      </c>
      <c r="T1245" s="102" t="str">
        <f t="shared" si="375"/>
        <v>0.203446338593476-16.8755295466032i</v>
      </c>
      <c r="U1245" s="102" t="str">
        <f t="shared" si="367"/>
        <v>-0.0000798135636020558+0.00662040005289816i</v>
      </c>
      <c r="V1245" s="102"/>
      <c r="W1245" s="102"/>
      <c r="X1245" s="102"/>
      <c r="Y1245" s="102"/>
      <c r="Z1245" s="102"/>
      <c r="AA1245" s="102"/>
      <c r="AB1245" s="102"/>
      <c r="AC1245" s="102"/>
      <c r="AD1245" s="102"/>
      <c r="AE1245" s="102"/>
      <c r="AF1245" s="102"/>
      <c r="AG1245" s="102"/>
      <c r="AH1245" s="102"/>
      <c r="AI1245" s="102"/>
      <c r="AJ1245" s="102"/>
      <c r="AK1245" s="102"/>
      <c r="AL1245" s="102"/>
    </row>
    <row r="1246" spans="2:38" s="110" customFormat="1" x14ac:dyDescent="0.2">
      <c r="B1246" s="102">
        <f t="shared" si="376"/>
        <v>7.0449999999998711</v>
      </c>
      <c r="C1246" s="102">
        <f t="shared" si="377"/>
        <v>11091748.152620742</v>
      </c>
      <c r="D1246" s="102">
        <f t="shared" si="368"/>
        <v>11091.748152620743</v>
      </c>
      <c r="E1246" s="102">
        <f t="shared" si="369"/>
        <v>-65.193162146086195</v>
      </c>
      <c r="F1246" s="102">
        <f t="shared" si="370"/>
        <v>-259.1177348027623</v>
      </c>
      <c r="G1246" s="102">
        <f t="shared" si="371"/>
        <v>-43.681669281466185</v>
      </c>
      <c r="H1246" s="102">
        <f t="shared" si="372"/>
        <v>90.682801659365353</v>
      </c>
      <c r="I1246" s="102">
        <f t="shared" si="373"/>
        <v>-108.87483142755238</v>
      </c>
      <c r="J1246" s="102">
        <f t="shared" si="374"/>
        <v>-168.43493314339696</v>
      </c>
      <c r="K1246" s="102" t="str">
        <f t="shared" si="360"/>
        <v>1+81.8875231025925i</v>
      </c>
      <c r="L1246" s="102" t="str">
        <f t="shared" si="361"/>
        <v>1-6.65650749195488i</v>
      </c>
      <c r="M1246" s="102" t="str">
        <f t="shared" si="378"/>
        <v>546.084911030035+75.2310156106376i</v>
      </c>
      <c r="N1246" s="102" t="str">
        <f t="shared" si="362"/>
        <v>1+108504.058206147i</v>
      </c>
      <c r="O1246" s="102" t="str">
        <f t="shared" si="363"/>
        <v>-3082.09510677644+163.564663546036i</v>
      </c>
      <c r="P1246" s="102" t="str">
        <f t="shared" si="379"/>
        <v>-17750511.8689747-334419663.297888i</v>
      </c>
      <c r="Q1246" s="102" t="str">
        <f t="shared" si="364"/>
        <v>-0.000103830345982099+0.000540083594797632i</v>
      </c>
      <c r="R1246" s="102" t="str">
        <f t="shared" si="365"/>
        <v>1400-0.305296815104284i</v>
      </c>
      <c r="S1246" s="102" t="str">
        <f t="shared" si="366"/>
        <v>-16.6848259417458i</v>
      </c>
      <c r="T1246" s="102" t="str">
        <f t="shared" si="375"/>
        <v>0.198816016483865-16.6824131499414i</v>
      </c>
      <c r="U1246" s="102" t="str">
        <f t="shared" si="367"/>
        <v>-0.000077997052620593+0.006544639004977i</v>
      </c>
      <c r="V1246" s="102"/>
      <c r="W1246" s="102"/>
      <c r="X1246" s="102"/>
      <c r="Y1246" s="102"/>
      <c r="Z1246" s="102"/>
      <c r="AA1246" s="102"/>
      <c r="AB1246" s="102"/>
      <c r="AC1246" s="102"/>
      <c r="AD1246" s="102"/>
      <c r="AE1246" s="102"/>
      <c r="AF1246" s="102"/>
      <c r="AG1246" s="102"/>
      <c r="AH1246" s="102"/>
      <c r="AI1246" s="102"/>
      <c r="AJ1246" s="102"/>
      <c r="AK1246" s="102"/>
      <c r="AL1246" s="102"/>
    </row>
    <row r="1247" spans="2:38" s="110" customFormat="1" x14ac:dyDescent="0.2">
      <c r="B1247" s="102">
        <f t="shared" si="376"/>
        <v>7.049999999999871</v>
      </c>
      <c r="C1247" s="102">
        <f t="shared" si="377"/>
        <v>11220184.543016328</v>
      </c>
      <c r="D1247" s="102">
        <f t="shared" si="368"/>
        <v>11220.184543016327</v>
      </c>
      <c r="E1247" s="102">
        <f t="shared" si="369"/>
        <v>-65.295145610272414</v>
      </c>
      <c r="F1247" s="102">
        <f t="shared" si="370"/>
        <v>-259.24084297221299</v>
      </c>
      <c r="G1247" s="102">
        <f t="shared" si="371"/>
        <v>-43.781654728783593</v>
      </c>
      <c r="H1247" s="102">
        <f t="shared" si="372"/>
        <v>90.674986461389224</v>
      </c>
      <c r="I1247" s="102">
        <f t="shared" si="373"/>
        <v>-109.07680033905601</v>
      </c>
      <c r="J1247" s="102">
        <f t="shared" si="374"/>
        <v>-168.56585651082378</v>
      </c>
      <c r="K1247" s="102" t="str">
        <f t="shared" si="360"/>
        <v>1+82.8357359308153i</v>
      </c>
      <c r="L1247" s="102" t="str">
        <f t="shared" si="361"/>
        <v>1-6.73358621598865i</v>
      </c>
      <c r="M1247" s="102" t="str">
        <f t="shared" si="378"/>
        <v>558.781569655014+76.1021497148267i</v>
      </c>
      <c r="N1247" s="102" t="str">
        <f t="shared" si="362"/>
        <v>1+109760.475985158i</v>
      </c>
      <c r="O1247" s="102" t="str">
        <f t="shared" si="363"/>
        <v>-3153.90961729941+165.458653086103i</v>
      </c>
      <c r="P1247" s="102" t="str">
        <f t="shared" si="379"/>
        <v>-18163974.4282111-346174455.350298i</v>
      </c>
      <c r="Q1247" s="102" t="str">
        <f t="shared" si="364"/>
        <v>-0.000101471236452973+0.00053399866195784i</v>
      </c>
      <c r="R1247" s="102" t="str">
        <f t="shared" si="365"/>
        <v>1400-0.301802111360248i</v>
      </c>
      <c r="S1247" s="102" t="str">
        <f t="shared" si="366"/>
        <v>-16.4938363185252i</v>
      </c>
      <c r="T1247" s="102" t="str">
        <f t="shared" si="375"/>
        <v>0.194291062685259-16.4915054310688i</v>
      </c>
      <c r="U1247" s="102" t="str">
        <f t="shared" si="367"/>
        <v>-0.000076221878438063+0.00646974443834236i</v>
      </c>
      <c r="V1247" s="102"/>
      <c r="W1247" s="102"/>
      <c r="X1247" s="102"/>
      <c r="Y1247" s="102"/>
      <c r="Z1247" s="102"/>
      <c r="AA1247" s="102"/>
      <c r="AB1247" s="102"/>
      <c r="AC1247" s="102"/>
      <c r="AD1247" s="102"/>
      <c r="AE1247" s="102"/>
      <c r="AF1247" s="102"/>
      <c r="AG1247" s="102"/>
      <c r="AH1247" s="102"/>
      <c r="AI1247" s="102"/>
      <c r="AJ1247" s="102"/>
      <c r="AK1247" s="102"/>
      <c r="AL1247" s="102"/>
    </row>
    <row r="1248" spans="2:38" s="110" customFormat="1" x14ac:dyDescent="0.2">
      <c r="B1248" s="102">
        <f t="shared" si="376"/>
        <v>7.0549999999998709</v>
      </c>
      <c r="C1248" s="102">
        <f t="shared" si="377"/>
        <v>11350108.156719806</v>
      </c>
      <c r="D1248" s="102">
        <f t="shared" si="368"/>
        <v>11350.108156719805</v>
      </c>
      <c r="E1248" s="102">
        <f t="shared" si="369"/>
        <v>-65.397084975699215</v>
      </c>
      <c r="F1248" s="102">
        <f t="shared" si="370"/>
        <v>-259.36259068189696</v>
      </c>
      <c r="G1248" s="102">
        <f t="shared" si="371"/>
        <v>-43.881640507313463</v>
      </c>
      <c r="H1248" s="102">
        <f t="shared" si="372"/>
        <v>90.667260697175053</v>
      </c>
      <c r="I1248" s="102">
        <f t="shared" si="373"/>
        <v>-109.27872548301268</v>
      </c>
      <c r="J1248" s="102">
        <f t="shared" si="374"/>
        <v>-168.69532998472192</v>
      </c>
      <c r="K1248" s="102" t="str">
        <f t="shared" si="360"/>
        <v>1+83.7949285461112i</v>
      </c>
      <c r="L1248" s="102" t="str">
        <f t="shared" si="361"/>
        <v>1-6.81155746958177i</v>
      </c>
      <c r="M1248" s="102" t="str">
        <f t="shared" si="378"/>
        <v>571.773971451334+76.9833710765294i</v>
      </c>
      <c r="N1248" s="102" t="str">
        <f t="shared" si="362"/>
        <v>1+111031.442396373i</v>
      </c>
      <c r="O1248" s="102" t="str">
        <f t="shared" si="363"/>
        <v>-3227.39690266164+167.374573991417i</v>
      </c>
      <c r="P1248" s="102" t="str">
        <f t="shared" si="379"/>
        <v>-18587067.7676481-358342365.913535i</v>
      </c>
      <c r="Q1248" s="102" t="str">
        <f t="shared" si="364"/>
        <v>-0.0000991656310786736+0.000527980086498826i</v>
      </c>
      <c r="R1248" s="102" t="str">
        <f t="shared" si="365"/>
        <v>1400-0.298347411159171i</v>
      </c>
      <c r="S1248" s="102" t="str">
        <f t="shared" si="366"/>
        <v>-16.3050329354431i</v>
      </c>
      <c r="T1248" s="102" t="str">
        <f t="shared" si="375"/>
        <v>0.18986908010297-16.3027811721909i</v>
      </c>
      <c r="U1248" s="102" t="str">
        <f t="shared" si="367"/>
        <v>-0.0000744871006557804+0.00639570645985949i</v>
      </c>
      <c r="V1248" s="102"/>
      <c r="W1248" s="102"/>
      <c r="X1248" s="102"/>
      <c r="Y1248" s="102"/>
      <c r="Z1248" s="102"/>
      <c r="AA1248" s="102"/>
      <c r="AB1248" s="102"/>
      <c r="AC1248" s="102"/>
      <c r="AD1248" s="102"/>
      <c r="AE1248" s="102"/>
      <c r="AF1248" s="102"/>
      <c r="AG1248" s="102"/>
      <c r="AH1248" s="102"/>
      <c r="AI1248" s="102"/>
      <c r="AJ1248" s="102"/>
      <c r="AK1248" s="102"/>
      <c r="AL1248" s="102"/>
    </row>
    <row r="1249" spans="2:38" s="110" customFormat="1" x14ac:dyDescent="0.2">
      <c r="B1249" s="102">
        <f t="shared" si="376"/>
        <v>7.0599999999998708</v>
      </c>
      <c r="C1249" s="102">
        <f t="shared" si="377"/>
        <v>11481536.214965442</v>
      </c>
      <c r="D1249" s="102">
        <f t="shared" si="368"/>
        <v>11481.536214965443</v>
      </c>
      <c r="E1249" s="102">
        <f t="shared" si="369"/>
        <v>-65.498981199895695</v>
      </c>
      <c r="F1249" s="102">
        <f t="shared" si="370"/>
        <v>-259.48299189503342</v>
      </c>
      <c r="G1249" s="102">
        <f t="shared" si="371"/>
        <v>-43.981626609518415</v>
      </c>
      <c r="H1249" s="102">
        <f t="shared" si="372"/>
        <v>90.659623343867878</v>
      </c>
      <c r="I1249" s="102">
        <f t="shared" si="373"/>
        <v>-109.48060780941411</v>
      </c>
      <c r="J1249" s="102">
        <f t="shared" si="374"/>
        <v>-168.82336855116554</v>
      </c>
      <c r="K1249" s="102" t="str">
        <f t="shared" si="360"/>
        <v>1+84.7652280884224i</v>
      </c>
      <c r="L1249" s="102" t="str">
        <f t="shared" si="361"/>
        <v>1-6.89043158773946i</v>
      </c>
      <c r="M1249" s="102" t="str">
        <f t="shared" si="378"/>
        <v>585.069005162406+77.8747965006829i</v>
      </c>
      <c r="N1249" s="102" t="str">
        <f t="shared" si="362"/>
        <v>1+112317.125905012i</v>
      </c>
      <c r="O1249" s="102" t="str">
        <f t="shared" si="363"/>
        <v>-3302.59592679455+169.312680215221i</v>
      </c>
      <c r="P1249" s="102" t="str">
        <f t="shared" si="379"/>
        <v>-19020016.2169748-370937913.210483i</v>
      </c>
      <c r="Q1249" s="102" t="str">
        <f t="shared" si="364"/>
        <v>-0.0000969123207391607+0.00052202722024955i</v>
      </c>
      <c r="R1249" s="102" t="str">
        <f t="shared" si="365"/>
        <v>1400-0.294932256584284i</v>
      </c>
      <c r="S1249" s="102" t="str">
        <f t="shared" si="366"/>
        <v>-16.1183907668156i</v>
      </c>
      <c r="T1249" s="102" t="str">
        <f t="shared" si="375"/>
        <v>0.185547726144721-16.1162154419831i</v>
      </c>
      <c r="U1249" s="102" t="str">
        <f t="shared" si="367"/>
        <v>-0.000072791800256775+0.00632251528877797i</v>
      </c>
      <c r="V1249" s="102"/>
      <c r="W1249" s="102"/>
      <c r="X1249" s="102"/>
      <c r="Y1249" s="102"/>
      <c r="Z1249" s="102"/>
      <c r="AA1249" s="102"/>
      <c r="AB1249" s="102"/>
      <c r="AC1249" s="102"/>
      <c r="AD1249" s="102"/>
      <c r="AE1249" s="102"/>
      <c r="AF1249" s="102"/>
      <c r="AG1249" s="102"/>
      <c r="AH1249" s="102"/>
      <c r="AI1249" s="102"/>
      <c r="AJ1249" s="102"/>
      <c r="AK1249" s="102"/>
      <c r="AL1249" s="102"/>
    </row>
    <row r="1250" spans="2:38" s="110" customFormat="1" x14ac:dyDescent="0.2">
      <c r="B1250" s="102">
        <f t="shared" si="376"/>
        <v>7.0649999999998707</v>
      </c>
      <c r="C1250" s="102">
        <f t="shared" si="377"/>
        <v>11614486.138400003</v>
      </c>
      <c r="D1250" s="102">
        <f t="shared" si="368"/>
        <v>11614.486138400003</v>
      </c>
      <c r="E1250" s="102">
        <f t="shared" si="369"/>
        <v>-65.600835220613121</v>
      </c>
      <c r="F1250" s="102">
        <f t="shared" si="370"/>
        <v>-259.60206046719719</v>
      </c>
      <c r="G1250" s="102">
        <f t="shared" si="371"/>
        <v>-44.081613028032891</v>
      </c>
      <c r="H1250" s="102">
        <f t="shared" si="372"/>
        <v>90.652073390291292</v>
      </c>
      <c r="I1250" s="102">
        <f t="shared" si="373"/>
        <v>-109.68244824864601</v>
      </c>
      <c r="J1250" s="102">
        <f t="shared" si="374"/>
        <v>-168.9499870769059</v>
      </c>
      <c r="K1250" s="102" t="str">
        <f t="shared" si="360"/>
        <v>1+85.7467631699022i</v>
      </c>
      <c r="L1250" s="102" t="str">
        <f t="shared" si="361"/>
        <v>1-6.97021902514065i</v>
      </c>
      <c r="M1250" s="102" t="str">
        <f t="shared" si="378"/>
        <v>598.673719991082+78.7765441447615i</v>
      </c>
      <c r="N1250" s="102" t="str">
        <f t="shared" si="362"/>
        <v>1+113617.696927033i</v>
      </c>
      <c r="O1250" s="102" t="str">
        <f t="shared" si="363"/>
        <v>-3379.54656121611+171.273228651394i</v>
      </c>
      <c r="P1250" s="102" t="str">
        <f t="shared" si="379"/>
        <v>-19463049.3311897-383976125.66982i</v>
      </c>
      <c r="Q1250" s="102" t="str">
        <f t="shared" si="364"/>
        <v>-0.000094710123443761+0.00051613941870336i</v>
      </c>
      <c r="R1250" s="102" t="str">
        <f t="shared" si="365"/>
        <v>1400-0.291556194960549i</v>
      </c>
      <c r="S1250" s="102" t="str">
        <f t="shared" si="366"/>
        <v>-15.9338850734253i</v>
      </c>
      <c r="T1250" s="102" t="str">
        <f t="shared" si="375"/>
        <v>0.181324711482805-15.9317835923848i</v>
      </c>
      <c r="U1250" s="102" t="str">
        <f t="shared" si="367"/>
        <v>-0.0000711350791201772+0.00625016125547402i</v>
      </c>
      <c r="V1250" s="102"/>
      <c r="W1250" s="102"/>
      <c r="X1250" s="102"/>
      <c r="Y1250" s="102"/>
      <c r="Z1250" s="102"/>
      <c r="AA1250" s="102"/>
      <c r="AB1250" s="102"/>
      <c r="AC1250" s="102"/>
      <c r="AD1250" s="102"/>
      <c r="AE1250" s="102"/>
      <c r="AF1250" s="102"/>
      <c r="AG1250" s="102"/>
      <c r="AH1250" s="102"/>
      <c r="AI1250" s="102"/>
      <c r="AJ1250" s="102"/>
      <c r="AK1250" s="102"/>
      <c r="AL1250" s="102"/>
    </row>
    <row r="1251" spans="2:38" s="110" customFormat="1" x14ac:dyDescent="0.2">
      <c r="B1251" s="102">
        <f t="shared" si="376"/>
        <v>7.0699999999998706</v>
      </c>
      <c r="C1251" s="102">
        <f t="shared" si="377"/>
        <v>11748975.54939183</v>
      </c>
      <c r="D1251" s="102">
        <f t="shared" si="368"/>
        <v>11748.975549391831</v>
      </c>
      <c r="E1251" s="102">
        <f t="shared" si="369"/>
        <v>-65.702647956187974</v>
      </c>
      <c r="F1251" s="102">
        <f t="shared" si="370"/>
        <v>-259.71981014591171</v>
      </c>
      <c r="G1251" s="102">
        <f t="shared" si="371"/>
        <v>-44.181599755658574</v>
      </c>
      <c r="H1251" s="102">
        <f t="shared" si="372"/>
        <v>90.644609836814638</v>
      </c>
      <c r="I1251" s="102">
        <f t="shared" si="373"/>
        <v>-109.88424771184654</v>
      </c>
      <c r="J1251" s="102">
        <f t="shared" si="374"/>
        <v>-169.07520030909706</v>
      </c>
      <c r="K1251" s="102" t="str">
        <f t="shared" si="360"/>
        <v>1+86.7396638919624i</v>
      </c>
      <c r="L1251" s="102" t="str">
        <f t="shared" si="361"/>
        <v>1-7.05093035752374i</v>
      </c>
      <c r="M1251" s="102" t="str">
        <f t="shared" si="378"/>
        <v>612.595329337243+79.6887335344387i</v>
      </c>
      <c r="N1251" s="102" t="str">
        <f t="shared" si="362"/>
        <v>1+114933.327851714i</v>
      </c>
      <c r="O1251" s="102" t="str">
        <f t="shared" si="363"/>
        <v>-3458.28960617124+173.256479168508i</v>
      </c>
      <c r="P1251" s="102" t="str">
        <f t="shared" si="379"/>
        <v>-19916402.012314-397472559.855775i</v>
      </c>
      <c r="Q1251" s="102" t="str">
        <f t="shared" si="364"/>
        <v>-0.0000925578837312351+0.000510316041102042i</v>
      </c>
      <c r="R1251" s="102" t="str">
        <f t="shared" si="365"/>
        <v>1400-0.288218778794652i</v>
      </c>
      <c r="S1251" s="102" t="str">
        <f t="shared" si="366"/>
        <v>-15.7514913992426i</v>
      </c>
      <c r="T1251" s="102" t="str">
        <f t="shared" si="375"/>
        <v>0.177197798844314-15.74946125543i</v>
      </c>
      <c r="U1251" s="102" t="str">
        <f t="shared" si="367"/>
        <v>-0.0000695160595466153+0.00617863480020714i</v>
      </c>
      <c r="V1251" s="102"/>
      <c r="W1251" s="102"/>
      <c r="X1251" s="102"/>
      <c r="Y1251" s="102"/>
      <c r="Z1251" s="102"/>
      <c r="AA1251" s="102"/>
      <c r="AB1251" s="102"/>
      <c r="AC1251" s="102"/>
      <c r="AD1251" s="102"/>
      <c r="AE1251" s="102"/>
      <c r="AF1251" s="102"/>
      <c r="AG1251" s="102"/>
      <c r="AH1251" s="102"/>
      <c r="AI1251" s="102"/>
      <c r="AJ1251" s="102"/>
      <c r="AK1251" s="102"/>
      <c r="AL1251" s="102"/>
    </row>
    <row r="1252" spans="2:38" s="110" customFormat="1" x14ac:dyDescent="0.2">
      <c r="B1252" s="102">
        <f t="shared" si="376"/>
        <v>7.0749999999998705</v>
      </c>
      <c r="C1252" s="102">
        <f t="shared" si="377"/>
        <v>11885022.274366679</v>
      </c>
      <c r="D1252" s="102">
        <f t="shared" si="368"/>
        <v>11885.022274366678</v>
      </c>
      <c r="E1252" s="102">
        <f t="shared" si="369"/>
        <v>-65.804420305901559</v>
      </c>
      <c r="F1252" s="102">
        <f t="shared" si="370"/>
        <v>-259.83625457029581</v>
      </c>
      <c r="G1252" s="102">
        <f t="shared" si="371"/>
        <v>-44.281586785361178</v>
      </c>
      <c r="H1252" s="102">
        <f t="shared" si="372"/>
        <v>90.637231695221985</v>
      </c>
      <c r="I1252" s="102">
        <f t="shared" si="373"/>
        <v>-110.08600709126273</v>
      </c>
      <c r="J1252" s="102">
        <f t="shared" si="374"/>
        <v>-169.19902287507381</v>
      </c>
      <c r="K1252" s="102" t="str">
        <f t="shared" si="360"/>
        <v>1+87.7440618625183i</v>
      </c>
      <c r="L1252" s="102" t="str">
        <f t="shared" si="361"/>
        <v>1-7.13257628308842i</v>
      </c>
      <c r="M1252" s="102" t="str">
        <f t="shared" si="378"/>
        <v>626.841214622441+80.6114855794299i</v>
      </c>
      <c r="N1252" s="102" t="str">
        <f t="shared" si="362"/>
        <v>1+116264.193064511i</v>
      </c>
      <c r="O1252" s="102" t="str">
        <f t="shared" si="363"/>
        <v>-3538.86681226468+175.262694644271i</v>
      </c>
      <c r="P1252" s="102" t="str">
        <f t="shared" si="379"/>
        <v>-20380314.6339402-411443319.028037i</v>
      </c>
      <c r="Q1252" s="102" t="str">
        <f t="shared" si="364"/>
        <v>-0.0000904544720826965+0.000504556450514646i</v>
      </c>
      <c r="R1252" s="102" t="str">
        <f t="shared" si="365"/>
        <v>1400-0.284919565715698i</v>
      </c>
      <c r="S1252" s="102" t="str">
        <f t="shared" si="366"/>
        <v>-15.5711855681835i</v>
      </c>
      <c r="T1252" s="102" t="str">
        <f t="shared" si="375"/>
        <v>0.173164801828769-15.5692243401097i</v>
      </c>
      <c r="U1252" s="102" t="str">
        <f t="shared" si="367"/>
        <v>-0.0000679338837943631+0.00610792647188918i</v>
      </c>
      <c r="V1252" s="102"/>
      <c r="W1252" s="102"/>
      <c r="X1252" s="102"/>
      <c r="Y1252" s="102"/>
      <c r="Z1252" s="102"/>
      <c r="AA1252" s="102"/>
      <c r="AB1252" s="102"/>
      <c r="AC1252" s="102"/>
      <c r="AD1252" s="102"/>
      <c r="AE1252" s="102"/>
      <c r="AF1252" s="102"/>
      <c r="AG1252" s="102"/>
      <c r="AH1252" s="102"/>
      <c r="AI1252" s="102"/>
      <c r="AJ1252" s="102"/>
      <c r="AK1252" s="102"/>
      <c r="AL1252" s="102"/>
    </row>
    <row r="1253" spans="2:38" s="110" customFormat="1" x14ac:dyDescent="0.2">
      <c r="B1253" s="102">
        <f t="shared" si="376"/>
        <v>7.0799999999998704</v>
      </c>
      <c r="C1253" s="102">
        <f t="shared" si="377"/>
        <v>12022644.346170539</v>
      </c>
      <c r="D1253" s="102">
        <f t="shared" si="368"/>
        <v>12022.644346170538</v>
      </c>
      <c r="E1253" s="102">
        <f t="shared" si="369"/>
        <v>-65.90615315033385</v>
      </c>
      <c r="F1253" s="102">
        <f t="shared" si="370"/>
        <v>-259.95140727076125</v>
      </c>
      <c r="G1253" s="102">
        <f t="shared" si="371"/>
        <v>-44.381574110266357</v>
      </c>
      <c r="H1253" s="102">
        <f t="shared" si="372"/>
        <v>90.629937988582299</v>
      </c>
      <c r="I1253" s="102">
        <f t="shared" si="373"/>
        <v>-110.28772726060021</v>
      </c>
      <c r="J1253" s="102">
        <f t="shared" si="374"/>
        <v>-169.32146928217895</v>
      </c>
      <c r="K1253" s="102" t="str">
        <f t="shared" ref="K1253:K1316" si="380">COMPLEX(1,2*PI()*C1253*esr*Cout*10^-6)</f>
        <v>1+88.7600902134327i</v>
      </c>
      <c r="L1253" s="102" t="str">
        <f t="shared" ref="L1253:L1316" si="381">COMPLEX(1,-2*PI()*C1253*(1-Dmax)^2*Lout*10^-6/Req)</f>
        <v>1-7.21516762391365i</v>
      </c>
      <c r="M1253" s="102" t="str">
        <f t="shared" si="378"/>
        <v>641.418929203614+81.5449225895191i</v>
      </c>
      <c r="N1253" s="102" t="str">
        <f t="shared" ref="N1253:N1316" si="382">COMPLEX(1,2*PI()*C1253*(Rd+Rs+esr)*Req*Cout*10^-6/(Req+Rd+Rs))</f>
        <v>1+117610.468970165i</v>
      </c>
      <c r="O1253" s="102" t="str">
        <f t="shared" ref="O1253:O1316" si="383">IMSUM(COMPLEX(1,2*PI()*C1253/(Qd*ws)),IMPRODUCT(COMPLEX(0,2*PI()*C1253/ws),COMPLEX(0,2*PI()*C1253/ws)))</f>
        <v>-3621.32090259765+177.29214100037i</v>
      </c>
      <c r="P1253" s="102" t="str">
        <f t="shared" si="379"/>
        <v>-20855033.1686807-425905072.35383i</v>
      </c>
      <c r="Q1253" s="102" t="str">
        <f t="shared" ref="Q1253:Q1316" si="384">IMPRODUCT(Ap,IMDIV(M1253,P1253))</f>
        <v>-0.0000883987843471636+0.000498860013911416i</v>
      </c>
      <c r="R1253" s="102" t="str">
        <f t="shared" ref="R1253:R1316" si="385">IMSUM(Rz*10^3,IMDIV(1,COMPLEX(0,(2*PI()*C1253*Cz*10^-9))))</f>
        <v>1400-0.281658118416565i</v>
      </c>
      <c r="S1253" s="102" t="str">
        <f t="shared" ref="S1253:S1316" si="386">IMDIV(1,COMPLEX(0,(2*PI()*C1253*Cp*10^-12)))</f>
        <v>-15.3929436809053i</v>
      </c>
      <c r="T1253" s="102" t="str">
        <f t="shared" si="375"/>
        <v>0.169223583752557-15.3910490292693i</v>
      </c>
      <c r="U1253" s="102" t="str">
        <f t="shared" ref="U1253:U1316" si="387">IMPRODUCT(-Rs*g/(Rs+Rd),T1253)</f>
        <v>-0.000066387713626003+0.00603802692686717i</v>
      </c>
      <c r="V1253" s="102"/>
      <c r="W1253" s="102"/>
      <c r="X1253" s="102"/>
      <c r="Y1253" s="102"/>
      <c r="Z1253" s="102"/>
      <c r="AA1253" s="102"/>
      <c r="AB1253" s="102"/>
      <c r="AC1253" s="102"/>
      <c r="AD1253" s="102"/>
      <c r="AE1253" s="102"/>
      <c r="AF1253" s="102"/>
      <c r="AG1253" s="102"/>
      <c r="AH1253" s="102"/>
      <c r="AI1253" s="102"/>
      <c r="AJ1253" s="102"/>
      <c r="AK1253" s="102"/>
      <c r="AL1253" s="102"/>
    </row>
    <row r="1254" spans="2:38" s="110" customFormat="1" x14ac:dyDescent="0.2">
      <c r="B1254" s="102">
        <f t="shared" si="376"/>
        <v>7.0849999999998703</v>
      </c>
      <c r="C1254" s="102">
        <f t="shared" si="377"/>
        <v>12161860.006460048</v>
      </c>
      <c r="D1254" s="102">
        <f t="shared" ref="D1254:D1317" si="388">C1254/1000</f>
        <v>12161.860006460049</v>
      </c>
      <c r="E1254" s="102">
        <f t="shared" ref="E1254:E1317" si="389">20*LOG(IMABS(Q1254))</f>
        <v>-66.007847351712897</v>
      </c>
      <c r="F1254" s="102">
        <f t="shared" ref="F1254:F1317" si="390">IF(180/PI()*IMARGUMENT(Q1254)&gt;0,180/PI()*IMARGUMENT(Q1254)-360,180/PI()*IMARGUMENT(Q1254))</f>
        <v>-260.06528166876069</v>
      </c>
      <c r="G1254" s="102">
        <f t="shared" ref="G1254:G1317" si="391">20*LOG(IMABS(U1254))</f>
        <v>-44.481561723656128</v>
      </c>
      <c r="H1254" s="102">
        <f t="shared" ref="H1254:H1317" si="392">180/PI()*IMARGUMENT(U1254)</f>
        <v>90.622727751121218</v>
      </c>
      <c r="I1254" s="102">
        <f t="shared" ref="I1254:I1317" si="393">E1254+G1254</f>
        <v>-110.48940907536903</v>
      </c>
      <c r="J1254" s="102">
        <f t="shared" ref="J1254:J1317" si="394">F1254+H1254</f>
        <v>-169.44255391763949</v>
      </c>
      <c r="K1254" s="102" t="str">
        <f t="shared" si="380"/>
        <v>1+89.7878836181636i</v>
      </c>
      <c r="L1254" s="102" t="str">
        <f t="shared" si="381"/>
        <v>1-7.29871532739226i</v>
      </c>
      <c r="M1254" s="102" t="str">
        <f t="shared" si="378"/>
        <v>656.336202378003+82.4891682907713i</v>
      </c>
      <c r="N1254" s="102" t="str">
        <f t="shared" si="382"/>
        <v>1+118972.33401609i</v>
      </c>
      <c r="O1254" s="102" t="str">
        <f t="shared" si="383"/>
        <v>-3705.69559542026+179.345087237723i</v>
      </c>
      <c r="P1254" s="102" t="str">
        <f t="shared" si="379"/>
        <v>-21340809.3185866-440875074.795205i</v>
      </c>
      <c r="Q1254" s="102" t="str">
        <f t="shared" si="384"/>
        <v>-0.0000863897411794564+0.000493226102232937i</v>
      </c>
      <c r="R1254" s="102" t="str">
        <f t="shared" si="385"/>
        <v>1400-0.278434004595945i</v>
      </c>
      <c r="S1254" s="102" t="str">
        <f t="shared" si="386"/>
        <v>-15.2167421116389i</v>
      </c>
      <c r="T1254" s="102" t="str">
        <f t="shared" ref="T1254:T1317" si="395">IMDIV(IMPRODUCT(R1254,S1254),IMSUM(R1254,S1254))</f>
        <v>0.165372056519566-15.2149117765386i</v>
      </c>
      <c r="U1254" s="102" t="str">
        <f t="shared" si="387"/>
        <v>-0.000064876729865368+0.00596892692771898i</v>
      </c>
      <c r="V1254" s="102"/>
      <c r="W1254" s="102"/>
      <c r="X1254" s="102"/>
      <c r="Y1254" s="102"/>
      <c r="Z1254" s="102"/>
      <c r="AA1254" s="102"/>
      <c r="AB1254" s="102"/>
      <c r="AC1254" s="102"/>
      <c r="AD1254" s="102"/>
      <c r="AE1254" s="102"/>
      <c r="AF1254" s="102"/>
      <c r="AG1254" s="102"/>
      <c r="AH1254" s="102"/>
      <c r="AI1254" s="102"/>
      <c r="AJ1254" s="102"/>
      <c r="AK1254" s="102"/>
      <c r="AL1254" s="102"/>
    </row>
    <row r="1255" spans="2:38" s="110" customFormat="1" x14ac:dyDescent="0.2">
      <c r="B1255" s="102">
        <f t="shared" ref="B1255:B1318" si="396">B1254+0.005</f>
        <v>7.0899999999998702</v>
      </c>
      <c r="C1255" s="102">
        <f t="shared" ref="C1255:C1318" si="397">10^B1255</f>
        <v>12302687.708120141</v>
      </c>
      <c r="D1255" s="102">
        <f t="shared" si="388"/>
        <v>12302.687708120142</v>
      </c>
      <c r="E1255" s="102">
        <f t="shared" si="389"/>
        <v>-66.109503754260231</v>
      </c>
      <c r="F1255" s="102">
        <f t="shared" si="390"/>
        <v>-260.17789107658223</v>
      </c>
      <c r="G1255" s="102">
        <f t="shared" si="391"/>
        <v>-44.581549618965454</v>
      </c>
      <c r="H1255" s="102">
        <f t="shared" si="392"/>
        <v>90.615600028094249</v>
      </c>
      <c r="I1255" s="102">
        <f t="shared" si="393"/>
        <v>-110.69105337322569</v>
      </c>
      <c r="J1255" s="102">
        <f t="shared" si="394"/>
        <v>-169.56229104848796</v>
      </c>
      <c r="K1255" s="102" t="str">
        <f t="shared" si="380"/>
        <v>1+90.8275783096133i</v>
      </c>
      <c r="L1255" s="102" t="str">
        <f t="shared" si="381"/>
        <v>1-7.38323046768182i</v>
      </c>
      <c r="M1255" s="102" t="str">
        <f t="shared" ref="M1255:M1318" si="398">IMPRODUCT(K1255,L1255)</f>
        <v>671.600943481293+83.4443478419315i</v>
      </c>
      <c r="N1255" s="102" t="str">
        <f t="shared" si="382"/>
        <v>1+120349.968716023i</v>
      </c>
      <c r="O1255" s="102" t="str">
        <f t="shared" si="383"/>
        <v>-3792.03562731149+181.42180547213i</v>
      </c>
      <c r="P1255" s="102" t="str">
        <f t="shared" ref="P1255:P1318" si="399">IMPRODUCT(N1255,O1255)</f>
        <v>-21837900.6486026-456371187.695177i</v>
      </c>
      <c r="Q1255" s="102" t="str">
        <f t="shared" si="384"/>
        <v>-0.0000844262874902112+0.000487654090454658i</v>
      </c>
      <c r="R1255" s="102" t="str">
        <f t="shared" si="385"/>
        <v>1400-0.275246796901046i</v>
      </c>
      <c r="S1255" s="102" t="str">
        <f t="shared" si="386"/>
        <v>-15.0425575050572i</v>
      </c>
      <c r="T1255" s="102" t="str">
        <f t="shared" si="395"/>
        <v>0.16160817951742-15.0407893032948i</v>
      </c>
      <c r="U1255" s="102" t="str">
        <f t="shared" si="387"/>
        <v>-0.0000634001319645262+0.00590061734206179i</v>
      </c>
      <c r="V1255" s="102"/>
      <c r="W1255" s="102"/>
      <c r="X1255" s="102"/>
      <c r="Y1255" s="102"/>
      <c r="Z1255" s="102"/>
      <c r="AA1255" s="102"/>
      <c r="AB1255" s="102"/>
      <c r="AC1255" s="102"/>
      <c r="AD1255" s="102"/>
      <c r="AE1255" s="102"/>
      <c r="AF1255" s="102"/>
      <c r="AG1255" s="102"/>
      <c r="AH1255" s="102"/>
      <c r="AI1255" s="102"/>
      <c r="AJ1255" s="102"/>
      <c r="AK1255" s="102"/>
      <c r="AL1255" s="102"/>
    </row>
    <row r="1256" spans="2:38" s="110" customFormat="1" x14ac:dyDescent="0.2">
      <c r="B1256" s="102">
        <f t="shared" si="396"/>
        <v>7.0949999999998701</v>
      </c>
      <c r="C1256" s="102">
        <f t="shared" si="397"/>
        <v>12445146.117710134</v>
      </c>
      <c r="D1256" s="102">
        <f t="shared" si="388"/>
        <v>12445.146117710134</v>
      </c>
      <c r="E1256" s="102">
        <f t="shared" si="389"/>
        <v>-66.211123184530138</v>
      </c>
      <c r="F1256" s="102">
        <f t="shared" si="390"/>
        <v>-260.28924869719054</v>
      </c>
      <c r="G1256" s="102">
        <f t="shared" si="391"/>
        <v>-44.681537789778609</v>
      </c>
      <c r="H1256" s="102">
        <f t="shared" si="392"/>
        <v>90.608553875661372</v>
      </c>
      <c r="I1256" s="102">
        <f t="shared" si="393"/>
        <v>-110.89266097430874</v>
      </c>
      <c r="J1256" s="102">
        <f t="shared" si="394"/>
        <v>-169.68069482152919</v>
      </c>
      <c r="K1256" s="102" t="str">
        <f t="shared" si="380"/>
        <v>1+91.8793120981868i</v>
      </c>
      <c r="L1256" s="102" t="str">
        <f t="shared" si="381"/>
        <v>1-7.46872424717263i</v>
      </c>
      <c r="M1256" s="102" t="str">
        <f t="shared" si="398"/>
        <v>687.221246081269+84.4105878510142i</v>
      </c>
      <c r="N1256" s="102" t="str">
        <f t="shared" si="382"/>
        <v>1+121743.55567395i</v>
      </c>
      <c r="O1256" s="102" t="str">
        <f t="shared" si="383"/>
        <v>-3880.38677689908+183.522570970343i</v>
      </c>
      <c r="P1256" s="102" t="str">
        <f t="shared" si="399"/>
        <v>-22346570.7231313-472411900.087302i</v>
      </c>
      <c r="Q1256" s="102" t="str">
        <f t="shared" si="384"/>
        <v>-0.0000825073919077615+0.000482143357647082i</v>
      </c>
      <c r="R1256" s="102" t="str">
        <f t="shared" si="385"/>
        <v>1400-0.272096072870939i</v>
      </c>
      <c r="S1256" s="102" t="str">
        <f t="shared" si="386"/>
        <v>-14.8703667731792i</v>
      </c>
      <c r="T1256" s="102" t="str">
        <f t="shared" si="395"/>
        <v>0.157929958538732-14.8686585956582i</v>
      </c>
      <c r="U1256" s="102" t="str">
        <f t="shared" si="387"/>
        <v>-0.0000619571375805793+0.00583308914137359i</v>
      </c>
      <c r="V1256" s="102"/>
      <c r="W1256" s="102"/>
      <c r="X1256" s="102"/>
      <c r="Y1256" s="102"/>
      <c r="Z1256" s="102"/>
      <c r="AA1256" s="102"/>
      <c r="AB1256" s="102"/>
      <c r="AC1256" s="102"/>
      <c r="AD1256" s="102"/>
      <c r="AE1256" s="102"/>
      <c r="AF1256" s="102"/>
      <c r="AG1256" s="102"/>
      <c r="AH1256" s="102"/>
      <c r="AI1256" s="102"/>
      <c r="AJ1256" s="102"/>
      <c r="AK1256" s="102"/>
      <c r="AL1256" s="102"/>
    </row>
    <row r="1257" spans="2:38" s="110" customFormat="1" x14ac:dyDescent="0.2">
      <c r="B1257" s="102">
        <f t="shared" si="396"/>
        <v>7.09999999999987</v>
      </c>
      <c r="C1257" s="102">
        <f t="shared" si="397"/>
        <v>12589254.117937911</v>
      </c>
      <c r="D1257" s="102">
        <f t="shared" si="388"/>
        <v>12589.254117937911</v>
      </c>
      <c r="E1257" s="102">
        <f t="shared" si="389"/>
        <v>-66.312706451745413</v>
      </c>
      <c r="F1257" s="102">
        <f t="shared" si="390"/>
        <v>-260.39936762411202</v>
      </c>
      <c r="G1257" s="102">
        <f t="shared" si="391"/>
        <v>-44.781526229825701</v>
      </c>
      <c r="H1257" s="102">
        <f t="shared" si="392"/>
        <v>90.601588360763017</v>
      </c>
      <c r="I1257" s="102">
        <f t="shared" si="393"/>
        <v>-111.09423268157111</v>
      </c>
      <c r="J1257" s="102">
        <f t="shared" si="394"/>
        <v>-169.79777926334901</v>
      </c>
      <c r="K1257" s="102" t="str">
        <f t="shared" si="380"/>
        <v>1+92.9432243900587i</v>
      </c>
      <c r="L1257" s="102" t="str">
        <f t="shared" si="381"/>
        <v>1-7.55520799797256i</v>
      </c>
      <c r="M1257" s="102" t="str">
        <f t="shared" si="398"/>
        <v>703.20539226913+85.3880163920861i</v>
      </c>
      <c r="N1257" s="102" t="str">
        <f t="shared" si="382"/>
        <v>1+123153.279608314i</v>
      </c>
      <c r="O1257" s="102" t="str">
        <f t="shared" si="383"/>
        <v>-3970.79588913201+185.647662186553i</v>
      </c>
      <c r="P1257" s="102" t="str">
        <f t="shared" si="399"/>
        <v>-22867089.2457795-489016350.754156i</v>
      </c>
      <c r="Q1257" s="102" t="str">
        <f t="shared" si="384"/>
        <v>-0.0000806320462516385+0.00047669328703165i</v>
      </c>
      <c r="R1257" s="102" t="str">
        <f t="shared" si="385"/>
        <v>1400-0.268981414880567i</v>
      </c>
      <c r="S1257" s="102" t="str">
        <f t="shared" si="386"/>
        <v>-14.7001470923101i</v>
      </c>
      <c r="T1257" s="102" t="str">
        <f t="shared" si="395"/>
        <v>0.154335444726831-14.6984969015206i</v>
      </c>
      <c r="U1257" s="102" t="str">
        <f t="shared" si="387"/>
        <v>-0.0000605469821620643+0.0057663333998273i</v>
      </c>
      <c r="V1257" s="102"/>
      <c r="W1257" s="102"/>
      <c r="X1257" s="102"/>
      <c r="Y1257" s="102"/>
      <c r="Z1257" s="102"/>
      <c r="AA1257" s="102"/>
      <c r="AB1257" s="102"/>
      <c r="AC1257" s="102"/>
      <c r="AD1257" s="102"/>
      <c r="AE1257" s="102"/>
      <c r="AF1257" s="102"/>
      <c r="AG1257" s="102"/>
      <c r="AH1257" s="102"/>
      <c r="AI1257" s="102"/>
      <c r="AJ1257" s="102"/>
      <c r="AK1257" s="102"/>
      <c r="AL1257" s="102"/>
    </row>
    <row r="1258" spans="2:38" s="110" customFormat="1" x14ac:dyDescent="0.2">
      <c r="B1258" s="102">
        <f t="shared" si="396"/>
        <v>7.1049999999998699</v>
      </c>
      <c r="C1258" s="102">
        <f t="shared" si="397"/>
        <v>12735030.810162812</v>
      </c>
      <c r="D1258" s="102">
        <f t="shared" si="388"/>
        <v>12735.030810162812</v>
      </c>
      <c r="E1258" s="102">
        <f t="shared" si="389"/>
        <v>-66.414254348127429</v>
      </c>
      <c r="F1258" s="102">
        <f t="shared" si="390"/>
        <v>-260.50826084136264</v>
      </c>
      <c r="G1258" s="102">
        <f t="shared" si="391"/>
        <v>-44.881514932979776</v>
      </c>
      <c r="H1258" s="102">
        <f t="shared" si="392"/>
        <v>90.594702560997476</v>
      </c>
      <c r="I1258" s="102">
        <f t="shared" si="393"/>
        <v>-111.2957692811072</v>
      </c>
      <c r="J1258" s="102">
        <f t="shared" si="394"/>
        <v>-169.91355828036518</v>
      </c>
      <c r="K1258" s="102" t="str">
        <f t="shared" si="380"/>
        <v>1+94.0194562056508i</v>
      </c>
      <c r="L1258" s="102" t="str">
        <f t="shared" si="381"/>
        <v>1-7.6426931834091i</v>
      </c>
      <c r="M1258" s="102" t="str">
        <f t="shared" si="398"/>
        <v>719.561857050758+86.3767630222417i</v>
      </c>
      <c r="N1258" s="102" t="str">
        <f t="shared" si="382"/>
        <v>1+124579.327376495i</v>
      </c>
      <c r="O1258" s="102" t="str">
        <f t="shared" si="383"/>
        <v>-4063.31090011829+187.797360799299i</v>
      </c>
      <c r="P1258" s="102" t="str">
        <f t="shared" si="399"/>
        <v>-23399732.2023577-506204351.060956i</v>
      </c>
      <c r="Q1258" s="102" t="str">
        <f t="shared" si="384"/>
        <v>-0.0000787992650174615+0.000471303266032609i</v>
      </c>
      <c r="R1258" s="102" t="str">
        <f t="shared" si="385"/>
        <v>1400-0.265902410085387i</v>
      </c>
      <c r="S1258" s="102" t="str">
        <f t="shared" si="386"/>
        <v>-14.5318759000153i</v>
      </c>
      <c r="T1258" s="102" t="str">
        <f t="shared" si="395"/>
        <v>0.150822733545373-14.5302817276045i</v>
      </c>
      <c r="U1258" s="102" t="str">
        <f t="shared" si="387"/>
        <v>-0.0000591689185447231+0.00570034129313714i</v>
      </c>
      <c r="V1258" s="102"/>
      <c r="W1258" s="102"/>
      <c r="X1258" s="102"/>
      <c r="Y1258" s="102"/>
      <c r="Z1258" s="102"/>
      <c r="AA1258" s="102"/>
      <c r="AB1258" s="102"/>
      <c r="AC1258" s="102"/>
      <c r="AD1258" s="102"/>
      <c r="AE1258" s="102"/>
      <c r="AF1258" s="102"/>
      <c r="AG1258" s="102"/>
      <c r="AH1258" s="102"/>
      <c r="AI1258" s="102"/>
      <c r="AJ1258" s="102"/>
      <c r="AK1258" s="102"/>
      <c r="AL1258" s="102"/>
    </row>
    <row r="1259" spans="2:38" s="110" customFormat="1" x14ac:dyDescent="0.2">
      <c r="B1259" s="102">
        <f t="shared" si="396"/>
        <v>7.1099999999998698</v>
      </c>
      <c r="C1259" s="102">
        <f t="shared" si="397"/>
        <v>12882495.51692749</v>
      </c>
      <c r="D1259" s="102">
        <f t="shared" si="388"/>
        <v>12882.495516927491</v>
      </c>
      <c r="E1259" s="102">
        <f t="shared" si="389"/>
        <v>-66.515767649222084</v>
      </c>
      <c r="F1259" s="102">
        <f t="shared" si="390"/>
        <v>-260.61594122341654</v>
      </c>
      <c r="G1259" s="102">
        <f t="shared" si="391"/>
        <v>-44.981503893253034</v>
      </c>
      <c r="H1259" s="102">
        <f t="shared" si="392"/>
        <v>90.587895564499647</v>
      </c>
      <c r="I1259" s="102">
        <f t="shared" si="393"/>
        <v>-111.49727154247512</v>
      </c>
      <c r="J1259" s="102">
        <f t="shared" si="394"/>
        <v>-170.02804565891688</v>
      </c>
      <c r="K1259" s="102" t="str">
        <f t="shared" si="380"/>
        <v>1+95.1081501983247i</v>
      </c>
      <c r="L1259" s="102" t="str">
        <f t="shared" si="381"/>
        <v>1-7.73119139954882i</v>
      </c>
      <c r="M1259" s="102" t="str">
        <f t="shared" si="398"/>
        <v>736.299312840285+87.3769587987759i</v>
      </c>
      <c r="N1259" s="102" t="str">
        <f t="shared" si="382"/>
        <v>1+126021.88799958i</v>
      </c>
      <c r="O1259" s="102" t="str">
        <f t="shared" si="383"/>
        <v>-4157.98086254134+189.971951748804i</v>
      </c>
      <c r="P1259" s="102" t="str">
        <f t="shared" si="399"/>
        <v>-23944782.0072119-523996408.59163i</v>
      </c>
      <c r="Q1259" s="102" t="str">
        <f t="shared" si="384"/>
        <v>-0.000077008084872983+0.000465972686324927i</v>
      </c>
      <c r="R1259" s="102" t="str">
        <f t="shared" si="385"/>
        <v>1400-0.262858650366647i</v>
      </c>
      <c r="S1259" s="102" t="str">
        <f t="shared" si="386"/>
        <v>-14.3655308921307i</v>
      </c>
      <c r="T1259" s="102" t="str">
        <f t="shared" si="395"/>
        <v>0.147389963771354-14.3639908365559i</v>
      </c>
      <c r="U1259" s="102" t="str">
        <f t="shared" si="387"/>
        <v>-0.0000578222165564541+0.00563510409741807i</v>
      </c>
      <c r="V1259" s="102"/>
      <c r="W1259" s="102"/>
      <c r="X1259" s="102"/>
      <c r="Y1259" s="102"/>
      <c r="Z1259" s="102"/>
      <c r="AA1259" s="102"/>
      <c r="AB1259" s="102"/>
      <c r="AC1259" s="102"/>
      <c r="AD1259" s="102"/>
      <c r="AE1259" s="102"/>
      <c r="AF1259" s="102"/>
      <c r="AG1259" s="102"/>
      <c r="AH1259" s="102"/>
      <c r="AI1259" s="102"/>
      <c r="AJ1259" s="102"/>
      <c r="AK1259" s="102"/>
      <c r="AL1259" s="102"/>
    </row>
    <row r="1260" spans="2:38" s="110" customFormat="1" x14ac:dyDescent="0.2">
      <c r="B1260" s="102">
        <f t="shared" si="396"/>
        <v>7.1149999999998697</v>
      </c>
      <c r="C1260" s="102">
        <f t="shared" si="397"/>
        <v>13031667.784519099</v>
      </c>
      <c r="D1260" s="102">
        <f t="shared" si="388"/>
        <v>13031.667784519099</v>
      </c>
      <c r="E1260" s="102">
        <f t="shared" si="389"/>
        <v>-66.61724711422022</v>
      </c>
      <c r="F1260" s="102">
        <f t="shared" si="390"/>
        <v>-260.72242153521427</v>
      </c>
      <c r="G1260" s="102">
        <f t="shared" si="391"/>
        <v>-45.081493104793957</v>
      </c>
      <c r="H1260" s="102">
        <f t="shared" si="392"/>
        <v>90.581166469821255</v>
      </c>
      <c r="I1260" s="102">
        <f t="shared" si="393"/>
        <v>-111.69874021901418</v>
      </c>
      <c r="J1260" s="102">
        <f t="shared" si="394"/>
        <v>-170.14125506539301</v>
      </c>
      <c r="K1260" s="102" t="str">
        <f t="shared" si="380"/>
        <v>1+96.2094506732897i</v>
      </c>
      <c r="L1260" s="102" t="str">
        <f t="shared" si="381"/>
        <v>1-7.82071437673442i</v>
      </c>
      <c r="M1260" s="102" t="str">
        <f t="shared" si="398"/>
        <v>753.426634058318+88.3887362965553i</v>
      </c>
      <c r="N1260" s="102" t="str">
        <f t="shared" si="382"/>
        <v>1+127481.152687417i</v>
      </c>
      <c r="O1260" s="102" t="str">
        <f t="shared" si="383"/>
        <v>-4254.85597166832+192.171723274743i</v>
      </c>
      <c r="P1260" s="102" t="str">
        <f t="shared" si="399"/>
        <v>-24502527.6529632-542413751.615494i</v>
      </c>
      <c r="Q1260" s="102" t="str">
        <f t="shared" si="384"/>
        <v>-0.0000752575641650598+0.000460700943878493i</v>
      </c>
      <c r="R1260" s="102" t="str">
        <f t="shared" si="385"/>
        <v>1400-0.259849732277295i</v>
      </c>
      <c r="S1260" s="102" t="str">
        <f t="shared" si="386"/>
        <v>-14.2010900198057i</v>
      </c>
      <c r="T1260" s="102" t="str">
        <f t="shared" si="395"/>
        <v>0.144035316510931-14.199602244067i</v>
      </c>
      <c r="U1260" s="102" t="str">
        <f t="shared" si="387"/>
        <v>-0.0000565061626312113+0.00557061318805704i</v>
      </c>
      <c r="V1260" s="102"/>
      <c r="W1260" s="102"/>
      <c r="X1260" s="102"/>
      <c r="Y1260" s="102"/>
      <c r="Z1260" s="102"/>
      <c r="AA1260" s="102"/>
      <c r="AB1260" s="102"/>
      <c r="AC1260" s="102"/>
      <c r="AD1260" s="102"/>
      <c r="AE1260" s="102"/>
      <c r="AF1260" s="102"/>
      <c r="AG1260" s="102"/>
      <c r="AH1260" s="102"/>
      <c r="AI1260" s="102"/>
      <c r="AJ1260" s="102"/>
      <c r="AK1260" s="102"/>
      <c r="AL1260" s="102"/>
    </row>
    <row r="1261" spans="2:38" s="110" customFormat="1" x14ac:dyDescent="0.2">
      <c r="B1261" s="102">
        <f t="shared" si="396"/>
        <v>7.1199999999998695</v>
      </c>
      <c r="C1261" s="102">
        <f t="shared" si="397"/>
        <v>13182567.385560131</v>
      </c>
      <c r="D1261" s="102">
        <f t="shared" si="388"/>
        <v>13182.567385560131</v>
      </c>
      <c r="E1261" s="102">
        <f t="shared" si="389"/>
        <v>-66.718693486274034</v>
      </c>
      <c r="F1261" s="102">
        <f t="shared" si="390"/>
        <v>-260.82771443220855</v>
      </c>
      <c r="G1261" s="102">
        <f t="shared" si="391"/>
        <v>-45.181482561884351</v>
      </c>
      <c r="H1261" s="102">
        <f t="shared" si="392"/>
        <v>90.574514385812208</v>
      </c>
      <c r="I1261" s="102">
        <f t="shared" si="393"/>
        <v>-111.90017604815839</v>
      </c>
      <c r="J1261" s="102">
        <f t="shared" si="394"/>
        <v>-170.25320004639633</v>
      </c>
      <c r="K1261" s="102" t="str">
        <f t="shared" si="380"/>
        <v>1+97.3235036067311i</v>
      </c>
      <c r="L1261" s="102" t="str">
        <f t="shared" si="381"/>
        <v>1-7.91127398113955i</v>
      </c>
      <c r="M1261" s="102" t="str">
        <f t="shared" si="398"/>
        <v>770.952901837273+89.4122296255916i</v>
      </c>
      <c r="N1261" s="102" t="str">
        <f t="shared" si="382"/>
        <v>1+128957.314863961i</v>
      </c>
      <c r="O1261" s="102" t="str">
        <f t="shared" si="383"/>
        <v>-4353.98759196439+194.396966954449i</v>
      </c>
      <c r="P1261" s="102" t="str">
        <f t="shared" si="399"/>
        <v>-25073264.8637359-561478354.413764i</v>
      </c>
      <c r="Q1261" s="102" t="str">
        <f t="shared" si="384"/>
        <v>-0.0000735467824373236+0.000455487438998668i</v>
      </c>
      <c r="R1261" s="102" t="str">
        <f t="shared" si="385"/>
        <v>1400-0.256875256988498i</v>
      </c>
      <c r="S1261" s="102" t="str">
        <f t="shared" si="386"/>
        <v>-14.0385314865807i</v>
      </c>
      <c r="T1261" s="102" t="str">
        <f t="shared" si="395"/>
        <v>0.140757014237571-14.0370942160303i</v>
      </c>
      <c r="U1261" s="102" t="str">
        <f t="shared" si="387"/>
        <v>-0.0000552200594316623+0.00550686003859649i</v>
      </c>
      <c r="V1261" s="102"/>
      <c r="W1261" s="102"/>
      <c r="X1261" s="102"/>
      <c r="Y1261" s="102"/>
      <c r="Z1261" s="102"/>
      <c r="AA1261" s="102"/>
      <c r="AB1261" s="102"/>
      <c r="AC1261" s="102"/>
      <c r="AD1261" s="102"/>
      <c r="AE1261" s="102"/>
      <c r="AF1261" s="102"/>
      <c r="AG1261" s="102"/>
      <c r="AH1261" s="102"/>
      <c r="AI1261" s="102"/>
      <c r="AJ1261" s="102"/>
      <c r="AK1261" s="102"/>
      <c r="AL1261" s="102"/>
    </row>
    <row r="1262" spans="2:38" s="110" customFormat="1" x14ac:dyDescent="0.2">
      <c r="B1262" s="102">
        <f t="shared" si="396"/>
        <v>7.1249999999998694</v>
      </c>
      <c r="C1262" s="102">
        <f t="shared" si="397"/>
        <v>13335214.321629252</v>
      </c>
      <c r="D1262" s="102">
        <f t="shared" si="388"/>
        <v>13335.214321629252</v>
      </c>
      <c r="E1262" s="102">
        <f t="shared" si="389"/>
        <v>-66.820107492807864</v>
      </c>
      <c r="F1262" s="102">
        <f t="shared" si="390"/>
        <v>-260.93183246044669</v>
      </c>
      <c r="G1262" s="102">
        <f t="shared" si="391"/>
        <v>-45.281472258935871</v>
      </c>
      <c r="H1262" s="102">
        <f t="shared" si="392"/>
        <v>90.567938431503549</v>
      </c>
      <c r="I1262" s="102">
        <f t="shared" si="393"/>
        <v>-112.10157975174374</v>
      </c>
      <c r="J1262" s="102">
        <f t="shared" si="394"/>
        <v>-170.36389402894315</v>
      </c>
      <c r="K1262" s="102" t="str">
        <f t="shared" si="380"/>
        <v>1+98.4504566651583i</v>
      </c>
      <c r="L1262" s="102" t="str">
        <f t="shared" si="381"/>
        <v>1-8.00288221634167i</v>
      </c>
      <c r="M1262" s="102" t="str">
        <f t="shared" si="398"/>
        <v>788.887408836312+90.4475744488166i</v>
      </c>
      <c r="N1262" s="102" t="str">
        <f t="shared" si="382"/>
        <v>1+130450.570192907i</v>
      </c>
      <c r="O1262" s="102" t="str">
        <f t="shared" si="383"/>
        <v>-4455.42828432679+196.647977741561i</v>
      </c>
      <c r="P1262" s="102" t="str">
        <f t="shared" si="399"/>
        <v>-25657296.251953-581212963.496058i</v>
      </c>
      <c r="Q1262" s="102" t="str">
        <f t="shared" si="384"/>
        <v>-0.0000718748399583375+0.000450331576363417i</v>
      </c>
      <c r="R1262" s="102" t="str">
        <f t="shared" si="385"/>
        <v>1400-0.253934830236776i</v>
      </c>
      <c r="S1262" s="102" t="str">
        <f t="shared" si="386"/>
        <v>-13.8778337454982i</v>
      </c>
      <c r="T1262" s="102" t="str">
        <f t="shared" si="395"/>
        <v>0.137553319852041-13.8764452657247i</v>
      </c>
      <c r="U1262" s="102" t="str">
        <f t="shared" si="387"/>
        <v>-0.000053963225480416+0.00544383621963045i</v>
      </c>
      <c r="V1262" s="102"/>
      <c r="W1262" s="102"/>
      <c r="X1262" s="102"/>
      <c r="Y1262" s="102"/>
      <c r="Z1262" s="102"/>
      <c r="AA1262" s="102"/>
      <c r="AB1262" s="102"/>
      <c r="AC1262" s="102"/>
      <c r="AD1262" s="102"/>
      <c r="AE1262" s="102"/>
      <c r="AF1262" s="102"/>
      <c r="AG1262" s="102"/>
      <c r="AH1262" s="102"/>
      <c r="AI1262" s="102"/>
      <c r="AJ1262" s="102"/>
      <c r="AK1262" s="102"/>
      <c r="AL1262" s="102"/>
    </row>
    <row r="1263" spans="2:38" s="110" customFormat="1" x14ac:dyDescent="0.2">
      <c r="B1263" s="102">
        <f t="shared" si="396"/>
        <v>7.1299999999998693</v>
      </c>
      <c r="C1263" s="102">
        <f t="shared" si="397"/>
        <v>13489628.825912502</v>
      </c>
      <c r="D1263" s="102">
        <f t="shared" si="388"/>
        <v>13489.628825912501</v>
      </c>
      <c r="E1263" s="102">
        <f t="shared" si="389"/>
        <v>-66.921489845825008</v>
      </c>
      <c r="F1263" s="102">
        <f t="shared" si="390"/>
        <v>-261.03478805668772</v>
      </c>
      <c r="G1263" s="102">
        <f t="shared" si="391"/>
        <v>-45.381462190487596</v>
      </c>
      <c r="H1263" s="102">
        <f t="shared" si="392"/>
        <v>90.561437735991461</v>
      </c>
      <c r="I1263" s="102">
        <f t="shared" si="393"/>
        <v>-112.3029520363126</v>
      </c>
      <c r="J1263" s="102">
        <f t="shared" si="394"/>
        <v>-170.47335032069626</v>
      </c>
      <c r="K1263" s="102" t="str">
        <f t="shared" si="380"/>
        <v>1+99.5904592249786i</v>
      </c>
      <c r="L1263" s="102" t="str">
        <f t="shared" si="381"/>
        <v>1-8.09555122491316i</v>
      </c>
      <c r="M1263" s="102" t="str">
        <f t="shared" si="398"/>
        <v>807.23966416844+91.4949080000654i</v>
      </c>
      <c r="N1263" s="102" t="str">
        <f t="shared" si="382"/>
        <v>1+131961.116603634i</v>
      </c>
      <c r="O1263" s="102" t="str">
        <f t="shared" si="383"/>
        <v>-4559.23183395336+198.925054005121i</v>
      </c>
      <c r="P1263" s="102" t="str">
        <f t="shared" si="399"/>
        <v>-26254931.4787879-601641124.738266i</v>
      </c>
      <c r="Q1263" s="102" t="str">
        <f t="shared" si="384"/>
        <v>-0.0000702408572600103+0.00044523276505707i</v>
      </c>
      <c r="R1263" s="102" t="str">
        <f t="shared" si="385"/>
        <v>1400-0.251028062271749i</v>
      </c>
      <c r="S1263" s="102" t="str">
        <f t="shared" si="386"/>
        <v>-13.7189754962467i</v>
      </c>
      <c r="T1263" s="102" t="str">
        <f t="shared" si="395"/>
        <v>0.134422535763693-13.7176341510303i</v>
      </c>
      <c r="U1263" s="102" t="str">
        <f t="shared" si="387"/>
        <v>-0.0000527349947996025+0.00538153339771187i</v>
      </c>
      <c r="V1263" s="102"/>
      <c r="W1263" s="102"/>
      <c r="X1263" s="102"/>
      <c r="Y1263" s="102"/>
      <c r="Z1263" s="102"/>
      <c r="AA1263" s="102"/>
      <c r="AB1263" s="102"/>
      <c r="AC1263" s="102"/>
      <c r="AD1263" s="102"/>
      <c r="AE1263" s="102"/>
      <c r="AF1263" s="102"/>
      <c r="AG1263" s="102"/>
      <c r="AH1263" s="102"/>
      <c r="AI1263" s="102"/>
      <c r="AJ1263" s="102"/>
      <c r="AK1263" s="102"/>
      <c r="AL1263" s="102"/>
    </row>
    <row r="1264" spans="2:38" s="110" customFormat="1" x14ac:dyDescent="0.2">
      <c r="B1264" s="102">
        <f t="shared" si="396"/>
        <v>7.1349999999998692</v>
      </c>
      <c r="C1264" s="102">
        <f t="shared" si="397"/>
        <v>13645831.365885165</v>
      </c>
      <c r="D1264" s="102">
        <f t="shared" si="388"/>
        <v>13645.831365885164</v>
      </c>
      <c r="E1264" s="102">
        <f t="shared" si="389"/>
        <v>-67.022841242208926</v>
      </c>
      <c r="F1264" s="102">
        <f t="shared" si="390"/>
        <v>-261.13659354855292</v>
      </c>
      <c r="G1264" s="102">
        <f t="shared" si="391"/>
        <v>-45.481452351202527</v>
      </c>
      <c r="H1264" s="102">
        <f t="shared" si="392"/>
        <v>90.555011438322794</v>
      </c>
      <c r="I1264" s="102">
        <f t="shared" si="393"/>
        <v>-112.50429359341146</v>
      </c>
      <c r="J1264" s="102">
        <f t="shared" si="394"/>
        <v>-170.58158211023013</v>
      </c>
      <c r="K1264" s="102" t="str">
        <f t="shared" si="380"/>
        <v>1+100.743662392296i</v>
      </c>
      <c r="L1264" s="102" t="str">
        <f t="shared" si="381"/>
        <v>1-8.1892932900307i</v>
      </c>
      <c r="M1264" s="102" t="str">
        <f t="shared" si="398"/>
        <v>826.019398442348+92.5543691022653i</v>
      </c>
      <c r="N1264" s="102" t="str">
        <f t="shared" si="382"/>
        <v>1+133489.154317431i</v>
      </c>
      <c r="O1264" s="102" t="str">
        <f t="shared" si="383"/>
        <v>-4665.45327886007+201.228497569121i</v>
      </c>
      <c r="P1264" s="102" t="str">
        <f t="shared" si="399"/>
        <v>-26866487.418348-622787211.474019i</v>
      </c>
      <c r="Q1264" s="102" t="str">
        <f t="shared" si="384"/>
        <v>-0.0000686439746860727+0.000440190418600944i</v>
      </c>
      <c r="R1264" s="102" t="str">
        <f t="shared" si="385"/>
        <v>1400-0.248154567804472i</v>
      </c>
      <c r="S1264" s="102" t="str">
        <f t="shared" si="386"/>
        <v>-13.5619356823374i</v>
      </c>
      <c r="T1264" s="102" t="str">
        <f t="shared" si="395"/>
        <v>0.131363002992619-13.5606398716754i</v>
      </c>
      <c r="U1264" s="102" t="str">
        <f t="shared" si="387"/>
        <v>-0.0000515347165586427+0.00531994333427264i</v>
      </c>
      <c r="V1264" s="102"/>
      <c r="W1264" s="102"/>
      <c r="X1264" s="102"/>
      <c r="Y1264" s="102"/>
      <c r="Z1264" s="102"/>
      <c r="AA1264" s="102"/>
      <c r="AB1264" s="102"/>
      <c r="AC1264" s="102"/>
      <c r="AD1264" s="102"/>
      <c r="AE1264" s="102"/>
      <c r="AF1264" s="102"/>
      <c r="AG1264" s="102"/>
      <c r="AH1264" s="102"/>
      <c r="AI1264" s="102"/>
      <c r="AJ1264" s="102"/>
      <c r="AK1264" s="102"/>
      <c r="AL1264" s="102"/>
    </row>
    <row r="1265" spans="2:38" s="110" customFormat="1" x14ac:dyDescent="0.2">
      <c r="B1265" s="102">
        <f t="shared" si="396"/>
        <v>7.1399999999998691</v>
      </c>
      <c r="C1265" s="102">
        <f t="shared" si="397"/>
        <v>13803842.646024719</v>
      </c>
      <c r="D1265" s="102">
        <f t="shared" si="388"/>
        <v>13803.842646024719</v>
      </c>
      <c r="E1265" s="102">
        <f t="shared" si="389"/>
        <v>-67.124162364020293</v>
      </c>
      <c r="F1265" s="102">
        <f t="shared" si="390"/>
        <v>-261.23726115470896</v>
      </c>
      <c r="G1265" s="102">
        <f t="shared" si="391"/>
        <v>-45.581442735865423</v>
      </c>
      <c r="H1265" s="102">
        <f t="shared" si="392"/>
        <v>90.548658687381732</v>
      </c>
      <c r="I1265" s="102">
        <f t="shared" si="393"/>
        <v>-112.70560509988572</v>
      </c>
      <c r="J1265" s="102">
        <f t="shared" si="394"/>
        <v>-170.68860246732723</v>
      </c>
      <c r="K1265" s="102" t="str">
        <f t="shared" si="380"/>
        <v>1+101.910219022943i</v>
      </c>
      <c r="L1265" s="102" t="str">
        <f t="shared" si="381"/>
        <v>1-8.28412083710351i</v>
      </c>
      <c r="M1265" s="102" t="str">
        <f t="shared" si="398"/>
        <v>845.236568921745+93.6260981858395i</v>
      </c>
      <c r="N1265" s="102" t="str">
        <f t="shared" si="382"/>
        <v>1+135034.885874042i</v>
      </c>
      <c r="O1265" s="102" t="str">
        <f t="shared" si="383"/>
        <v>-4774.14893906306+203.558613752511i</v>
      </c>
      <c r="P1265" s="102" t="str">
        <f t="shared" si="399"/>
        <v>-27492288.3256876-644676453.573445i</v>
      </c>
      <c r="Q1265" s="102" t="str">
        <f t="shared" si="384"/>
        <v>-0.0000670833519503877+0.00043520395498086i</v>
      </c>
      <c r="R1265" s="102" t="str">
        <f t="shared" si="385"/>
        <v>1400-0.245313965956366i</v>
      </c>
      <c r="S1265" s="102" t="str">
        <f t="shared" si="386"/>
        <v>-13.406693488313i</v>
      </c>
      <c r="T1265" s="102" t="str">
        <f t="shared" si="395"/>
        <v>0.128373100292149-13.4054416665115i</v>
      </c>
      <c r="U1265" s="102" t="str">
        <f t="shared" si="387"/>
        <v>-0.0000503617547299968+0.0052590578845545i</v>
      </c>
      <c r="V1265" s="102"/>
      <c r="W1265" s="102"/>
      <c r="X1265" s="102"/>
      <c r="Y1265" s="102"/>
      <c r="Z1265" s="102"/>
      <c r="AA1265" s="102"/>
      <c r="AB1265" s="102"/>
      <c r="AC1265" s="102"/>
      <c r="AD1265" s="102"/>
      <c r="AE1265" s="102"/>
      <c r="AF1265" s="102"/>
      <c r="AG1265" s="102"/>
      <c r="AH1265" s="102"/>
      <c r="AI1265" s="102"/>
      <c r="AJ1265" s="102"/>
      <c r="AK1265" s="102"/>
      <c r="AL1265" s="102"/>
    </row>
    <row r="1266" spans="2:38" s="110" customFormat="1" x14ac:dyDescent="0.2">
      <c r="B1266" s="102">
        <f t="shared" si="396"/>
        <v>7.144999999999869</v>
      </c>
      <c r="C1266" s="102">
        <f t="shared" si="397"/>
        <v>13963683.610555198</v>
      </c>
      <c r="D1266" s="102">
        <f t="shared" si="388"/>
        <v>13963.683610555197</v>
      </c>
      <c r="E1266" s="102">
        <f t="shared" si="389"/>
        <v>-67.225453878789551</v>
      </c>
      <c r="F1266" s="102">
        <f t="shared" si="390"/>
        <v>-261.33680298508114</v>
      </c>
      <c r="G1266" s="102">
        <f t="shared" si="391"/>
        <v>-45.681433339379453</v>
      </c>
      <c r="H1266" s="102">
        <f t="shared" si="392"/>
        <v>90.54237864177783</v>
      </c>
      <c r="I1266" s="102">
        <f t="shared" si="393"/>
        <v>-112.906887218169</v>
      </c>
      <c r="J1266" s="102">
        <f t="shared" si="394"/>
        <v>-170.79442434330332</v>
      </c>
      <c r="K1266" s="102" t="str">
        <f t="shared" si="380"/>
        <v>1+103.090283742735i</v>
      </c>
      <c r="L1266" s="102" t="str">
        <f t="shared" si="381"/>
        <v>1-8.38004643542022i</v>
      </c>
      <c r="M1266" s="102" t="str">
        <f t="shared" si="398"/>
        <v>864.901364804766+94.7102373073148i</v>
      </c>
      <c r="N1266" s="102" t="str">
        <f t="shared" si="382"/>
        <v>1+136598.516158511i</v>
      </c>
      <c r="O1266" s="102" t="str">
        <f t="shared" si="383"/>
        <v>-4885.37644644011+205.915711409666i</v>
      </c>
      <c r="P1266" s="102" t="str">
        <f t="shared" si="399"/>
        <v>-28132666.008731-667334967.543747i</v>
      </c>
      <c r="Q1266" s="102" t="str">
        <f t="shared" si="384"/>
        <v>-0.0000655581677049028+0.000430272796671727i</v>
      </c>
      <c r="R1266" s="102" t="str">
        <f t="shared" si="385"/>
        <v>1400-0.242505880208733i</v>
      </c>
      <c r="S1266" s="102" t="str">
        <f t="shared" si="386"/>
        <v>-13.2532283369889i</v>
      </c>
      <c r="T1266" s="102" t="str">
        <f t="shared" si="395"/>
        <v>0.12545124329129-13.2520190108199i</v>
      </c>
      <c r="U1266" s="102" t="str">
        <f t="shared" si="387"/>
        <v>-0.0000492154877527367+0.00519886899655241i</v>
      </c>
      <c r="V1266" s="102"/>
      <c r="W1266" s="102"/>
      <c r="X1266" s="102"/>
      <c r="Y1266" s="102"/>
      <c r="Z1266" s="102"/>
      <c r="AA1266" s="102"/>
      <c r="AB1266" s="102"/>
      <c r="AC1266" s="102"/>
      <c r="AD1266" s="102"/>
      <c r="AE1266" s="102"/>
      <c r="AF1266" s="102"/>
      <c r="AG1266" s="102"/>
      <c r="AH1266" s="102"/>
      <c r="AI1266" s="102"/>
      <c r="AJ1266" s="102"/>
      <c r="AK1266" s="102"/>
      <c r="AL1266" s="102"/>
    </row>
    <row r="1267" spans="2:38" s="110" customFormat="1" x14ac:dyDescent="0.2">
      <c r="B1267" s="102">
        <f t="shared" si="396"/>
        <v>7.1499999999998689</v>
      </c>
      <c r="C1267" s="102">
        <f t="shared" si="397"/>
        <v>14125375.446223317</v>
      </c>
      <c r="D1267" s="102">
        <f t="shared" si="388"/>
        <v>14125.375446223317</v>
      </c>
      <c r="E1267" s="102">
        <f t="shared" si="389"/>
        <v>-67.32671643980359</v>
      </c>
      <c r="F1267" s="102">
        <f t="shared" si="390"/>
        <v>-261.43523104109664</v>
      </c>
      <c r="G1267" s="102">
        <f t="shared" si="391"/>
        <v>-45.781424156764032</v>
      </c>
      <c r="H1267" s="102">
        <f t="shared" si="392"/>
        <v>90.536170469735254</v>
      </c>
      <c r="I1267" s="102">
        <f t="shared" si="393"/>
        <v>-113.10814059656762</v>
      </c>
      <c r="J1267" s="102">
        <f t="shared" si="394"/>
        <v>-170.89906057136139</v>
      </c>
      <c r="K1267" s="102" t="str">
        <f t="shared" si="380"/>
        <v>1+104.284012967974i</v>
      </c>
      <c r="L1267" s="102" t="str">
        <f t="shared" si="381"/>
        <v>1-8.477082799815i</v>
      </c>
      <c r="M1267" s="102" t="str">
        <f t="shared" si="398"/>
        <v>885.024212626497+95.806930168159i</v>
      </c>
      <c r="N1267" s="102" t="str">
        <f t="shared" si="382"/>
        <v>1+138180.252428338i</v>
      </c>
      <c r="O1267" s="102" t="str">
        <f t="shared" si="383"/>
        <v>-4999.1947752879+208.300102971329i</v>
      </c>
      <c r="P1267" s="102" t="str">
        <f t="shared" si="399"/>
        <v>-28787960.0042023-690789787.687607i</v>
      </c>
      <c r="Q1267" s="102" t="str">
        <f t="shared" si="384"/>
        <v>-0.0000640676191170465+0.000425396370659358i</v>
      </c>
      <c r="R1267" s="102" t="str">
        <f t="shared" si="385"/>
        <v>1400-0.239729938352848i</v>
      </c>
      <c r="S1267" s="102" t="str">
        <f t="shared" si="386"/>
        <v>-13.1015198867254i</v>
      </c>
      <c r="T1267" s="102" t="str">
        <f t="shared" si="395"/>
        <v>0.122595883656602-13.1003516136459i</v>
      </c>
      <c r="U1267" s="102" t="str">
        <f t="shared" si="387"/>
        <v>-0.0000480953082037438+0.00513936870996876i</v>
      </c>
      <c r="V1267" s="102"/>
      <c r="W1267" s="102"/>
      <c r="X1267" s="102"/>
      <c r="Y1267" s="102"/>
      <c r="Z1267" s="102"/>
      <c r="AA1267" s="102"/>
      <c r="AB1267" s="102"/>
      <c r="AC1267" s="102"/>
      <c r="AD1267" s="102"/>
      <c r="AE1267" s="102"/>
      <c r="AF1267" s="102"/>
      <c r="AG1267" s="102"/>
      <c r="AH1267" s="102"/>
      <c r="AI1267" s="102"/>
      <c r="AJ1267" s="102"/>
      <c r="AK1267" s="102"/>
      <c r="AL1267" s="102"/>
    </row>
    <row r="1268" spans="2:38" s="110" customFormat="1" x14ac:dyDescent="0.2">
      <c r="B1268" s="102">
        <f t="shared" si="396"/>
        <v>7.1549999999998688</v>
      </c>
      <c r="C1268" s="102">
        <f t="shared" si="397"/>
        <v>14288939.585106753</v>
      </c>
      <c r="D1268" s="102">
        <f t="shared" si="388"/>
        <v>14288.939585106753</v>
      </c>
      <c r="E1268" s="102">
        <f t="shared" si="389"/>
        <v>-67.427950686388968</v>
      </c>
      <c r="F1268" s="102">
        <f t="shared" si="390"/>
        <v>-261.53255721595593</v>
      </c>
      <c r="G1268" s="102">
        <f t="shared" si="391"/>
        <v>-45.881415183151759</v>
      </c>
      <c r="H1268" s="102">
        <f t="shared" si="392"/>
        <v>90.530033348983309</v>
      </c>
      <c r="I1268" s="102">
        <f t="shared" si="393"/>
        <v>-113.30936586954073</v>
      </c>
      <c r="J1268" s="102">
        <f t="shared" si="394"/>
        <v>-171.00252386697264</v>
      </c>
      <c r="K1268" s="102" t="str">
        <f t="shared" si="380"/>
        <v>1+105.491564926175i</v>
      </c>
      <c r="L1268" s="102" t="str">
        <f t="shared" si="381"/>
        <v>1-8.57524279235283i</v>
      </c>
      <c r="M1268" s="102" t="str">
        <f t="shared" si="398"/>
        <v>905.615781787203+96.9163221338222i</v>
      </c>
      <c r="N1268" s="102" t="str">
        <f t="shared" si="382"/>
        <v>1+139780.304340953i</v>
      </c>
      <c r="O1268" s="102" t="str">
        <f t="shared" si="383"/>
        <v>-5115.66427359095+210.712104486018i</v>
      </c>
      <c r="P1268" s="102" t="str">
        <f t="shared" si="399"/>
        <v>-29458517.7576519-715068898.356579i</v>
      </c>
      <c r="Q1268" s="102" t="str">
        <f t="shared" si="384"/>
        <v>-0.0000626109214563564+0.000420574108459528i</v>
      </c>
      <c r="R1268" s="102" t="str">
        <f t="shared" si="385"/>
        <v>1400-0.236985772440625i</v>
      </c>
      <c r="S1268" s="102" t="str">
        <f t="shared" si="386"/>
        <v>-12.9515480287318i</v>
      </c>
      <c r="T1268" s="102" t="str">
        <f t="shared" si="395"/>
        <v>0.11980550827311-12.9504194151636i</v>
      </c>
      <c r="U1268" s="102" t="str">
        <f t="shared" si="387"/>
        <v>-0.0000470006224763738+0.00508054915517955i</v>
      </c>
      <c r="V1268" s="102"/>
      <c r="W1268" s="102"/>
      <c r="X1268" s="102"/>
      <c r="Y1268" s="102"/>
      <c r="Z1268" s="102"/>
      <c r="AA1268" s="102"/>
      <c r="AB1268" s="102"/>
      <c r="AC1268" s="102"/>
      <c r="AD1268" s="102"/>
      <c r="AE1268" s="102"/>
      <c r="AF1268" s="102"/>
      <c r="AG1268" s="102"/>
      <c r="AH1268" s="102"/>
      <c r="AI1268" s="102"/>
      <c r="AJ1268" s="102"/>
      <c r="AK1268" s="102"/>
      <c r="AL1268" s="102"/>
    </row>
    <row r="1269" spans="2:38" s="110" customFormat="1" x14ac:dyDescent="0.2">
      <c r="B1269" s="102">
        <f t="shared" si="396"/>
        <v>7.1599999999998687</v>
      </c>
      <c r="C1269" s="102">
        <f t="shared" si="397"/>
        <v>14454397.707454948</v>
      </c>
      <c r="D1269" s="102">
        <f t="shared" si="388"/>
        <v>14454.397707454948</v>
      </c>
      <c r="E1269" s="102">
        <f t="shared" si="389"/>
        <v>-67.529157244189747</v>
      </c>
      <c r="F1269" s="102">
        <f t="shared" si="390"/>
        <v>-261.62879329493114</v>
      </c>
      <c r="G1269" s="102">
        <f t="shared" si="391"/>
        <v>-45.981406413785784</v>
      </c>
      <c r="H1269" s="102">
        <f t="shared" si="392"/>
        <v>90.523966466648147</v>
      </c>
      <c r="I1269" s="102">
        <f t="shared" si="393"/>
        <v>-113.51056365797552</v>
      </c>
      <c r="J1269" s="102">
        <f t="shared" si="394"/>
        <v>-171.104826828283</v>
      </c>
      <c r="K1269" s="102" t="str">
        <f t="shared" si="380"/>
        <v>1+106.713099677043i</v>
      </c>
      <c r="L1269" s="102" t="str">
        <f t="shared" si="381"/>
        <v>1-8.6745394240344i</v>
      </c>
      <c r="M1269" s="102" t="str">
        <f t="shared" si="398"/>
        <v>926.686990209422+98.0385602530086i</v>
      </c>
      <c r="N1269" s="102" t="str">
        <f t="shared" si="382"/>
        <v>1+141398.883981504i</v>
      </c>
      <c r="O1269" s="102" t="str">
        <f t="shared" si="383"/>
        <v>-5234.8466950189+213.15203566192i</v>
      </c>
      <c r="P1269" s="102" t="str">
        <f t="shared" si="399"/>
        <v>-30144694.8076762-740201267.337901i</v>
      </c>
      <c r="Q1269" s="102" t="str">
        <f t="shared" si="384"/>
        <v>-0.0000611873076901608+0.00041580544613448i</v>
      </c>
      <c r="R1269" s="102" t="str">
        <f t="shared" si="385"/>
        <v>1400-0.234273018735845i</v>
      </c>
      <c r="S1269" s="102" t="str">
        <f t="shared" si="386"/>
        <v>-12.8032928844008i</v>
      </c>
      <c r="T1269" s="102" t="str">
        <f t="shared" si="395"/>
        <v>0.117078638443798-12.802202584069i</v>
      </c>
      <c r="U1269" s="102" t="str">
        <f t="shared" si="387"/>
        <v>-0.000045930850466413+0.00502240255221167i</v>
      </c>
      <c r="V1269" s="102"/>
      <c r="W1269" s="102"/>
      <c r="X1269" s="102"/>
      <c r="Y1269" s="102"/>
      <c r="Z1269" s="102"/>
      <c r="AA1269" s="102"/>
      <c r="AB1269" s="102"/>
      <c r="AC1269" s="102"/>
      <c r="AD1269" s="102"/>
      <c r="AE1269" s="102"/>
      <c r="AF1269" s="102"/>
      <c r="AG1269" s="102"/>
      <c r="AH1269" s="102"/>
      <c r="AI1269" s="102"/>
      <c r="AJ1269" s="102"/>
      <c r="AK1269" s="102"/>
      <c r="AL1269" s="102"/>
    </row>
    <row r="1270" spans="2:38" s="110" customFormat="1" x14ac:dyDescent="0.2">
      <c r="B1270" s="102">
        <f t="shared" si="396"/>
        <v>7.1649999999998686</v>
      </c>
      <c r="C1270" s="102">
        <f t="shared" si="397"/>
        <v>14621771.744562805</v>
      </c>
      <c r="D1270" s="102">
        <f t="shared" si="388"/>
        <v>14621.771744562804</v>
      </c>
      <c r="E1270" s="102">
        <f t="shared" si="389"/>
        <v>-67.630336725441353</v>
      </c>
      <c r="F1270" s="102">
        <f t="shared" si="390"/>
        <v>-261.72395095568993</v>
      </c>
      <c r="G1270" s="102">
        <f t="shared" si="391"/>
        <v>-46.081397844017886</v>
      </c>
      <c r="H1270" s="102">
        <f t="shared" si="392"/>
        <v>90.517969019145767</v>
      </c>
      <c r="I1270" s="102">
        <f t="shared" si="393"/>
        <v>-113.71173456945924</v>
      </c>
      <c r="J1270" s="102">
        <f t="shared" si="394"/>
        <v>-171.20598193654416</v>
      </c>
      <c r="K1270" s="102" t="str">
        <f t="shared" si="380"/>
        <v>1+107.948779133685i</v>
      </c>
      <c r="L1270" s="102" t="str">
        <f t="shared" si="381"/>
        <v>1-8.77498585652069i</v>
      </c>
      <c r="M1270" s="102" t="str">
        <f t="shared" si="398"/>
        <v>948.249010126762+99.1737932771643i</v>
      </c>
      <c r="N1270" s="102" t="str">
        <f t="shared" si="382"/>
        <v>1+143036.205890969i</v>
      </c>
      <c r="O1270" s="102" t="str">
        <f t="shared" si="383"/>
        <v>-5356.80523166919+215.620219909272i</v>
      </c>
      <c r="P1270" s="102" t="str">
        <f t="shared" si="399"/>
        <v>-30846854.9744303-766216880.414634i</v>
      </c>
      <c r="Q1270" s="102" t="str">
        <f t="shared" si="384"/>
        <v>-0.0000597960280881159+0.000411089824306926i</v>
      </c>
      <c r="R1270" s="102" t="str">
        <f t="shared" si="385"/>
        <v>1400-0.231591317665942i</v>
      </c>
      <c r="S1270" s="102" t="str">
        <f t="shared" si="386"/>
        <v>-12.6567348026736i</v>
      </c>
      <c r="T1270" s="102" t="str">
        <f t="shared" si="395"/>
        <v>0.114413829107271-12.6556815150006i</v>
      </c>
      <c r="U1270" s="102" t="str">
        <f t="shared" si="387"/>
        <v>-0.0000448854252651601+0.00496492120973099i</v>
      </c>
      <c r="V1270" s="102"/>
      <c r="W1270" s="102"/>
      <c r="X1270" s="102"/>
      <c r="Y1270" s="102"/>
      <c r="Z1270" s="102"/>
      <c r="AA1270" s="102"/>
      <c r="AB1270" s="102"/>
      <c r="AC1270" s="102"/>
      <c r="AD1270" s="102"/>
      <c r="AE1270" s="102"/>
      <c r="AF1270" s="102"/>
      <c r="AG1270" s="102"/>
      <c r="AH1270" s="102"/>
      <c r="AI1270" s="102"/>
      <c r="AJ1270" s="102"/>
      <c r="AK1270" s="102"/>
      <c r="AL1270" s="102"/>
    </row>
    <row r="1271" spans="2:38" s="110" customFormat="1" x14ac:dyDescent="0.2">
      <c r="B1271" s="102">
        <f t="shared" si="396"/>
        <v>7.1699999999998685</v>
      </c>
      <c r="C1271" s="102">
        <f t="shared" si="397"/>
        <v>14791083.881677592</v>
      </c>
      <c r="D1271" s="102">
        <f t="shared" si="388"/>
        <v>14791.083881677592</v>
      </c>
      <c r="E1271" s="102">
        <f t="shared" si="389"/>
        <v>-67.731489729238774</v>
      </c>
      <c r="F1271" s="102">
        <f t="shared" si="390"/>
        <v>-261.81804176864489</v>
      </c>
      <c r="G1271" s="102">
        <f t="shared" si="391"/>
        <v>-46.18138946930533</v>
      </c>
      <c r="H1271" s="102">
        <f t="shared" si="392"/>
        <v>90.512040212076201</v>
      </c>
      <c r="I1271" s="102">
        <f t="shared" si="393"/>
        <v>-113.9128791985441</v>
      </c>
      <c r="J1271" s="102">
        <f t="shared" si="394"/>
        <v>-171.30600155656867</v>
      </c>
      <c r="K1271" s="102" t="str">
        <f t="shared" si="380"/>
        <v>1+109.198767084075i</v>
      </c>
      <c r="L1271" s="102" t="str">
        <f t="shared" si="381"/>
        <v>1-8.8765954038775i</v>
      </c>
      <c r="M1271" s="102" t="str">
        <f t="shared" si="398"/>
        <v>970.31327400759+100.322171680197i</v>
      </c>
      <c r="N1271" s="102" t="str">
        <f t="shared" si="382"/>
        <v>1+144692.487094592i</v>
      </c>
      <c r="O1271" s="102" t="str">
        <f t="shared" si="383"/>
        <v>-5481.6045475722+218.11698438322i</v>
      </c>
      <c r="P1271" s="102" t="str">
        <f t="shared" si="399"/>
        <v>-31565370.552528-793146777.140263i</v>
      </c>
      <c r="Q1271" s="102" t="str">
        <f t="shared" si="384"/>
        <v>-0.0000584363498354147+0.000406426688171715i</v>
      </c>
      <c r="R1271" s="102" t="str">
        <f t="shared" si="385"/>
        <v>1400-0.228940313774346i</v>
      </c>
      <c r="S1271" s="102" t="str">
        <f t="shared" si="386"/>
        <v>-12.5118543574352i</v>
      </c>
      <c r="T1271" s="102" t="str">
        <f t="shared" si="395"/>
        <v>0.111809668073183-12.5108368259901i</v>
      </c>
      <c r="U1271" s="102" t="str">
        <f t="shared" si="387"/>
        <v>-0.0000438637928594794+0.00490809752404226i</v>
      </c>
      <c r="V1271" s="102"/>
      <c r="W1271" s="102"/>
      <c r="X1271" s="102"/>
      <c r="Y1271" s="102"/>
      <c r="Z1271" s="102"/>
      <c r="AA1271" s="102"/>
      <c r="AB1271" s="102"/>
      <c r="AC1271" s="102"/>
      <c r="AD1271" s="102"/>
      <c r="AE1271" s="102"/>
      <c r="AF1271" s="102"/>
      <c r="AG1271" s="102"/>
      <c r="AH1271" s="102"/>
      <c r="AI1271" s="102"/>
      <c r="AJ1271" s="102"/>
      <c r="AK1271" s="102"/>
      <c r="AL1271" s="102"/>
    </row>
    <row r="1272" spans="2:38" s="110" customFormat="1" x14ac:dyDescent="0.2">
      <c r="B1272" s="102">
        <f t="shared" si="396"/>
        <v>7.1749999999998684</v>
      </c>
      <c r="C1272" s="102">
        <f t="shared" si="397"/>
        <v>14962356.5609398</v>
      </c>
      <c r="D1272" s="102">
        <f t="shared" si="388"/>
        <v>14962.356560939799</v>
      </c>
      <c r="E1272" s="102">
        <f t="shared" si="389"/>
        <v>-67.832616841801553</v>
      </c>
      <c r="F1272" s="102">
        <f t="shared" si="390"/>
        <v>-261.91107719732599</v>
      </c>
      <c r="G1272" s="102">
        <f t="shared" si="391"/>
        <v>-46.281381285208958</v>
      </c>
      <c r="H1272" s="102">
        <f t="shared" si="392"/>
        <v>90.506179260118799</v>
      </c>
      <c r="I1272" s="102">
        <f t="shared" si="393"/>
        <v>-114.11399812701052</v>
      </c>
      <c r="J1272" s="102">
        <f t="shared" si="394"/>
        <v>-171.40489793720718</v>
      </c>
      <c r="K1272" s="102" t="str">
        <f t="shared" si="380"/>
        <v>1+110.463229212763i</v>
      </c>
      <c r="L1272" s="102" t="str">
        <f t="shared" si="381"/>
        <v>1-8.97938153434032i</v>
      </c>
      <c r="M1272" s="102" t="str">
        <f t="shared" si="398"/>
        <v>992.891480616686+101.483847678423i</v>
      </c>
      <c r="N1272" s="102" t="str">
        <f t="shared" si="382"/>
        <v>1+146367.947130655i</v>
      </c>
      <c r="O1272" s="102" t="str">
        <f t="shared" si="383"/>
        <v>-5609.31081297723+220.642660027192i</v>
      </c>
      <c r="P1272" s="102" t="str">
        <f t="shared" si="399"/>
        <v>-32300622.5084401-821023087.870603i</v>
      </c>
      <c r="Q1272" s="102" t="str">
        <f t="shared" si="384"/>
        <v>-0.0000571075566544826+0.000401815487505174i</v>
      </c>
      <c r="R1272" s="102" t="str">
        <f t="shared" si="385"/>
        <v>1400-0.22631965567336i</v>
      </c>
      <c r="S1272" s="102" t="str">
        <f t="shared" si="386"/>
        <v>-12.3686323449395i</v>
      </c>
      <c r="T1272" s="102" t="str">
        <f t="shared" si="395"/>
        <v>0.109264775275009-12.3676493559395i</v>
      </c>
      <c r="U1272" s="102" t="str">
        <f t="shared" si="387"/>
        <v>-0.0000428654118386573+0.00485192397809933i</v>
      </c>
      <c r="V1272" s="102"/>
      <c r="W1272" s="102"/>
      <c r="X1272" s="102"/>
      <c r="Y1272" s="102"/>
      <c r="Z1272" s="102"/>
      <c r="AA1272" s="102"/>
      <c r="AB1272" s="102"/>
      <c r="AC1272" s="102"/>
      <c r="AD1272" s="102"/>
      <c r="AE1272" s="102"/>
      <c r="AF1272" s="102"/>
      <c r="AG1272" s="102"/>
      <c r="AH1272" s="102"/>
      <c r="AI1272" s="102"/>
      <c r="AJ1272" s="102"/>
      <c r="AK1272" s="102"/>
      <c r="AL1272" s="102"/>
    </row>
    <row r="1273" spans="2:38" s="110" customFormat="1" x14ac:dyDescent="0.2">
      <c r="B1273" s="102">
        <f t="shared" si="396"/>
        <v>7.1799999999998683</v>
      </c>
      <c r="C1273" s="102">
        <f t="shared" si="397"/>
        <v>15135612.484357495</v>
      </c>
      <c r="D1273" s="102">
        <f t="shared" si="388"/>
        <v>15135.612484357494</v>
      </c>
      <c r="E1273" s="102">
        <f t="shared" si="389"/>
        <v>-67.933718636733133</v>
      </c>
      <c r="F1273" s="102">
        <f t="shared" si="390"/>
        <v>-262.00306859877514</v>
      </c>
      <c r="G1273" s="102">
        <f t="shared" si="391"/>
        <v>-46.381373287390431</v>
      </c>
      <c r="H1273" s="102">
        <f t="shared" si="392"/>
        <v>90.500385386928855</v>
      </c>
      <c r="I1273" s="102">
        <f t="shared" si="393"/>
        <v>-114.31509192412356</v>
      </c>
      <c r="J1273" s="102">
        <f t="shared" si="394"/>
        <v>-171.50268321184629</v>
      </c>
      <c r="K1273" s="102" t="str">
        <f t="shared" si="380"/>
        <v>1+111.742333122833i</v>
      </c>
      <c r="L1273" s="102" t="str">
        <f t="shared" si="381"/>
        <v>1-9.08335787209939i</v>
      </c>
      <c r="M1273" s="102" t="str">
        <f t="shared" si="398"/>
        <v>1015.99560121804+102.658975250734i</v>
      </c>
      <c r="N1273" s="102" t="str">
        <f t="shared" si="382"/>
        <v>1+148062.80807957i</v>
      </c>
      <c r="O1273" s="102" t="str">
        <f t="shared" si="383"/>
        <v>-5739.99173943655+223.197581616759i</v>
      </c>
      <c r="P1273" s="102" t="str">
        <f t="shared" si="399"/>
        <v>-33053000.6824858-849879072.09693i</v>
      </c>
      <c r="Q1273" s="102" t="str">
        <f t="shared" si="384"/>
        <v>-0.0000558089484349868+0.000397255676672315i</v>
      </c>
      <c r="R1273" s="102" t="str">
        <f t="shared" si="385"/>
        <v>1400-0.223728995997593i</v>
      </c>
      <c r="S1273" s="102" t="str">
        <f t="shared" si="386"/>
        <v>-12.2270497812638i</v>
      </c>
      <c r="T1273" s="102" t="str">
        <f t="shared" si="395"/>
        <v>0.106777802039791-12.226100162127i</v>
      </c>
      <c r="U1273" s="102" t="str">
        <f t="shared" si="387"/>
        <v>-0.0000418897531079179+0.00479639314052674i</v>
      </c>
      <c r="V1273" s="102"/>
      <c r="W1273" s="102"/>
      <c r="X1273" s="102"/>
      <c r="Y1273" s="102"/>
      <c r="Z1273" s="102"/>
      <c r="AA1273" s="102"/>
      <c r="AB1273" s="102"/>
      <c r="AC1273" s="102"/>
      <c r="AD1273" s="102"/>
      <c r="AE1273" s="102"/>
      <c r="AF1273" s="102"/>
      <c r="AG1273" s="102"/>
      <c r="AH1273" s="102"/>
      <c r="AI1273" s="102"/>
      <c r="AJ1273" s="102"/>
      <c r="AK1273" s="102"/>
      <c r="AL1273" s="102"/>
    </row>
    <row r="1274" spans="2:38" s="110" customFormat="1" x14ac:dyDescent="0.2">
      <c r="B1274" s="102">
        <f t="shared" si="396"/>
        <v>7.1849999999998682</v>
      </c>
      <c r="C1274" s="102">
        <f t="shared" si="397"/>
        <v>15310874.61681566</v>
      </c>
      <c r="D1274" s="102">
        <f t="shared" si="388"/>
        <v>15310.874616815659</v>
      </c>
      <c r="E1274" s="102">
        <f t="shared" si="389"/>
        <v>-68.0347956752763</v>
      </c>
      <c r="F1274" s="102">
        <f t="shared" si="390"/>
        <v>-262.09402722396328</v>
      </c>
      <c r="G1274" s="102">
        <f t="shared" si="391"/>
        <v>-46.481365471610225</v>
      </c>
      <c r="H1274" s="102">
        <f t="shared" si="392"/>
        <v>90.494657825035304</v>
      </c>
      <c r="I1274" s="102">
        <f t="shared" si="393"/>
        <v>-114.51616114688653</v>
      </c>
      <c r="J1274" s="102">
        <f t="shared" si="394"/>
        <v>-171.59936939892799</v>
      </c>
      <c r="K1274" s="102" t="str">
        <f t="shared" si="380"/>
        <v>1+113.036248358123i</v>
      </c>
      <c r="L1274" s="102" t="str">
        <f t="shared" si="381"/>
        <v>1-9.18853819910566i</v>
      </c>
      <c r="M1274" s="102" t="str">
        <f t="shared" si="398"/>
        <v>1039.63788592221+103.847710159017i</v>
      </c>
      <c r="N1274" s="102" t="str">
        <f t="shared" si="382"/>
        <v>1+149777.294593319i</v>
      </c>
      <c r="O1274" s="102" t="str">
        <f t="shared" si="383"/>
        <v>-5873.71661570712+225.782087804011i</v>
      </c>
      <c r="P1274" s="102" t="str">
        <f t="shared" si="399"/>
        <v>-33822903.9955317-879749158.12635i</v>
      </c>
      <c r="Q1274" s="102" t="str">
        <f t="shared" si="384"/>
        <v>-0.0000545398408719774+0.000392746714631941i</v>
      </c>
      <c r="R1274" s="102" t="str">
        <f t="shared" si="385"/>
        <v>1400-0.221167991357911i</v>
      </c>
      <c r="S1274" s="102" t="str">
        <f t="shared" si="386"/>
        <v>-12.0870878997928i</v>
      </c>
      <c r="T1274" s="102" t="str">
        <f t="shared" si="395"/>
        <v>0.104347430374468-12.0861705177395i</v>
      </c>
      <c r="U1274" s="102" t="str">
        <f t="shared" si="387"/>
        <v>-0.0000409362996084451+0.00474149766465164i</v>
      </c>
      <c r="V1274" s="102"/>
      <c r="W1274" s="102"/>
      <c r="X1274" s="102"/>
      <c r="Y1274" s="102"/>
      <c r="Z1274" s="102"/>
      <c r="AA1274" s="102"/>
      <c r="AB1274" s="102"/>
      <c r="AC1274" s="102"/>
      <c r="AD1274" s="102"/>
      <c r="AE1274" s="102"/>
      <c r="AF1274" s="102"/>
      <c r="AG1274" s="102"/>
      <c r="AH1274" s="102"/>
      <c r="AI1274" s="102"/>
      <c r="AJ1274" s="102"/>
      <c r="AK1274" s="102"/>
      <c r="AL1274" s="102"/>
    </row>
    <row r="1275" spans="2:38" s="110" customFormat="1" x14ac:dyDescent="0.2">
      <c r="B1275" s="102">
        <f t="shared" si="396"/>
        <v>7.1899999999998681</v>
      </c>
      <c r="C1275" s="102">
        <f t="shared" si="397"/>
        <v>15488166.189120118</v>
      </c>
      <c r="D1275" s="102">
        <f t="shared" si="388"/>
        <v>15488.166189120118</v>
      </c>
      <c r="E1275" s="102">
        <f t="shared" si="389"/>
        <v>-68.13584850656423</v>
      </c>
      <c r="F1275" s="102">
        <f t="shared" si="390"/>
        <v>-262.18396421822672</v>
      </c>
      <c r="G1275" s="102">
        <f t="shared" si="391"/>
        <v>-46.581357833725328</v>
      </c>
      <c r="H1275" s="102">
        <f t="shared" si="392"/>
        <v>90.488995815739585</v>
      </c>
      <c r="I1275" s="102">
        <f t="shared" si="393"/>
        <v>-114.71720634028955</v>
      </c>
      <c r="J1275" s="102">
        <f t="shared" si="394"/>
        <v>-171.69496840248712</v>
      </c>
      <c r="K1275" s="102" t="str">
        <f t="shared" si="380"/>
        <v>1+114.345146425696i</v>
      </c>
      <c r="L1275" s="102" t="str">
        <f t="shared" si="381"/>
        <v>1-9.29493645689753i</v>
      </c>
      <c r="M1275" s="102" t="str">
        <f t="shared" si="398"/>
        <v>1063.83087018149+105.050209968798i</v>
      </c>
      <c r="N1275" s="102" t="str">
        <f t="shared" si="382"/>
        <v>1+151511.633925234i</v>
      </c>
      <c r="O1275" s="102" t="str">
        <f t="shared" si="383"/>
        <v>-6010.55634448839+228.396521162442i</v>
      </c>
      <c r="P1275" s="102" t="str">
        <f t="shared" si="399"/>
        <v>-34610740.6605054-910668984.156596i</v>
      </c>
      <c r="Q1275" s="102" t="str">
        <f t="shared" si="384"/>
        <v>-0.0000532995651119879+0.000388288064939752i</v>
      </c>
      <c r="R1275" s="102" t="str">
        <f t="shared" si="385"/>
        <v>1400-0.218636302295922i</v>
      </c>
      <c r="S1275" s="102" t="str">
        <f t="shared" si="386"/>
        <v>-11.9487281487306i</v>
      </c>
      <c r="T1275" s="102" t="str">
        <f t="shared" si="395"/>
        <v>0.101972372268383-11.9478419094325i</v>
      </c>
      <c r="U1275" s="102" t="str">
        <f t="shared" si="387"/>
        <v>-0.0000400045460437502+0.00468723028754659i</v>
      </c>
      <c r="V1275" s="102"/>
      <c r="W1275" s="102"/>
      <c r="X1275" s="102"/>
      <c r="Y1275" s="102"/>
      <c r="Z1275" s="102"/>
      <c r="AA1275" s="102"/>
      <c r="AB1275" s="102"/>
      <c r="AC1275" s="102"/>
      <c r="AD1275" s="102"/>
      <c r="AE1275" s="102"/>
      <c r="AF1275" s="102"/>
      <c r="AG1275" s="102"/>
      <c r="AH1275" s="102"/>
      <c r="AI1275" s="102"/>
      <c r="AJ1275" s="102"/>
      <c r="AK1275" s="102"/>
      <c r="AL1275" s="102"/>
    </row>
    <row r="1276" spans="2:38" s="110" customFormat="1" x14ac:dyDescent="0.2">
      <c r="B1276" s="102">
        <f t="shared" si="396"/>
        <v>7.1949999999998679</v>
      </c>
      <c r="C1276" s="102">
        <f t="shared" si="397"/>
        <v>15667510.70107674</v>
      </c>
      <c r="D1276" s="102">
        <f t="shared" si="388"/>
        <v>15667.510701076741</v>
      </c>
      <c r="E1276" s="102">
        <f t="shared" si="389"/>
        <v>-68.236877667866352</v>
      </c>
      <c r="F1276" s="102">
        <f t="shared" si="390"/>
        <v>-262.27289062172406</v>
      </c>
      <c r="G1276" s="102">
        <f t="shared" si="391"/>
        <v>-46.681350369686982</v>
      </c>
      <c r="H1276" s="102">
        <f t="shared" si="392"/>
        <v>90.483398609015595</v>
      </c>
      <c r="I1276" s="102">
        <f t="shared" si="393"/>
        <v>-114.91822803755333</v>
      </c>
      <c r="J1276" s="102">
        <f t="shared" si="394"/>
        <v>-171.78949201270848</v>
      </c>
      <c r="K1276" s="102" t="str">
        <f t="shared" si="380"/>
        <v>1+115.669200818574i</v>
      </c>
      <c r="L1276" s="102" t="str">
        <f t="shared" si="381"/>
        <v>1-9.40256674844884i</v>
      </c>
      <c r="M1276" s="102" t="str">
        <f t="shared" si="398"/>
        <v>1088.58738143638+106.266634070125i</v>
      </c>
      <c r="N1276" s="102" t="str">
        <f t="shared" si="382"/>
        <v>1+153266.055960113i</v>
      </c>
      <c r="O1276" s="102" t="str">
        <f t="shared" si="383"/>
        <v>-6150.58348001588+231.041228232362i</v>
      </c>
      <c r="P1276" s="102" t="str">
        <f t="shared" si="399"/>
        <v>-35416928.3988345-942675440.794232i</v>
      </c>
      <c r="Q1276" s="102" t="str">
        <f t="shared" si="384"/>
        <v>-0.0000520874674069338+0.000383879195749583i</v>
      </c>
      <c r="R1276" s="102" t="str">
        <f t="shared" si="385"/>
        <v>1400-0.216133593238984i</v>
      </c>
      <c r="S1276" s="102" t="str">
        <f t="shared" si="386"/>
        <v>-11.8119521886421i</v>
      </c>
      <c r="T1276" s="102" t="str">
        <f t="shared" si="395"/>
        <v>0.0996513690116586-11.8110960349172i</v>
      </c>
      <c r="U1276" s="102" t="str">
        <f t="shared" si="387"/>
        <v>-0.000039093998612266+0.00463358382908289i</v>
      </c>
      <c r="V1276" s="102"/>
      <c r="W1276" s="102"/>
      <c r="X1276" s="102"/>
      <c r="Y1276" s="102"/>
      <c r="Z1276" s="102"/>
      <c r="AA1276" s="102"/>
      <c r="AB1276" s="102"/>
      <c r="AC1276" s="102"/>
      <c r="AD1276" s="102"/>
      <c r="AE1276" s="102"/>
      <c r="AF1276" s="102"/>
      <c r="AG1276" s="102"/>
      <c r="AH1276" s="102"/>
      <c r="AI1276" s="102"/>
      <c r="AJ1276" s="102"/>
      <c r="AK1276" s="102"/>
      <c r="AL1276" s="102"/>
    </row>
    <row r="1277" spans="2:38" s="110" customFormat="1" x14ac:dyDescent="0.2">
      <c r="B1277" s="102">
        <f t="shared" si="396"/>
        <v>7.1999999999998678</v>
      </c>
      <c r="C1277" s="102">
        <f t="shared" si="397"/>
        <v>15848931.924606329</v>
      </c>
      <c r="D1277" s="102">
        <f t="shared" si="388"/>
        <v>15848.93192460633</v>
      </c>
      <c r="E1277" s="102">
        <f t="shared" si="389"/>
        <v>-68.33788368483161</v>
      </c>
      <c r="F1277" s="102">
        <f t="shared" si="390"/>
        <v>-262.36081736991082</v>
      </c>
      <c r="G1277" s="102">
        <f t="shared" si="391"/>
        <v>-46.781343075538331</v>
      </c>
      <c r="H1277" s="102">
        <f t="shared" si="392"/>
        <v>90.477865463410936</v>
      </c>
      <c r="I1277" s="102">
        <f t="shared" si="393"/>
        <v>-115.11922676036994</v>
      </c>
      <c r="J1277" s="102">
        <f t="shared" si="394"/>
        <v>-171.8829519064999</v>
      </c>
      <c r="K1277" s="102" t="str">
        <f t="shared" si="380"/>
        <v>1+117.008587038732i</v>
      </c>
      <c r="L1277" s="102" t="str">
        <f t="shared" si="381"/>
        <v>1-9.51144334003814i</v>
      </c>
      <c r="M1277" s="102" t="str">
        <f t="shared" si="398"/>
        <v>1113.92054591682+107.497143698694i</v>
      </c>
      <c r="N1277" s="102" t="str">
        <f t="shared" si="382"/>
        <v>1+155040.793244699i</v>
      </c>
      <c r="O1277" s="102" t="str">
        <f t="shared" si="383"/>
        <v>-6293.8722665303+233.716559566829i</v>
      </c>
      <c r="P1277" s="102" t="str">
        <f t="shared" si="399"/>
        <v>-36241894.6619296-975806715.06711i</v>
      </c>
      <c r="Q1277" s="102" t="str">
        <f t="shared" si="384"/>
        <v>-0.0000509029087756296+0.000379519579812748i</v>
      </c>
      <c r="R1277" s="102" t="str">
        <f t="shared" si="385"/>
        <v>1400-0.213659532455721i</v>
      </c>
      <c r="S1277" s="102" t="str">
        <f t="shared" si="386"/>
        <v>-11.676741890022i</v>
      </c>
      <c r="T1277" s="102" t="str">
        <f t="shared" si="395"/>
        <v>0.0973831905290324-11.675914800574i</v>
      </c>
      <c r="U1277" s="102" t="str">
        <f t="shared" si="387"/>
        <v>-0.0000382041747460049+0.00458055119099441i</v>
      </c>
      <c r="V1277" s="102"/>
      <c r="W1277" s="102"/>
      <c r="X1277" s="102"/>
      <c r="Y1277" s="102"/>
      <c r="Z1277" s="102"/>
      <c r="AA1277" s="102"/>
      <c r="AB1277" s="102"/>
      <c r="AC1277" s="102"/>
      <c r="AD1277" s="102"/>
      <c r="AE1277" s="102"/>
      <c r="AF1277" s="102"/>
      <c r="AG1277" s="102"/>
      <c r="AH1277" s="102"/>
      <c r="AI1277" s="102"/>
      <c r="AJ1277" s="102"/>
      <c r="AK1277" s="102"/>
      <c r="AL1277" s="102"/>
    </row>
    <row r="1278" spans="2:38" s="110" customFormat="1" x14ac:dyDescent="0.2">
      <c r="B1278" s="102">
        <f t="shared" si="396"/>
        <v>7.2049999999998677</v>
      </c>
      <c r="C1278" s="102">
        <f t="shared" si="397"/>
        <v>16032453.906895552</v>
      </c>
      <c r="D1278" s="102">
        <f t="shared" si="388"/>
        <v>16032.453906895551</v>
      </c>
      <c r="E1278" s="102">
        <f t="shared" si="389"/>
        <v>-68.438867071724999</v>
      </c>
      <c r="F1278" s="102">
        <f t="shared" si="390"/>
        <v>-262.44775529403228</v>
      </c>
      <c r="G1278" s="102">
        <f t="shared" si="391"/>
        <v>-46.881335947413085</v>
      </c>
      <c r="H1278" s="102">
        <f t="shared" si="392"/>
        <v>90.472395645949135</v>
      </c>
      <c r="I1278" s="102">
        <f t="shared" si="393"/>
        <v>-115.32020301913809</v>
      </c>
      <c r="J1278" s="102">
        <f t="shared" si="394"/>
        <v>-171.97535964808316</v>
      </c>
      <c r="K1278" s="102" t="str">
        <f t="shared" si="380"/>
        <v>1+118.363482620362i</v>
      </c>
      <c r="L1278" s="102" t="str">
        <f t="shared" si="381"/>
        <v>1-9.62158066313973i</v>
      </c>
      <c r="M1278" s="102" t="str">
        <f t="shared" si="398"/>
        <v>1139.84379560195+108.741901957222i</v>
      </c>
      <c r="N1278" s="102" t="str">
        <f t="shared" si="382"/>
        <v>1+156836.081018494i</v>
      </c>
      <c r="O1278" s="102" t="str">
        <f t="shared" si="383"/>
        <v>-6440.49867764293+236.422869778114i</v>
      </c>
      <c r="P1278" s="102" t="str">
        <f t="shared" si="399"/>
        <v>-37086076.8578228-1010102335.98344i</v>
      </c>
      <c r="Q1278" s="102" t="str">
        <f t="shared" si="384"/>
        <v>-0.0000497452646727813+0.000375208694475741i</v>
      </c>
      <c r="R1278" s="102" t="str">
        <f t="shared" si="385"/>
        <v>1400-0.211213792012058i</v>
      </c>
      <c r="S1278" s="102" t="str">
        <f t="shared" si="386"/>
        <v>-11.5430793308915i</v>
      </c>
      <c r="T1278" s="102" t="str">
        <f t="shared" si="395"/>
        <v>0.0951666347288201-11.5422803190914i</v>
      </c>
      <c r="U1278" s="102" t="str">
        <f t="shared" si="387"/>
        <v>-0.0000373346028551524+0.00452812535595123i</v>
      </c>
      <c r="V1278" s="102"/>
      <c r="W1278" s="102"/>
      <c r="X1278" s="102"/>
      <c r="Y1278" s="102"/>
      <c r="Z1278" s="102"/>
      <c r="AA1278" s="102"/>
      <c r="AB1278" s="102"/>
      <c r="AC1278" s="102"/>
      <c r="AD1278" s="102"/>
      <c r="AE1278" s="102"/>
      <c r="AF1278" s="102"/>
      <c r="AG1278" s="102"/>
      <c r="AH1278" s="102"/>
      <c r="AI1278" s="102"/>
      <c r="AJ1278" s="102"/>
      <c r="AK1278" s="102"/>
      <c r="AL1278" s="102"/>
    </row>
    <row r="1279" spans="2:38" s="110" customFormat="1" x14ac:dyDescent="0.2">
      <c r="B1279" s="102">
        <f t="shared" si="396"/>
        <v>7.2099999999998676</v>
      </c>
      <c r="C1279" s="102">
        <f t="shared" si="397"/>
        <v>16218100.97358438</v>
      </c>
      <c r="D1279" s="102">
        <f t="shared" si="388"/>
        <v>16218.10097358438</v>
      </c>
      <c r="E1279" s="102">
        <f t="shared" si="389"/>
        <v>-68.539828331662008</v>
      </c>
      <c r="F1279" s="102">
        <f t="shared" si="390"/>
        <v>-262.53371512163199</v>
      </c>
      <c r="G1279" s="102">
        <f t="shared" si="391"/>
        <v>-46.9813289815323</v>
      </c>
      <c r="H1279" s="102">
        <f t="shared" si="392"/>
        <v>90.466988432032949</v>
      </c>
      <c r="I1279" s="102">
        <f t="shared" si="393"/>
        <v>-115.52115731319431</v>
      </c>
      <c r="J1279" s="102">
        <f t="shared" si="394"/>
        <v>-172.06672668959902</v>
      </c>
      <c r="K1279" s="102" t="str">
        <f t="shared" si="380"/>
        <v>1+119.734067153407i</v>
      </c>
      <c r="L1279" s="102" t="str">
        <f t="shared" si="381"/>
        <v>1-9.73299331633648i</v>
      </c>
      <c r="M1279" s="102" t="str">
        <f t="shared" si="398"/>
        <v>1166.37087534189+110.001073837071i</v>
      </c>
      <c r="N1279" s="102" t="str">
        <f t="shared" si="382"/>
        <v>1+158652.157244949i</v>
      </c>
      <c r="O1279" s="102" t="str">
        <f t="shared" si="383"/>
        <v>-6590.54045661776+239.160517584704i</v>
      </c>
      <c r="P1279" s="102" t="str">
        <f t="shared" si="399"/>
        <v>-37949922.5830885-1045603221.692i</v>
      </c>
      <c r="Q1279" s="102" t="str">
        <f t="shared" si="384"/>
        <v>-0.0000486139246652771+0.000370946021676189i</v>
      </c>
      <c r="R1279" s="102" t="str">
        <f t="shared" si="385"/>
        <v>1400-0.208796047727747i</v>
      </c>
      <c r="S1279" s="102" t="str">
        <f t="shared" si="386"/>
        <v>-11.4109467944234i</v>
      </c>
      <c r="T1279" s="102" t="str">
        <f t="shared" si="395"/>
        <v>0.0930005268666753-11.4101749071332i</v>
      </c>
      <c r="U1279" s="102" t="str">
        <f t="shared" si="387"/>
        <v>-0.0000364848220784648+0.00447629938664455i</v>
      </c>
      <c r="V1279" s="102"/>
      <c r="W1279" s="102"/>
      <c r="X1279" s="102"/>
      <c r="Y1279" s="102"/>
      <c r="Z1279" s="102"/>
      <c r="AA1279" s="102"/>
      <c r="AB1279" s="102"/>
      <c r="AC1279" s="102"/>
      <c r="AD1279" s="102"/>
      <c r="AE1279" s="102"/>
      <c r="AF1279" s="102"/>
      <c r="AG1279" s="102"/>
      <c r="AH1279" s="102"/>
      <c r="AI1279" s="102"/>
      <c r="AJ1279" s="102"/>
      <c r="AK1279" s="102"/>
      <c r="AL1279" s="102"/>
    </row>
    <row r="1280" spans="2:38" s="110" customFormat="1" x14ac:dyDescent="0.2">
      <c r="B1280" s="102">
        <f t="shared" si="396"/>
        <v>7.2149999999998675</v>
      </c>
      <c r="C1280" s="102">
        <f t="shared" si="397"/>
        <v>16405897.731990416</v>
      </c>
      <c r="D1280" s="102">
        <f t="shared" si="388"/>
        <v>16405.897731990415</v>
      </c>
      <c r="E1280" s="102">
        <f t="shared" si="389"/>
        <v>-68.64076795683782</v>
      </c>
      <c r="F1280" s="102">
        <f t="shared" si="390"/>
        <v>-262.61870747707781</v>
      </c>
      <c r="G1280" s="102">
        <f t="shared" si="391"/>
        <v>-47.08132217420367</v>
      </c>
      <c r="H1280" s="102">
        <f t="shared" si="392"/>
        <v>90.461643105348898</v>
      </c>
      <c r="I1280" s="102">
        <f t="shared" si="393"/>
        <v>-115.72209013104148</v>
      </c>
      <c r="J1280" s="102">
        <f t="shared" si="394"/>
        <v>-172.15706437172889</v>
      </c>
      <c r="K1280" s="102" t="str">
        <f t="shared" si="380"/>
        <v>1+121.120522307361i</v>
      </c>
      <c r="L1280" s="102" t="str">
        <f t="shared" si="381"/>
        <v>1-9.8456960672549i</v>
      </c>
      <c r="M1280" s="102" t="str">
        <f t="shared" si="398"/>
        <v>1193.51585014544+111.274826240106i</v>
      </c>
      <c r="N1280" s="102" t="str">
        <f t="shared" si="382"/>
        <v>1+160489.262643001i</v>
      </c>
      <c r="O1280" s="102" t="str">
        <f t="shared" si="383"/>
        <v>-6744.07715759203+241.92986585885i</v>
      </c>
      <c r="P1280" s="102" t="str">
        <f t="shared" si="399"/>
        <v>-38833889.8601646-1082351728.29959i</v>
      </c>
      <c r="Q1280" s="102" t="str">
        <f t="shared" si="384"/>
        <v>-0.0000475082921156249+0.000366731047937258i</v>
      </c>
      <c r="R1280" s="102" t="str">
        <f t="shared" si="385"/>
        <v>1400-0.206405979133402i</v>
      </c>
      <c r="S1280" s="102" t="str">
        <f t="shared" si="386"/>
        <v>-11.2803267665929i</v>
      </c>
      <c r="T1280" s="102" t="str">
        <f t="shared" si="395"/>
        <v>0.0908837189237821-11.2795810830285i</v>
      </c>
      <c r="U1280" s="102" t="str">
        <f t="shared" si="387"/>
        <v>-0.0000356543820393298+0.0044250664248804i</v>
      </c>
      <c r="V1280" s="102"/>
      <c r="W1280" s="102"/>
      <c r="X1280" s="102"/>
      <c r="Y1280" s="102"/>
      <c r="Z1280" s="102"/>
      <c r="AA1280" s="102"/>
      <c r="AB1280" s="102"/>
      <c r="AC1280" s="102"/>
      <c r="AD1280" s="102"/>
      <c r="AE1280" s="102"/>
      <c r="AF1280" s="102"/>
      <c r="AG1280" s="102"/>
      <c r="AH1280" s="102"/>
      <c r="AI1280" s="102"/>
      <c r="AJ1280" s="102"/>
      <c r="AK1280" s="102"/>
      <c r="AL1280" s="102"/>
    </row>
    <row r="1281" spans="2:38" s="110" customFormat="1" x14ac:dyDescent="0.2">
      <c r="B1281" s="102">
        <f t="shared" si="396"/>
        <v>7.2199999999998674</v>
      </c>
      <c r="C1281" s="102">
        <f t="shared" si="397"/>
        <v>16595869.07437057</v>
      </c>
      <c r="D1281" s="102">
        <f t="shared" si="388"/>
        <v>16595.86907437057</v>
      </c>
      <c r="E1281" s="102">
        <f t="shared" si="389"/>
        <v>-68.741686428752061</v>
      </c>
      <c r="F1281" s="102">
        <f t="shared" si="390"/>
        <v>-262.70274288210123</v>
      </c>
      <c r="G1281" s="102">
        <f t="shared" si="391"/>
        <v>-47.18131552181837</v>
      </c>
      <c r="H1281" s="102">
        <f t="shared" si="392"/>
        <v>90.456358957772778</v>
      </c>
      <c r="I1281" s="102">
        <f t="shared" si="393"/>
        <v>-115.92300195057044</v>
      </c>
      <c r="J1281" s="102">
        <f t="shared" si="394"/>
        <v>-172.24638392432846</v>
      </c>
      <c r="K1281" s="102" t="str">
        <f t="shared" si="380"/>
        <v>1+122.523031855354i</v>
      </c>
      <c r="L1281" s="102" t="str">
        <f t="shared" si="381"/>
        <v>1-9.95970385452254i</v>
      </c>
      <c r="M1281" s="102" t="str">
        <f t="shared" si="398"/>
        <v>1221.29311263756+112.563328000831i</v>
      </c>
      <c r="N1281" s="102" t="str">
        <f t="shared" si="382"/>
        <v>1+162347.640718981i</v>
      </c>
      <c r="O1281" s="102" t="str">
        <f t="shared" si="383"/>
        <v>-6901.19018775691+244.731281674666i</v>
      </c>
      <c r="P1281" s="102" t="str">
        <f t="shared" si="399"/>
        <v>-39738447.3802022-1120391700.40403i</v>
      </c>
      <c r="Q1281" s="102" t="str">
        <f t="shared" si="384"/>
        <v>-0.0000464277838723986+0.000362563264360563i</v>
      </c>
      <c r="R1281" s="102" t="str">
        <f t="shared" si="385"/>
        <v>1400-0.20404326942802i</v>
      </c>
      <c r="S1281" s="102" t="str">
        <f t="shared" si="386"/>
        <v>-11.1512019338569i</v>
      </c>
      <c r="T1281" s="102" t="str">
        <f t="shared" si="395"/>
        <v>0.0888150889991846-11.1504815644903i</v>
      </c>
      <c r="U1281" s="102" t="str">
        <f t="shared" si="387"/>
        <v>-0.0000348428426073723+0.00437441969068465i</v>
      </c>
      <c r="V1281" s="102"/>
      <c r="W1281" s="102"/>
      <c r="X1281" s="102"/>
      <c r="Y1281" s="102"/>
      <c r="Z1281" s="102"/>
      <c r="AA1281" s="102"/>
      <c r="AB1281" s="102"/>
      <c r="AC1281" s="102"/>
      <c r="AD1281" s="102"/>
      <c r="AE1281" s="102"/>
      <c r="AF1281" s="102"/>
      <c r="AG1281" s="102"/>
      <c r="AH1281" s="102"/>
      <c r="AI1281" s="102"/>
      <c r="AJ1281" s="102"/>
      <c r="AK1281" s="102"/>
      <c r="AL1281" s="102"/>
    </row>
    <row r="1282" spans="2:38" s="110" customFormat="1" x14ac:dyDescent="0.2">
      <c r="B1282" s="102">
        <f t="shared" si="396"/>
        <v>7.2249999999998673</v>
      </c>
      <c r="C1282" s="102">
        <f t="shared" si="397"/>
        <v>16788040.181220509</v>
      </c>
      <c r="D1282" s="102">
        <f t="shared" si="388"/>
        <v>16788.040181220509</v>
      </c>
      <c r="E1282" s="102">
        <f t="shared" si="389"/>
        <v>-68.842584218430659</v>
      </c>
      <c r="F1282" s="102">
        <f t="shared" si="390"/>
        <v>-262.78583175635197</v>
      </c>
      <c r="G1282" s="102">
        <f t="shared" si="391"/>
        <v>-47.281309020850053</v>
      </c>
      <c r="H1282" s="102">
        <f t="shared" si="392"/>
        <v>90.451135289276294</v>
      </c>
      <c r="I1282" s="102">
        <f t="shared" si="393"/>
        <v>-116.1238932392807</v>
      </c>
      <c r="J1282" s="102">
        <f t="shared" si="394"/>
        <v>-172.33469646707567</v>
      </c>
      <c r="K1282" s="102" t="str">
        <f t="shared" si="380"/>
        <v>1+123.941781698508i</v>
      </c>
      <c r="L1282" s="102" t="str">
        <f t="shared" si="381"/>
        <v>1-10.0750317897481i</v>
      </c>
      <c r="M1282" s="102" t="str">
        <f t="shared" si="398"/>
        <v>1249.71739069049+113.86674990876i</v>
      </c>
      <c r="N1282" s="102" t="str">
        <f t="shared" si="382"/>
        <v>1+164227.537798889i</v>
      </c>
      <c r="O1282" s="102" t="str">
        <f t="shared" si="383"/>
        <v>-7061.96285052062+247.565136356784i</v>
      </c>
      <c r="P1282" s="102" t="str">
        <f t="shared" si="399"/>
        <v>-40664074.7515714-1159768523.40309i</v>
      </c>
      <c r="Q1282" s="102" t="str">
        <f t="shared" si="384"/>
        <v>-0.0000453718299675147+0.000358442166617574i</v>
      </c>
      <c r="R1282" s="102" t="str">
        <f t="shared" si="385"/>
        <v>1400-0.201707605436989i</v>
      </c>
      <c r="S1282" s="102" t="str">
        <f t="shared" si="386"/>
        <v>-11.0235551808587i</v>
      </c>
      <c r="T1282" s="102" t="str">
        <f t="shared" si="395"/>
        <v>0.0867935407159115-11.0228592663568i</v>
      </c>
      <c r="U1282" s="102" t="str">
        <f t="shared" si="387"/>
        <v>-0.0000340497736654729+0.00432435248141689i</v>
      </c>
      <c r="V1282" s="102"/>
      <c r="W1282" s="102"/>
      <c r="X1282" s="102"/>
      <c r="Y1282" s="102"/>
      <c r="Z1282" s="102"/>
      <c r="AA1282" s="102"/>
      <c r="AB1282" s="102"/>
      <c r="AC1282" s="102"/>
      <c r="AD1282" s="102"/>
      <c r="AE1282" s="102"/>
      <c r="AF1282" s="102"/>
      <c r="AG1282" s="102"/>
      <c r="AH1282" s="102"/>
      <c r="AI1282" s="102"/>
      <c r="AJ1282" s="102"/>
      <c r="AK1282" s="102"/>
      <c r="AL1282" s="102"/>
    </row>
    <row r="1283" spans="2:38" s="110" customFormat="1" x14ac:dyDescent="0.2">
      <c r="B1283" s="102">
        <f t="shared" si="396"/>
        <v>7.2299999999998672</v>
      </c>
      <c r="C1283" s="102">
        <f t="shared" si="397"/>
        <v>16982436.524612289</v>
      </c>
      <c r="D1283" s="102">
        <f t="shared" si="388"/>
        <v>16982.436524612291</v>
      </c>
      <c r="E1283" s="102">
        <f t="shared" si="389"/>
        <v>-68.943461786642359</v>
      </c>
      <c r="F1283" s="102">
        <f t="shared" si="390"/>
        <v>-262.86798441796577</v>
      </c>
      <c r="G1283" s="102">
        <f t="shared" si="391"/>
        <v>-47.381302667852395</v>
      </c>
      <c r="H1283" s="102">
        <f t="shared" si="392"/>
        <v>90.44597140783462</v>
      </c>
      <c r="I1283" s="102">
        <f t="shared" si="393"/>
        <v>-116.32476445449475</v>
      </c>
      <c r="J1283" s="102">
        <f t="shared" si="394"/>
        <v>-172.42201301013114</v>
      </c>
      <c r="K1283" s="102" t="str">
        <f t="shared" si="380"/>
        <v>1+125.376959890576i</v>
      </c>
      <c r="L1283" s="102" t="str">
        <f t="shared" si="381"/>
        <v>1-10.1916951595245i</v>
      </c>
      <c r="M1283" s="102" t="str">
        <f t="shared" si="398"/>
        <v>1278.80375523268+115.185264731052i</v>
      </c>
      <c r="N1283" s="102" t="str">
        <f t="shared" si="382"/>
        <v>1+166129.203061047i</v>
      </c>
      <c r="O1283" s="102" t="str">
        <f t="shared" si="383"/>
        <v>-7226.48038967706+250.431805529573i</v>
      </c>
      <c r="P1283" s="102" t="str">
        <f t="shared" si="399"/>
        <v>-41611262.7541567-1200529177.64153i</v>
      </c>
      <c r="Q1283" s="102" t="str">
        <f t="shared" si="384"/>
        <v>-0.0000443398733202209+0.00035436725493971i</v>
      </c>
      <c r="R1283" s="102" t="str">
        <f t="shared" si="385"/>
        <v>1400-0.199398677570576i</v>
      </c>
      <c r="S1283" s="102" t="str">
        <f t="shared" si="386"/>
        <v>-10.8973695881594i</v>
      </c>
      <c r="T1283" s="102" t="str">
        <f t="shared" si="395"/>
        <v>0.0848180026405882-10.8966972983594i</v>
      </c>
      <c r="U1283" s="102" t="str">
        <f t="shared" si="387"/>
        <v>-0.0000332747548820768+0.00427485817089483i</v>
      </c>
      <c r="V1283" s="102"/>
      <c r="W1283" s="102"/>
      <c r="X1283" s="102"/>
      <c r="Y1283" s="102"/>
      <c r="Z1283" s="102"/>
      <c r="AA1283" s="102"/>
      <c r="AB1283" s="102"/>
      <c r="AC1283" s="102"/>
      <c r="AD1283" s="102"/>
      <c r="AE1283" s="102"/>
      <c r="AF1283" s="102"/>
      <c r="AG1283" s="102"/>
      <c r="AH1283" s="102"/>
      <c r="AI1283" s="102"/>
      <c r="AJ1283" s="102"/>
      <c r="AK1283" s="102"/>
      <c r="AL1283" s="102"/>
    </row>
    <row r="1284" spans="2:38" s="110" customFormat="1" x14ac:dyDescent="0.2">
      <c r="B1284" s="102">
        <f t="shared" si="396"/>
        <v>7.2349999999998671</v>
      </c>
      <c r="C1284" s="102">
        <f t="shared" si="397"/>
        <v>17179083.871570665</v>
      </c>
      <c r="D1284" s="102">
        <f t="shared" si="388"/>
        <v>17179.083871570667</v>
      </c>
      <c r="E1284" s="102">
        <f t="shared" si="389"/>
        <v>-69.044319584111577</v>
      </c>
      <c r="F1284" s="102">
        <f t="shared" si="390"/>
        <v>-262.94921108414479</v>
      </c>
      <c r="G1284" s="102">
        <f t="shared" si="391"/>
        <v>-47.481296459457653</v>
      </c>
      <c r="H1284" s="102">
        <f t="shared" si="392"/>
        <v>90.440866629335275</v>
      </c>
      <c r="I1284" s="102">
        <f t="shared" si="393"/>
        <v>-116.52561604356923</v>
      </c>
      <c r="J1284" s="102">
        <f t="shared" si="394"/>
        <v>-172.5083444548095</v>
      </c>
      <c r="K1284" s="102" t="str">
        <f t="shared" si="380"/>
        <v>1+126.828756662874i</v>
      </c>
      <c r="L1284" s="102" t="str">
        <f t="shared" si="381"/>
        <v>1-10.3097094274551i</v>
      </c>
      <c r="M1284" s="102" t="str">
        <f t="shared" si="398"/>
        <v>1308.56762823964+116.519047235419i</v>
      </c>
      <c r="N1284" s="102" t="str">
        <f t="shared" si="382"/>
        <v>1+168052.888569126i</v>
      </c>
      <c r="O1284" s="102" t="str">
        <f t="shared" si="383"/>
        <v>-7394.8300346031+253.331669166926i</v>
      </c>
      <c r="P1284" s="102" t="str">
        <f t="shared" si="399"/>
        <v>-42580513.5995747-1242722294.46111i</v>
      </c>
      <c r="Q1284" s="102" t="str">
        <f t="shared" si="384"/>
        <v>-0.0000433313694476358+0.000350338034107097i</v>
      </c>
      <c r="R1284" s="102" t="str">
        <f t="shared" si="385"/>
        <v>1400-0.197116179782894i</v>
      </c>
      <c r="S1284" s="102" t="str">
        <f t="shared" si="386"/>
        <v>-10.7726284299954i</v>
      </c>
      <c r="T1284" s="102" t="str">
        <f t="shared" si="395"/>
        <v>0.0828874277162389-10.7719789629144i</v>
      </c>
      <c r="U1284" s="102" t="str">
        <f t="shared" si="387"/>
        <v>-0.0000325173754886783+0.00422593020852795i</v>
      </c>
      <c r="V1284" s="102"/>
      <c r="W1284" s="102"/>
      <c r="X1284" s="102"/>
      <c r="Y1284" s="102"/>
      <c r="Z1284" s="102"/>
      <c r="AA1284" s="102"/>
      <c r="AB1284" s="102"/>
      <c r="AC1284" s="102"/>
      <c r="AD1284" s="102"/>
      <c r="AE1284" s="102"/>
      <c r="AF1284" s="102"/>
      <c r="AG1284" s="102"/>
      <c r="AH1284" s="102"/>
      <c r="AI1284" s="102"/>
      <c r="AJ1284" s="102"/>
      <c r="AK1284" s="102"/>
      <c r="AL1284" s="102"/>
    </row>
    <row r="1285" spans="2:38" s="110" customFormat="1" x14ac:dyDescent="0.2">
      <c r="B1285" s="102">
        <f t="shared" si="396"/>
        <v>7.239999999999867</v>
      </c>
      <c r="C1285" s="102">
        <f t="shared" si="397"/>
        <v>17378008.287488479</v>
      </c>
      <c r="D1285" s="102">
        <f t="shared" si="388"/>
        <v>17378.008287488479</v>
      </c>
      <c r="E1285" s="102">
        <f t="shared" si="389"/>
        <v>-69.145158051728032</v>
      </c>
      <c r="F1285" s="102">
        <f t="shared" si="390"/>
        <v>-263.02952187174958</v>
      </c>
      <c r="G1285" s="102">
        <f t="shared" si="391"/>
        <v>-47.581290392374655</v>
      </c>
      <c r="H1285" s="102">
        <f t="shared" si="392"/>
        <v>90.435820277487707</v>
      </c>
      <c r="I1285" s="102">
        <f t="shared" si="393"/>
        <v>-116.72644844410269</v>
      </c>
      <c r="J1285" s="102">
        <f t="shared" si="394"/>
        <v>-172.59370159426186</v>
      </c>
      <c r="K1285" s="102" t="str">
        <f t="shared" si="380"/>
        <v>1+128.297364449491i</v>
      </c>
      <c r="L1285" s="102" t="str">
        <f t="shared" si="381"/>
        <v>1-10.4290902362031i</v>
      </c>
      <c r="M1285" s="102" t="str">
        <f t="shared" si="398"/>
        <v>1339.02479091078+117.868274213288i</v>
      </c>
      <c r="N1285" s="102" t="str">
        <f t="shared" si="382"/>
        <v>1+169998.849305556i</v>
      </c>
      <c r="O1285" s="102" t="str">
        <f t="shared" si="383"/>
        <v>-7567.10104650889+256.265111642628i</v>
      </c>
      <c r="P1285" s="102" t="str">
        <f t="shared" si="399"/>
        <v>-43572341.1974531-1286398214.22027i</v>
      </c>
      <c r="Q1285" s="102" t="str">
        <f t="shared" si="384"/>
        <v>-0.0000423457861817019+0.000346354013436053i</v>
      </c>
      <c r="R1285" s="102" t="str">
        <f t="shared" si="385"/>
        <v>1400-0.194859809531334i</v>
      </c>
      <c r="S1285" s="102" t="str">
        <f t="shared" si="386"/>
        <v>-10.6493151720613i</v>
      </c>
      <c r="T1285" s="102" t="str">
        <f t="shared" si="395"/>
        <v>0.081000792707969-10.64868775294i</v>
      </c>
      <c r="U1285" s="102" t="str">
        <f t="shared" si="387"/>
        <v>-0.000031777234062357+0.00417756211846107i</v>
      </c>
      <c r="V1285" s="102"/>
      <c r="W1285" s="102"/>
      <c r="X1285" s="102"/>
      <c r="Y1285" s="102"/>
      <c r="Z1285" s="102"/>
      <c r="AA1285" s="102"/>
      <c r="AB1285" s="102"/>
      <c r="AC1285" s="102"/>
      <c r="AD1285" s="102"/>
      <c r="AE1285" s="102"/>
      <c r="AF1285" s="102"/>
      <c r="AG1285" s="102"/>
      <c r="AH1285" s="102"/>
      <c r="AI1285" s="102"/>
      <c r="AJ1285" s="102"/>
      <c r="AK1285" s="102"/>
      <c r="AL1285" s="102"/>
    </row>
    <row r="1286" spans="2:38" s="110" customFormat="1" x14ac:dyDescent="0.2">
      <c r="B1286" s="102">
        <f t="shared" si="396"/>
        <v>7.2449999999998669</v>
      </c>
      <c r="C1286" s="102">
        <f t="shared" si="397"/>
        <v>17579236.139581587</v>
      </c>
      <c r="D1286" s="102">
        <f t="shared" si="388"/>
        <v>17579.236139581586</v>
      </c>
      <c r="E1286" s="102">
        <f t="shared" si="389"/>
        <v>-69.245977620751304</v>
      </c>
      <c r="F1286" s="102">
        <f t="shared" si="390"/>
        <v>-263.10892679790288</v>
      </c>
      <c r="G1286" s="102">
        <f t="shared" si="391"/>
        <v>-47.681284463387037</v>
      </c>
      <c r="H1286" s="102">
        <f t="shared" si="392"/>
        <v>90.430831683734198</v>
      </c>
      <c r="I1286" s="102">
        <f t="shared" si="393"/>
        <v>-116.92726208413833</v>
      </c>
      <c r="J1286" s="102">
        <f t="shared" si="394"/>
        <v>-172.67809511416868</v>
      </c>
      <c r="K1286" s="102" t="str">
        <f t="shared" si="380"/>
        <v>1+129.7829779128i</v>
      </c>
      <c r="L1286" s="102" t="str">
        <f t="shared" si="381"/>
        <v>1-10.5498534095656i</v>
      </c>
      <c r="M1286" s="102" t="str">
        <f t="shared" si="398"/>
        <v>1370.19139203693+119.233124503234i</v>
      </c>
      <c r="N1286" s="102" t="str">
        <f t="shared" si="382"/>
        <v>1+171967.343205325i</v>
      </c>
      <c r="O1286" s="102" t="str">
        <f t="shared" si="383"/>
        <v>-7743.38476576518+259.232521781302i</v>
      </c>
      <c r="P1286" s="102" t="str">
        <f t="shared" si="399"/>
        <v>-44587271.4279128-1331609046.3527i</v>
      </c>
      <c r="Q1286" s="102" t="str">
        <f t="shared" si="384"/>
        <v>-0.0000413826033924189+0.000342414706765431i</v>
      </c>
      <c r="R1286" s="102" t="str">
        <f t="shared" si="385"/>
        <v>1400-0.192629267736462i</v>
      </c>
      <c r="S1286" s="102" t="str">
        <f t="shared" si="386"/>
        <v>-10.5274134693183i</v>
      </c>
      <c r="T1286" s="102" t="str">
        <f t="shared" si="395"/>
        <v>0.0791570976612429-10.526807349697i</v>
      </c>
      <c r="U1286" s="102" t="str">
        <f t="shared" si="387"/>
        <v>-0.0000310539383132568+0.00412974749872728i</v>
      </c>
      <c r="V1286" s="102"/>
      <c r="W1286" s="102"/>
      <c r="X1286" s="102"/>
      <c r="Y1286" s="102"/>
      <c r="Z1286" s="102"/>
      <c r="AA1286" s="102"/>
      <c r="AB1286" s="102"/>
      <c r="AC1286" s="102"/>
      <c r="AD1286" s="102"/>
      <c r="AE1286" s="102"/>
      <c r="AF1286" s="102"/>
      <c r="AG1286" s="102"/>
      <c r="AH1286" s="102"/>
      <c r="AI1286" s="102"/>
      <c r="AJ1286" s="102"/>
      <c r="AK1286" s="102"/>
      <c r="AL1286" s="102"/>
    </row>
    <row r="1287" spans="2:38" s="110" customFormat="1" x14ac:dyDescent="0.2">
      <c r="B1287" s="102">
        <f t="shared" si="396"/>
        <v>7.2499999999998668</v>
      </c>
      <c r="C1287" s="102">
        <f t="shared" si="397"/>
        <v>17782794.100383826</v>
      </c>
      <c r="D1287" s="102">
        <f t="shared" si="388"/>
        <v>17782.794100383824</v>
      </c>
      <c r="E1287" s="102">
        <f t="shared" si="389"/>
        <v>-69.346778713012995</v>
      </c>
      <c r="F1287" s="102">
        <f t="shared" si="390"/>
        <v>-263.18743578060389</v>
      </c>
      <c r="G1287" s="102">
        <f t="shared" si="391"/>
        <v>-47.781278669351998</v>
      </c>
      <c r="H1287" s="102">
        <f t="shared" si="392"/>
        <v>90.425900187161531</v>
      </c>
      <c r="I1287" s="102">
        <f t="shared" si="393"/>
        <v>-117.128057382365</v>
      </c>
      <c r="J1287" s="102">
        <f t="shared" si="394"/>
        <v>-172.76153559344237</v>
      </c>
      <c r="K1287" s="102" t="str">
        <f t="shared" si="380"/>
        <v>1+131.285793969254i</v>
      </c>
      <c r="L1287" s="102" t="str">
        <f t="shared" si="381"/>
        <v>1-10.6720149545703i</v>
      </c>
      <c r="M1287" s="102" t="str">
        <f t="shared" si="398"/>
        <v>1402.08395656251+120.613779014684i</v>
      </c>
      <c r="N1287" s="102" t="str">
        <f t="shared" si="382"/>
        <v>1+173958.631190167i</v>
      </c>
      <c r="O1287" s="102" t="str">
        <f t="shared" si="383"/>
        <v>-7923.77466033335+262.234292909947i</v>
      </c>
      <c r="P1287" s="102" t="str">
        <f t="shared" si="399"/>
        <v>-45625842.420396-1378408731.53663i</v>
      </c>
      <c r="Q1287" s="102" t="str">
        <f t="shared" si="384"/>
        <v>-0.0000404413127172108+0.000338519632441772i</v>
      </c>
      <c r="R1287" s="102" t="str">
        <f t="shared" si="385"/>
        <v>1400-0.190424258742379i</v>
      </c>
      <c r="S1287" s="102" t="str">
        <f t="shared" si="386"/>
        <v>-10.4069071638277i</v>
      </c>
      <c r="T1287" s="102" t="str">
        <f t="shared" si="395"/>
        <v>0.0773553653724623-10.4063216206533i</v>
      </c>
      <c r="U1287" s="102" t="str">
        <f t="shared" si="387"/>
        <v>-0.000030347104876889+0.00408248002041013i</v>
      </c>
      <c r="V1287" s="102"/>
      <c r="W1287" s="102"/>
      <c r="X1287" s="102"/>
      <c r="Y1287" s="102"/>
      <c r="Z1287" s="102"/>
      <c r="AA1287" s="102"/>
      <c r="AB1287" s="102"/>
      <c r="AC1287" s="102"/>
      <c r="AD1287" s="102"/>
      <c r="AE1287" s="102"/>
      <c r="AF1287" s="102"/>
      <c r="AG1287" s="102"/>
      <c r="AH1287" s="102"/>
      <c r="AI1287" s="102"/>
      <c r="AJ1287" s="102"/>
      <c r="AK1287" s="102"/>
      <c r="AL1287" s="102"/>
    </row>
    <row r="1288" spans="2:38" s="110" customFormat="1" x14ac:dyDescent="0.2">
      <c r="B1288" s="102">
        <f t="shared" si="396"/>
        <v>7.2549999999998667</v>
      </c>
      <c r="C1288" s="102">
        <f t="shared" si="397"/>
        <v>17988709.151282415</v>
      </c>
      <c r="D1288" s="102">
        <f t="shared" si="388"/>
        <v>17988.709151282415</v>
      </c>
      <c r="E1288" s="102">
        <f t="shared" si="389"/>
        <v>-69.447561741112793</v>
      </c>
      <c r="F1288" s="102">
        <f t="shared" si="390"/>
        <v>-263.26505863935222</v>
      </c>
      <c r="G1288" s="102">
        <f t="shared" si="391"/>
        <v>-47.881273007197805</v>
      </c>
      <c r="H1288" s="102">
        <f t="shared" si="392"/>
        <v>90.421025134413824</v>
      </c>
      <c r="I1288" s="102">
        <f t="shared" si="393"/>
        <v>-117.3288347483106</v>
      </c>
      <c r="J1288" s="102">
        <f t="shared" si="394"/>
        <v>-172.84403350493841</v>
      </c>
      <c r="K1288" s="102" t="str">
        <f t="shared" si="380"/>
        <v>1+132.806011815496i</v>
      </c>
      <c r="L1288" s="102" t="str">
        <f t="shared" si="381"/>
        <v>1-10.7955910635977i</v>
      </c>
      <c r="M1288" s="102" t="str">
        <f t="shared" si="398"/>
        <v>1434.71939434742+122.010420751898i</v>
      </c>
      <c r="N1288" s="102" t="str">
        <f t="shared" si="382"/>
        <v>1+175972.977203148i</v>
      </c>
      <c r="O1288" s="102" t="str">
        <f t="shared" si="383"/>
        <v>-8108.3663753232+265.270822910074i</v>
      </c>
      <c r="P1288" s="102" t="str">
        <f t="shared" si="399"/>
        <v>-46688604.8389901-1426853106.0487i</v>
      </c>
      <c r="Q1288" s="102" t="str">
        <f t="shared" si="384"/>
        <v>-0.0000395214172963126+0.000334668313303475i</v>
      </c>
      <c r="R1288" s="102" t="str">
        <f t="shared" si="385"/>
        <v>1400-0.188244490277532i</v>
      </c>
      <c r="S1288" s="102" t="str">
        <f t="shared" si="386"/>
        <v>-10.2877802826093i</v>
      </c>
      <c r="T1288" s="102" t="str">
        <f t="shared" si="395"/>
        <v>0.0755946408715844-10.2872146173732i</v>
      </c>
      <c r="U1288" s="102" t="str">
        <f t="shared" si="387"/>
        <v>-0.00002965635911116+0.00403575342681563i</v>
      </c>
      <c r="V1288" s="102"/>
      <c r="W1288" s="102"/>
      <c r="X1288" s="102"/>
      <c r="Y1288" s="102"/>
      <c r="Z1288" s="102"/>
      <c r="AA1288" s="102"/>
      <c r="AB1288" s="102"/>
      <c r="AC1288" s="102"/>
      <c r="AD1288" s="102"/>
      <c r="AE1288" s="102"/>
      <c r="AF1288" s="102"/>
      <c r="AG1288" s="102"/>
      <c r="AH1288" s="102"/>
      <c r="AI1288" s="102"/>
      <c r="AJ1288" s="102"/>
      <c r="AK1288" s="102"/>
      <c r="AL1288" s="102"/>
    </row>
    <row r="1289" spans="2:38" s="110" customFormat="1" x14ac:dyDescent="0.2">
      <c r="B1289" s="102">
        <f t="shared" si="396"/>
        <v>7.2599999999998666</v>
      </c>
      <c r="C1289" s="102">
        <f t="shared" si="397"/>
        <v>18197008.586094242</v>
      </c>
      <c r="D1289" s="102">
        <f t="shared" si="388"/>
        <v>18197.008586094242</v>
      </c>
      <c r="E1289" s="102">
        <f t="shared" si="389"/>
        <v>-69.548327108613876</v>
      </c>
      <c r="F1289" s="102">
        <f t="shared" si="390"/>
        <v>-263.34180509578067</v>
      </c>
      <c r="G1289" s="102">
        <f t="shared" si="391"/>
        <v>-47.981267473922728</v>
      </c>
      <c r="H1289" s="102">
        <f t="shared" si="392"/>
        <v>90.416205879606295</v>
      </c>
      <c r="I1289" s="102">
        <f t="shared" si="393"/>
        <v>-117.5295945825366</v>
      </c>
      <c r="J1289" s="102">
        <f t="shared" si="394"/>
        <v>-172.92559921617436</v>
      </c>
      <c r="K1289" s="102" t="str">
        <f t="shared" si="380"/>
        <v>1+134.343832954753i</v>
      </c>
      <c r="L1289" s="102" t="str">
        <f t="shared" si="381"/>
        <v>1-10.9205981165272i</v>
      </c>
      <c r="M1289" s="102" t="str">
        <f t="shared" si="398"/>
        <v>1468.11500913272+123.423234838226i</v>
      </c>
      <c r="N1289" s="102" t="str">
        <f t="shared" si="382"/>
        <v>1+178010.648243649i</v>
      </c>
      <c r="O1289" s="102" t="str">
        <f t="shared" si="383"/>
        <v>-8297.25778370535+268.342514270446i</v>
      </c>
      <c r="P1289" s="102" t="str">
        <f t="shared" si="399"/>
        <v>-47776122.1743964-1476999968.37954i</v>
      </c>
      <c r="Q1289" s="102" t="str">
        <f t="shared" si="384"/>
        <v>-0.0000386224315140231+0.000330860276663827i</v>
      </c>
      <c r="R1289" s="102" t="str">
        <f t="shared" si="385"/>
        <v>1400-0.186089673415974i</v>
      </c>
      <c r="S1289" s="102" t="str">
        <f t="shared" si="386"/>
        <v>-10.1700170355241i</v>
      </c>
      <c r="T1289" s="102" t="str">
        <f t="shared" si="395"/>
        <v>0.0738739909164876-10.1694705734291i</v>
      </c>
      <c r="U1289" s="102" t="str">
        <f t="shared" si="387"/>
        <v>-0.0000289813348980066+0.00398956153265295i</v>
      </c>
      <c r="V1289" s="102"/>
      <c r="W1289" s="102"/>
      <c r="X1289" s="102"/>
      <c r="Y1289" s="102"/>
      <c r="Z1289" s="102"/>
      <c r="AA1289" s="102"/>
      <c r="AB1289" s="102"/>
      <c r="AC1289" s="102"/>
      <c r="AD1289" s="102"/>
      <c r="AE1289" s="102"/>
      <c r="AF1289" s="102"/>
      <c r="AG1289" s="102"/>
      <c r="AH1289" s="102"/>
      <c r="AI1289" s="102"/>
      <c r="AJ1289" s="102"/>
      <c r="AK1289" s="102"/>
      <c r="AL1289" s="102"/>
    </row>
    <row r="1290" spans="2:38" s="110" customFormat="1" x14ac:dyDescent="0.2">
      <c r="B1290" s="102">
        <f t="shared" si="396"/>
        <v>7.2649999999998665</v>
      </c>
      <c r="C1290" s="102">
        <f t="shared" si="397"/>
        <v>18407720.014683899</v>
      </c>
      <c r="D1290" s="102">
        <f t="shared" si="388"/>
        <v>18407.720014683899</v>
      </c>
      <c r="E1290" s="102">
        <f t="shared" si="389"/>
        <v>-69.649075210231985</v>
      </c>
      <c r="F1290" s="102">
        <f t="shared" si="390"/>
        <v>-263.4176847742981</v>
      </c>
      <c r="G1290" s="102">
        <f t="shared" si="391"/>
        <v>-48.081262066593531</v>
      </c>
      <c r="H1290" s="102">
        <f t="shared" si="392"/>
        <v>90.411441784239983</v>
      </c>
      <c r="I1290" s="102">
        <f t="shared" si="393"/>
        <v>-117.73033727682551</v>
      </c>
      <c r="J1290" s="102">
        <f t="shared" si="394"/>
        <v>-173.00624299005813</v>
      </c>
      <c r="K1290" s="102" t="str">
        <f t="shared" si="380"/>
        <v>1+135.899461223551i</v>
      </c>
      <c r="L1290" s="102" t="str">
        <f t="shared" si="381"/>
        <v>1-11.0470526829082i</v>
      </c>
      <c r="M1290" s="102" t="str">
        <f t="shared" si="398"/>
        <v>1502.28850771541+124.852408540643i</v>
      </c>
      <c r="N1290" s="102" t="str">
        <f t="shared" si="382"/>
        <v>1+180071.914402762i</v>
      </c>
      <c r="O1290" s="102" t="str">
        <f t="shared" si="383"/>
        <v>-8490.5490382049+271.449774140427i</v>
      </c>
      <c r="P1290" s="102" t="str">
        <f t="shared" si="399"/>
        <v>-48888971.0427023-1528909148.19031i</v>
      </c>
      <c r="Q1290" s="102" t="str">
        <f t="shared" si="384"/>
        <v>-0.0000377438807457147+0.000327095054293164i</v>
      </c>
      <c r="R1290" s="102" t="str">
        <f t="shared" si="385"/>
        <v>1400-0.18395952253906i</v>
      </c>
      <c r="S1290" s="102" t="str">
        <f t="shared" si="386"/>
        <v>-10.0536018131812i</v>
      </c>
      <c r="T1290" s="102" t="str">
        <f t="shared" si="395"/>
        <v>0.0721925034988205-10.0530739023365i</v>
      </c>
      <c r="U1290" s="102" t="str">
        <f t="shared" si="387"/>
        <v>-0.0000283216744495372+0.00394389822322431i</v>
      </c>
      <c r="V1290" s="102"/>
      <c r="W1290" s="102"/>
      <c r="X1290" s="102"/>
      <c r="Y1290" s="102"/>
      <c r="Z1290" s="102"/>
      <c r="AA1290" s="102"/>
      <c r="AB1290" s="102"/>
      <c r="AC1290" s="102"/>
      <c r="AD1290" s="102"/>
      <c r="AE1290" s="102"/>
      <c r="AF1290" s="102"/>
      <c r="AG1290" s="102"/>
      <c r="AH1290" s="102"/>
      <c r="AI1290" s="102"/>
      <c r="AJ1290" s="102"/>
      <c r="AK1290" s="102"/>
      <c r="AL1290" s="102"/>
    </row>
    <row r="1291" spans="2:38" s="110" customFormat="1" x14ac:dyDescent="0.2">
      <c r="B1291" s="102">
        <f t="shared" si="396"/>
        <v>7.2699999999998663</v>
      </c>
      <c r="C1291" s="102">
        <f t="shared" si="397"/>
        <v>18620871.366622947</v>
      </c>
      <c r="D1291" s="102">
        <f t="shared" si="388"/>
        <v>18620.871366622949</v>
      </c>
      <c r="E1291" s="102">
        <f t="shared" si="389"/>
        <v>-69.749806432021671</v>
      </c>
      <c r="F1291" s="102">
        <f t="shared" si="390"/>
        <v>-263.49270720273847</v>
      </c>
      <c r="G1291" s="102">
        <f t="shared" si="391"/>
        <v>-48.181256782343738</v>
      </c>
      <c r="H1291" s="102">
        <f t="shared" si="392"/>
        <v>90.406732217117494</v>
      </c>
      <c r="I1291" s="102">
        <f t="shared" si="393"/>
        <v>-117.93106321436541</v>
      </c>
      <c r="J1291" s="102">
        <f t="shared" si="394"/>
        <v>-173.08597498562096</v>
      </c>
      <c r="K1291" s="102" t="str">
        <f t="shared" si="380"/>
        <v>1+137.473102818735i</v>
      </c>
      <c r="L1291" s="102" t="str">
        <f t="shared" si="381"/>
        <v>1-11.1749715241566i</v>
      </c>
      <c r="M1291" s="102" t="str">
        <f t="shared" si="398"/>
        <v>1537.25800933682+126.298131294578i</v>
      </c>
      <c r="N1291" s="102" t="str">
        <f t="shared" si="382"/>
        <v>1+182157.048899081i</v>
      </c>
      <c r="O1291" s="102" t="str">
        <f t="shared" si="383"/>
        <v>-8688.34262440345+274.593014383946i</v>
      </c>
      <c r="P1291" s="102" t="str">
        <f t="shared" si="399"/>
        <v>-50027741.4911069-1582642577.69241i</v>
      </c>
      <c r="Q1291" s="102" t="str">
        <f t="shared" si="384"/>
        <v>-0.000036885301110474+0.000323372182400086i</v>
      </c>
      <c r="R1291" s="102" t="str">
        <f t="shared" si="385"/>
        <v>1400-0.1818537552976i</v>
      </c>
      <c r="S1291" s="102" t="str">
        <f t="shared" si="386"/>
        <v>-9.93851918486885i</v>
      </c>
      <c r="T1291" s="102" t="str">
        <f t="shared" si="395"/>
        <v>0.07054928736109-9.9380091955126i</v>
      </c>
      <c r="U1291" s="102" t="str">
        <f t="shared" si="387"/>
        <v>-0.0000276770281185814+0.00389875745362417i</v>
      </c>
      <c r="V1291" s="102"/>
      <c r="W1291" s="102"/>
      <c r="X1291" s="102"/>
      <c r="Y1291" s="102"/>
      <c r="Z1291" s="102"/>
      <c r="AA1291" s="102"/>
      <c r="AB1291" s="102"/>
      <c r="AC1291" s="102"/>
      <c r="AD1291" s="102"/>
      <c r="AE1291" s="102"/>
      <c r="AF1291" s="102"/>
      <c r="AG1291" s="102"/>
      <c r="AH1291" s="102"/>
      <c r="AI1291" s="102"/>
      <c r="AJ1291" s="102"/>
      <c r="AK1291" s="102"/>
      <c r="AL1291" s="102"/>
    </row>
    <row r="1292" spans="2:38" s="110" customFormat="1" x14ac:dyDescent="0.2">
      <c r="B1292" s="102">
        <f t="shared" si="396"/>
        <v>7.2749999999998662</v>
      </c>
      <c r="C1292" s="102">
        <f t="shared" si="397"/>
        <v>18836490.894892212</v>
      </c>
      <c r="D1292" s="102">
        <f t="shared" si="388"/>
        <v>18836.490894892213</v>
      </c>
      <c r="E1292" s="102">
        <f t="shared" si="389"/>
        <v>-69.850521151560088</v>
      </c>
      <c r="F1292" s="102">
        <f t="shared" si="390"/>
        <v>-263.56688181301882</v>
      </c>
      <c r="G1292" s="102">
        <f t="shared" si="391"/>
        <v>-48.281251618371968</v>
      </c>
      <c r="H1292" s="102">
        <f t="shared" si="392"/>
        <v>90.402076554259622</v>
      </c>
      <c r="I1292" s="102">
        <f t="shared" si="393"/>
        <v>-118.13177276993206</v>
      </c>
      <c r="J1292" s="102">
        <f t="shared" si="394"/>
        <v>-173.1648052587592</v>
      </c>
      <c r="K1292" s="102" t="str">
        <f t="shared" si="380"/>
        <v>1+139.06496632479i</v>
      </c>
      <c r="L1292" s="102" t="str">
        <f t="shared" si="381"/>
        <v>1-11.3043715957763i</v>
      </c>
      <c r="M1292" s="102" t="str">
        <f t="shared" si="398"/>
        <v>1573.04205528954+127.760594729014i</v>
      </c>
      <c r="N1292" s="102" t="str">
        <f t="shared" si="382"/>
        <v>1+184266.328114926i</v>
      </c>
      <c r="O1292" s="102" t="str">
        <f t="shared" si="383"/>
        <v>-8890.7434150785+277.772651634092i</v>
      </c>
      <c r="P1292" s="102" t="str">
        <f t="shared" si="399"/>
        <v>-51193037.3107757-1638264365.53582i</v>
      </c>
      <c r="Q1292" s="102" t="str">
        <f t="shared" si="384"/>
        <v>-0.000036046239229235+0.000319691201611754i</v>
      </c>
      <c r="R1292" s="102" t="str">
        <f t="shared" si="385"/>
        <v>1400-0.179772092574429i</v>
      </c>
      <c r="S1292" s="102" t="str">
        <f t="shared" si="386"/>
        <v>-9.82475389650943i</v>
      </c>
      <c r="T1292" s="102" t="str">
        <f t="shared" si="395"/>
        <v>0.0689434715247224-9.82426122025754i</v>
      </c>
      <c r="U1292" s="102" t="str">
        <f t="shared" si="387"/>
        <v>-0.0000270470542135449+0.00385413324794718i</v>
      </c>
      <c r="V1292" s="102"/>
      <c r="W1292" s="102"/>
      <c r="X1292" s="102"/>
      <c r="Y1292" s="102"/>
      <c r="Z1292" s="102"/>
      <c r="AA1292" s="102"/>
      <c r="AB1292" s="102"/>
      <c r="AC1292" s="102"/>
      <c r="AD1292" s="102"/>
      <c r="AE1292" s="102"/>
      <c r="AF1292" s="102"/>
      <c r="AG1292" s="102"/>
      <c r="AH1292" s="102"/>
      <c r="AI1292" s="102"/>
      <c r="AJ1292" s="102"/>
      <c r="AK1292" s="102"/>
      <c r="AL1292" s="102"/>
    </row>
    <row r="1293" spans="2:38" s="110" customFormat="1" x14ac:dyDescent="0.2">
      <c r="B1293" s="102">
        <f t="shared" si="396"/>
        <v>7.2799999999998661</v>
      </c>
      <c r="C1293" s="102">
        <f t="shared" si="397"/>
        <v>19054607.17962661</v>
      </c>
      <c r="D1293" s="102">
        <f t="shared" si="388"/>
        <v>19054.607179626611</v>
      </c>
      <c r="E1293" s="102">
        <f t="shared" si="389"/>
        <v>-69.95121973812509</v>
      </c>
      <c r="F1293" s="102">
        <f t="shared" si="390"/>
        <v>-263.64021794180371</v>
      </c>
      <c r="G1293" s="102">
        <f t="shared" si="391"/>
        <v>-48.381246571940515</v>
      </c>
      <c r="H1293" s="102">
        <f t="shared" si="392"/>
        <v>90.397474178823003</v>
      </c>
      <c r="I1293" s="102">
        <f t="shared" si="393"/>
        <v>-118.3324663100656</v>
      </c>
      <c r="J1293" s="102">
        <f t="shared" si="394"/>
        <v>-173.24274376298069</v>
      </c>
      <c r="K1293" s="102" t="str">
        <f t="shared" si="380"/>
        <v>1+140.675262741503i</v>
      </c>
      <c r="L1293" s="102" t="str">
        <f t="shared" si="381"/>
        <v>1-11.4352700496065i</v>
      </c>
      <c r="M1293" s="102" t="str">
        <f t="shared" si="398"/>
        <v>1609.65961874843+129.239992691897i</v>
      </c>
      <c r="N1293" s="102" t="str">
        <f t="shared" si="382"/>
        <v>1+186400.031632972i</v>
      </c>
      <c r="O1293" s="102" t="str">
        <f t="shared" si="383"/>
        <v>-9097.85872580837+280.98910734834i</v>
      </c>
      <c r="P1293" s="102" t="str">
        <f t="shared" si="399"/>
        <v>-52385476.3569769-1695840873.29388i</v>
      </c>
      <c r="Q1293" s="102" t="str">
        <f t="shared" si="384"/>
        <v>-0.0000352262519883087+0.000316051656953449i</v>
      </c>
      <c r="R1293" s="102" t="str">
        <f t="shared" si="385"/>
        <v>1400-0.177714258447405i</v>
      </c>
      <c r="S1293" s="102" t="str">
        <f t="shared" si="386"/>
        <v>-9.71229086863729i</v>
      </c>
      <c r="T1293" s="102" t="str">
        <f t="shared" si="395"/>
        <v>0.0673742048288411-9.71181491775786i</v>
      </c>
      <c r="U1293" s="102" t="str">
        <f t="shared" si="387"/>
        <v>-0.0000264314188174684+0.003810019698505i</v>
      </c>
      <c r="V1293" s="102"/>
      <c r="W1293" s="102"/>
      <c r="X1293" s="102"/>
      <c r="Y1293" s="102"/>
      <c r="Z1293" s="102"/>
      <c r="AA1293" s="102"/>
      <c r="AB1293" s="102"/>
      <c r="AC1293" s="102"/>
      <c r="AD1293" s="102"/>
      <c r="AE1293" s="102"/>
      <c r="AF1293" s="102"/>
      <c r="AG1293" s="102"/>
      <c r="AH1293" s="102"/>
      <c r="AI1293" s="102"/>
      <c r="AJ1293" s="102"/>
      <c r="AK1293" s="102"/>
      <c r="AL1293" s="102"/>
    </row>
    <row r="1294" spans="2:38" s="110" customFormat="1" x14ac:dyDescent="0.2">
      <c r="B1294" s="102">
        <f t="shared" si="396"/>
        <v>7.284999999999866</v>
      </c>
      <c r="C1294" s="102">
        <f t="shared" si="397"/>
        <v>19275249.131903432</v>
      </c>
      <c r="D1294" s="102">
        <f t="shared" si="388"/>
        <v>19275.249131903431</v>
      </c>
      <c r="E1294" s="102">
        <f t="shared" si="389"/>
        <v>-70.051902552872235</v>
      </c>
      <c r="F1294" s="102">
        <f t="shared" si="390"/>
        <v>-263.71272483117593</v>
      </c>
      <c r="G1294" s="102">
        <f t="shared" si="391"/>
        <v>-48.481241640374257</v>
      </c>
      <c r="H1294" s="102">
        <f t="shared" si="392"/>
        <v>90.392924481018653</v>
      </c>
      <c r="I1294" s="102">
        <f t="shared" si="393"/>
        <v>-118.5331441932465</v>
      </c>
      <c r="J1294" s="102">
        <f t="shared" si="394"/>
        <v>-173.31980035015727</v>
      </c>
      <c r="K1294" s="102" t="str">
        <f t="shared" si="380"/>
        <v>1+142.304205511917i</v>
      </c>
      <c r="L1294" s="102" t="str">
        <f t="shared" si="381"/>
        <v>1-11.5676842360955i</v>
      </c>
      <c r="M1294" s="102" t="str">
        <f t="shared" si="398"/>
        <v>1647.1301148303+130.736521275822i</v>
      </c>
      <c r="N1294" s="102" t="str">
        <f t="shared" si="382"/>
        <v>1+188558.44227331i</v>
      </c>
      <c r="O1294" s="102" t="str">
        <f t="shared" si="383"/>
        <v>-9309.79837187231+284.24280786441i</v>
      </c>
      <c r="P1294" s="102" t="str">
        <f t="shared" si="399"/>
        <v>-53605690.8766768-1755440794.63603i</v>
      </c>
      <c r="Q1294" s="102" t="str">
        <f t="shared" si="384"/>
        <v>-0.0000344249063081696+0.000312453097827259i</v>
      </c>
      <c r="R1294" s="102" t="str">
        <f t="shared" si="385"/>
        <v>1400-0.175679980152845i</v>
      </c>
      <c r="S1294" s="102" t="str">
        <f t="shared" si="386"/>
        <v>-9.60111519439973i</v>
      </c>
      <c r="T1294" s="102" t="str">
        <f t="shared" si="395"/>
        <v>0.0658406554795262-9.60065540111201i</v>
      </c>
      <c r="U1294" s="102" t="str">
        <f t="shared" si="387"/>
        <v>-0.0000258297956111987+0.00376641096505163i</v>
      </c>
      <c r="V1294" s="102"/>
      <c r="W1294" s="102"/>
      <c r="X1294" s="102"/>
      <c r="Y1294" s="102"/>
      <c r="Z1294" s="102"/>
      <c r="AA1294" s="102"/>
      <c r="AB1294" s="102"/>
      <c r="AC1294" s="102"/>
      <c r="AD1294" s="102"/>
      <c r="AE1294" s="102"/>
      <c r="AF1294" s="102"/>
      <c r="AG1294" s="102"/>
      <c r="AH1294" s="102"/>
      <c r="AI1294" s="102"/>
      <c r="AJ1294" s="102"/>
      <c r="AK1294" s="102"/>
      <c r="AL1294" s="102"/>
    </row>
    <row r="1295" spans="2:38" s="110" customFormat="1" x14ac:dyDescent="0.2">
      <c r="B1295" s="102">
        <f t="shared" si="396"/>
        <v>7.2899999999998659</v>
      </c>
      <c r="C1295" s="102">
        <f t="shared" si="397"/>
        <v>19498445.997574452</v>
      </c>
      <c r="D1295" s="102">
        <f t="shared" si="388"/>
        <v>19498.445997574454</v>
      </c>
      <c r="E1295" s="102">
        <f t="shared" si="389"/>
        <v>-70.152569949006164</v>
      </c>
      <c r="F1295" s="102">
        <f t="shared" si="390"/>
        <v>-263.78441162931301</v>
      </c>
      <c r="G1295" s="102">
        <f t="shared" si="391"/>
        <v>-48.581236821058759</v>
      </c>
      <c r="H1295" s="102">
        <f t="shared" si="392"/>
        <v>90.388426858031409</v>
      </c>
      <c r="I1295" s="102">
        <f t="shared" si="393"/>
        <v>-118.73380677006492</v>
      </c>
      <c r="J1295" s="102">
        <f t="shared" si="394"/>
        <v>-173.3959847712816</v>
      </c>
      <c r="K1295" s="102" t="str">
        <f t="shared" si="380"/>
        <v>1+143.952010550633i</v>
      </c>
      <c r="L1295" s="102" t="str">
        <f t="shared" si="381"/>
        <v>1-11.7016317066003i</v>
      </c>
      <c r="M1295" s="102" t="str">
        <f t="shared" si="398"/>
        <v>1685.47341088815+132.250378844033i</v>
      </c>
      <c r="N1295" s="102" t="str">
        <f t="shared" si="382"/>
        <v>1+190741.846130931i</v>
      </c>
      <c r="O1295" s="102" t="str">
        <f t="shared" si="383"/>
        <v>-9526.674726476+287.534184456781i</v>
      </c>
      <c r="P1295" s="102" t="str">
        <f t="shared" si="399"/>
        <v>-54854327.8437645-1817135237.28273i</v>
      </c>
      <c r="Q1295" s="102" t="str">
        <f t="shared" si="384"/>
        <v>-0.0000336417789174051+0.000308895077990112i</v>
      </c>
      <c r="R1295" s="102" t="str">
        <f t="shared" si="385"/>
        <v>1400-0.173668988049365i</v>
      </c>
      <c r="S1295" s="102" t="str">
        <f t="shared" si="386"/>
        <v>-9.49121213758158i</v>
      </c>
      <c r="T1295" s="102" t="str">
        <f t="shared" si="395"/>
        <v>0.0643420106093271-9.49076795337877i</v>
      </c>
      <c r="U1295" s="102" t="str">
        <f t="shared" si="387"/>
        <v>-0.0000252418657005821+0.00372330127401782i</v>
      </c>
      <c r="V1295" s="102"/>
      <c r="W1295" s="102"/>
      <c r="X1295" s="102"/>
      <c r="Y1295" s="102"/>
      <c r="Z1295" s="102"/>
      <c r="AA1295" s="102"/>
      <c r="AB1295" s="102"/>
      <c r="AC1295" s="102"/>
      <c r="AD1295" s="102"/>
      <c r="AE1295" s="102"/>
      <c r="AF1295" s="102"/>
      <c r="AG1295" s="102"/>
      <c r="AH1295" s="102"/>
      <c r="AI1295" s="102"/>
      <c r="AJ1295" s="102"/>
      <c r="AK1295" s="102"/>
      <c r="AL1295" s="102"/>
    </row>
    <row r="1296" spans="2:38" s="110" customFormat="1" x14ac:dyDescent="0.2">
      <c r="B1296" s="102">
        <f t="shared" si="396"/>
        <v>7.2949999999998658</v>
      </c>
      <c r="C1296" s="102">
        <f t="shared" si="397"/>
        <v>19724227.361142468</v>
      </c>
      <c r="D1296" s="102">
        <f t="shared" si="388"/>
        <v>19724.227361142468</v>
      </c>
      <c r="E1296" s="102">
        <f t="shared" si="389"/>
        <v>-70.253222271950165</v>
      </c>
      <c r="F1296" s="102">
        <f t="shared" si="390"/>
        <v>-263.85528739116972</v>
      </c>
      <c r="G1296" s="102">
        <f t="shared" si="391"/>
        <v>-48.681232111439066</v>
      </c>
      <c r="H1296" s="102">
        <f t="shared" si="392"/>
        <v>90.383980713940389</v>
      </c>
      <c r="I1296" s="102">
        <f t="shared" si="393"/>
        <v>-118.93445438338924</v>
      </c>
      <c r="J1296" s="102">
        <f t="shared" si="394"/>
        <v>-173.47130667722934</v>
      </c>
      <c r="K1296" s="102" t="str">
        <f t="shared" si="380"/>
        <v>1+145.618896272425i</v>
      </c>
      <c r="L1296" s="102" t="str">
        <f t="shared" si="381"/>
        <v>1-11.837130215713i</v>
      </c>
      <c r="M1296" s="102" t="str">
        <f t="shared" si="398"/>
        <v>1724.7098370451+133.781766056712i</v>
      </c>
      <c r="N1296" s="102" t="str">
        <f t="shared" si="382"/>
        <v>1+192950.532613653i</v>
      </c>
      <c r="O1296" s="102" t="str">
        <f t="shared" si="383"/>
        <v>-9748.60278033332+290.863673393855i</v>
      </c>
      <c r="P1296" s="102" t="str">
        <f t="shared" si="399"/>
        <v>-56132049.3020883-1880997807.84058i</v>
      </c>
      <c r="Q1296" s="102" t="str">
        <f t="shared" si="384"/>
        <v>-0.000032876456131697+0.000305377155531058i</v>
      </c>
      <c r="R1296" s="102" t="str">
        <f t="shared" si="385"/>
        <v>1400-0.171681015582138i</v>
      </c>
      <c r="S1296" s="102" t="str">
        <f t="shared" si="386"/>
        <v>-9.38256713065175i</v>
      </c>
      <c r="T1296" s="102" t="str">
        <f t="shared" si="395"/>
        <v>0.0628774758467772-9.38213802564675i</v>
      </c>
      <c r="U1296" s="102" t="str">
        <f t="shared" si="387"/>
        <v>-0.0000246673174475818+0.00368068491775372i</v>
      </c>
      <c r="V1296" s="102"/>
      <c r="W1296" s="102"/>
      <c r="X1296" s="102"/>
      <c r="Y1296" s="102"/>
      <c r="Z1296" s="102"/>
      <c r="AA1296" s="102"/>
      <c r="AB1296" s="102"/>
      <c r="AC1296" s="102"/>
      <c r="AD1296" s="102"/>
      <c r="AE1296" s="102"/>
      <c r="AF1296" s="102"/>
      <c r="AG1296" s="102"/>
      <c r="AH1296" s="102"/>
      <c r="AI1296" s="102"/>
      <c r="AJ1296" s="102"/>
      <c r="AK1296" s="102"/>
      <c r="AL1296" s="102"/>
    </row>
    <row r="1297" spans="2:38" s="110" customFormat="1" x14ac:dyDescent="0.2">
      <c r="B1297" s="102">
        <f t="shared" si="396"/>
        <v>7.2999999999998657</v>
      </c>
      <c r="C1297" s="102">
        <f t="shared" si="397"/>
        <v>19952623.149682656</v>
      </c>
      <c r="D1297" s="102">
        <f t="shared" si="388"/>
        <v>19952.623149682655</v>
      </c>
      <c r="E1297" s="102">
        <f t="shared" si="389"/>
        <v>-70.353859859511672</v>
      </c>
      <c r="F1297" s="102">
        <f t="shared" si="390"/>
        <v>-263.92536107916499</v>
      </c>
      <c r="G1297" s="102">
        <f t="shared" si="391"/>
        <v>-48.781227509018585</v>
      </c>
      <c r="H1297" s="102">
        <f t="shared" si="392"/>
        <v>90.379585459640154</v>
      </c>
      <c r="I1297" s="102">
        <f t="shared" si="393"/>
        <v>-119.13508736853026</v>
      </c>
      <c r="J1297" s="102">
        <f t="shared" si="394"/>
        <v>-173.54577561952482</v>
      </c>
      <c r="K1297" s="102" t="str">
        <f t="shared" si="380"/>
        <v>1+147.305083621188i</v>
      </c>
      <c r="L1297" s="102" t="str">
        <f t="shared" si="381"/>
        <v>1-11.9741977236144i</v>
      </c>
      <c r="M1297" s="102" t="str">
        <f t="shared" si="398"/>
        <v>1764.86019697366+135.330885897574i</v>
      </c>
      <c r="N1297" s="102" t="str">
        <f t="shared" si="382"/>
        <v>1+195184.794480476i</v>
      </c>
      <c r="O1297" s="102" t="str">
        <f t="shared" si="383"/>
        <v>-9975.70020263605+294.231715995785i</v>
      </c>
      <c r="P1297" s="102" t="str">
        <f t="shared" si="399"/>
        <v>-57439532.7164777-1947104699.61864i</v>
      </c>
      <c r="Q1297" s="102" t="str">
        <f t="shared" si="384"/>
        <v>-0.0000321285336377364+0.000301898892847919i</v>
      </c>
      <c r="R1297" s="102" t="str">
        <f t="shared" si="385"/>
        <v>1400-0.169715799247569i</v>
      </c>
      <c r="S1297" s="102" t="str">
        <f t="shared" si="386"/>
        <v>-9.27516577283223i</v>
      </c>
      <c r="T1297" s="102" t="str">
        <f t="shared" si="395"/>
        <v>0.0614462748956936-9.27475123512547i</v>
      </c>
      <c r="U1297" s="102" t="str">
        <f t="shared" si="387"/>
        <v>-0.0000241058463052336+0.00363855625377998i</v>
      </c>
      <c r="V1297" s="102"/>
      <c r="W1297" s="102"/>
      <c r="X1297" s="102"/>
      <c r="Y1297" s="102"/>
      <c r="Z1297" s="102"/>
      <c r="AA1297" s="102"/>
      <c r="AB1297" s="102"/>
      <c r="AC1297" s="102"/>
      <c r="AD1297" s="102"/>
      <c r="AE1297" s="102"/>
      <c r="AF1297" s="102"/>
      <c r="AG1297" s="102"/>
      <c r="AH1297" s="102"/>
      <c r="AI1297" s="102"/>
      <c r="AJ1297" s="102"/>
      <c r="AK1297" s="102"/>
      <c r="AL1297" s="102"/>
    </row>
    <row r="1298" spans="2:38" s="110" customFormat="1" x14ac:dyDescent="0.2">
      <c r="B1298" s="102">
        <f t="shared" si="396"/>
        <v>7.3049999999998656</v>
      </c>
      <c r="C1298" s="102">
        <f t="shared" si="397"/>
        <v>20183663.636809397</v>
      </c>
      <c r="D1298" s="102">
        <f t="shared" si="388"/>
        <v>20183.663636809397</v>
      </c>
      <c r="E1298" s="102">
        <f t="shared" si="389"/>
        <v>-70.454483042044885</v>
      </c>
      <c r="F1298" s="102">
        <f t="shared" si="390"/>
        <v>-263.9946415638733</v>
      </c>
      <c r="G1298" s="102">
        <f t="shared" si="391"/>
        <v>-48.88122301135715</v>
      </c>
      <c r="H1298" s="102">
        <f t="shared" si="392"/>
        <v>90.375240512763057</v>
      </c>
      <c r="I1298" s="102">
        <f t="shared" si="393"/>
        <v>-119.33570605340203</v>
      </c>
      <c r="J1298" s="102">
        <f t="shared" si="394"/>
        <v>-173.61940105111023</v>
      </c>
      <c r="K1298" s="102" t="str">
        <f t="shared" si="380"/>
        <v>1+149.01079609923i</v>
      </c>
      <c r="L1298" s="102" t="str">
        <f t="shared" si="381"/>
        <v>1-12.1128523984539i</v>
      </c>
      <c r="M1298" s="102" t="str">
        <f t="shared" si="398"/>
        <v>1805.94577892608+136.897943700776i</v>
      </c>
      <c r="N1298" s="102" t="str">
        <f t="shared" si="382"/>
        <v>1+197444.92788039i</v>
      </c>
      <c r="O1298" s="102" t="str">
        <f t="shared" si="383"/>
        <v>-10208.0874034434+297.63875869297i</v>
      </c>
      <c r="P1298" s="102" t="str">
        <f t="shared" si="399"/>
        <v>-58777471.3319457-2015534783.53084i</v>
      </c>
      <c r="Q1298" s="102" t="str">
        <f t="shared" si="384"/>
        <v>-0.0000313976162819617+0.000298459856623312i</v>
      </c>
      <c r="R1298" s="102" t="str">
        <f t="shared" si="385"/>
        <v>1400-0.16777307855836i</v>
      </c>
      <c r="S1298" s="102" t="str">
        <f t="shared" si="386"/>
        <v>-9.16899382818945i</v>
      </c>
      <c r="T1298" s="102" t="str">
        <f t="shared" si="395"/>
        <v>0.0600476491240446-9.16859336325859i</v>
      </c>
      <c r="U1298" s="102" t="str">
        <f t="shared" si="387"/>
        <v>-0.0000235571546563559+0.00359690970404759i</v>
      </c>
      <c r="V1298" s="102"/>
      <c r="W1298" s="102"/>
      <c r="X1298" s="102"/>
      <c r="Y1298" s="102"/>
      <c r="Z1298" s="102"/>
      <c r="AA1298" s="102"/>
      <c r="AB1298" s="102"/>
      <c r="AC1298" s="102"/>
      <c r="AD1298" s="102"/>
      <c r="AE1298" s="102"/>
      <c r="AF1298" s="102"/>
      <c r="AG1298" s="102"/>
      <c r="AH1298" s="102"/>
      <c r="AI1298" s="102"/>
      <c r="AJ1298" s="102"/>
      <c r="AK1298" s="102"/>
      <c r="AL1298" s="102"/>
    </row>
    <row r="1299" spans="2:38" s="110" customFormat="1" x14ac:dyDescent="0.2">
      <c r="B1299" s="102">
        <f t="shared" si="396"/>
        <v>7.3099999999998655</v>
      </c>
      <c r="C1299" s="102">
        <f t="shared" si="397"/>
        <v>20417379.446689006</v>
      </c>
      <c r="D1299" s="102">
        <f t="shared" si="388"/>
        <v>20417.379446689007</v>
      </c>
      <c r="E1299" s="102">
        <f t="shared" si="389"/>
        <v>-70.555092142609539</v>
      </c>
      <c r="F1299" s="102">
        <f t="shared" si="390"/>
        <v>-264.06313762472058</v>
      </c>
      <c r="G1299" s="102">
        <f t="shared" si="391"/>
        <v>-48.981218616070457</v>
      </c>
      <c r="H1299" s="102">
        <f t="shared" si="392"/>
        <v>90.370945297602191</v>
      </c>
      <c r="I1299" s="102">
        <f t="shared" si="393"/>
        <v>-119.53631075868</v>
      </c>
      <c r="J1299" s="102">
        <f t="shared" si="394"/>
        <v>-173.69219232711839</v>
      </c>
      <c r="K1299" s="102" t="str">
        <f t="shared" si="380"/>
        <v>1+150.736259796893i</v>
      </c>
      <c r="L1299" s="102" t="str">
        <f t="shared" si="381"/>
        <v>1-12.2531126187587i</v>
      </c>
      <c r="M1299" s="102" t="str">
        <f t="shared" si="398"/>
        <v>1847.9883670218+138.483147178134i</v>
      </c>
      <c r="N1299" s="102" t="str">
        <f t="shared" si="382"/>
        <v>1+199731.23239163i</v>
      </c>
      <c r="O1299" s="102" t="str">
        <f t="shared" si="383"/>
        <v>-10445.8875975253+301.085253085228i</v>
      </c>
      <c r="P1299" s="102" t="str">
        <f t="shared" si="399"/>
        <v>-60146574.5412559-2086369702.19292i</v>
      </c>
      <c r="Q1299" s="102" t="str">
        <f t="shared" si="384"/>
        <v>-0.0000306833178640131+0.000295059617800111i</v>
      </c>
      <c r="R1299" s="102" t="str">
        <f t="shared" si="385"/>
        <v>1400-0.165852596008989i</v>
      </c>
      <c r="S1299" s="102" t="str">
        <f t="shared" si="386"/>
        <v>-9.06403722374709i</v>
      </c>
      <c r="T1299" s="102" t="str">
        <f t="shared" si="395"/>
        <v>0.0586808571621518-9.06365035385697i</v>
      </c>
      <c r="U1299" s="102" t="str">
        <f t="shared" si="387"/>
        <v>-0.000023020951655921+0.00355573975420542i</v>
      </c>
      <c r="V1299" s="102"/>
      <c r="W1299" s="102"/>
      <c r="X1299" s="102"/>
      <c r="Y1299" s="102"/>
      <c r="Z1299" s="102"/>
      <c r="AA1299" s="102"/>
      <c r="AB1299" s="102"/>
      <c r="AC1299" s="102"/>
      <c r="AD1299" s="102"/>
      <c r="AE1299" s="102"/>
      <c r="AF1299" s="102"/>
      <c r="AG1299" s="102"/>
      <c r="AH1299" s="102"/>
      <c r="AI1299" s="102"/>
      <c r="AJ1299" s="102"/>
      <c r="AK1299" s="102"/>
      <c r="AL1299" s="102"/>
    </row>
    <row r="1300" spans="2:38" s="110" customFormat="1" x14ac:dyDescent="0.2">
      <c r="B1300" s="102">
        <f t="shared" si="396"/>
        <v>7.3149999999998654</v>
      </c>
      <c r="C1300" s="102">
        <f t="shared" si="397"/>
        <v>20653801.558098935</v>
      </c>
      <c r="D1300" s="102">
        <f t="shared" si="388"/>
        <v>20653.801558098934</v>
      </c>
      <c r="E1300" s="102">
        <f t="shared" si="389"/>
        <v>-70.655687477127643</v>
      </c>
      <c r="F1300" s="102">
        <f t="shared" si="390"/>
        <v>-264.13085795068304</v>
      </c>
      <c r="G1300" s="102">
        <f t="shared" si="391"/>
        <v>-49.081214320828465</v>
      </c>
      <c r="H1300" s="102">
        <f t="shared" si="392"/>
        <v>90.366699245035363</v>
      </c>
      <c r="I1300" s="102">
        <f t="shared" si="393"/>
        <v>-119.73690179795611</v>
      </c>
      <c r="J1300" s="102">
        <f t="shared" si="394"/>
        <v>-173.76415870564767</v>
      </c>
      <c r="K1300" s="102" t="str">
        <f t="shared" si="380"/>
        <v>1+152.481703422519i</v>
      </c>
      <c r="L1300" s="102" t="str">
        <f t="shared" si="381"/>
        <v>1-12.394996975869i</v>
      </c>
      <c r="M1300" s="102" t="str">
        <f t="shared" si="398"/>
        <v>1891.01025279748+140.08670644665i</v>
      </c>
      <c r="N1300" s="102" t="str">
        <f t="shared" si="382"/>
        <v>1+202044.011061382i</v>
      </c>
      <c r="O1300" s="102" t="str">
        <f t="shared" si="383"/>
        <v>-10689.2268696924+304.571656001659i</v>
      </c>
      <c r="P1300" s="102" t="str">
        <f t="shared" si="399"/>
        <v>-61547568.2610523-2159693967.3261i</v>
      </c>
      <c r="Q1300" s="102" t="str">
        <f t="shared" si="384"/>
        <v>-0.0000299852609347996+0.000291697751556325i</v>
      </c>
      <c r="R1300" s="102" t="str">
        <f t="shared" si="385"/>
        <v>1400-0.163954097041573i</v>
      </c>
      <c r="S1300" s="102" t="str">
        <f t="shared" si="386"/>
        <v>-8.96028204762085i</v>
      </c>
      <c r="T1300" s="102" t="str">
        <f t="shared" si="395"/>
        <v>0.0573451745100336-8.95990831125372i</v>
      </c>
      <c r="U1300" s="102" t="str">
        <f t="shared" si="387"/>
        <v>-0.0000224969530770131+0.00351504095287645i</v>
      </c>
      <c r="V1300" s="102"/>
      <c r="W1300" s="102"/>
      <c r="X1300" s="102"/>
      <c r="Y1300" s="102"/>
      <c r="Z1300" s="102"/>
      <c r="AA1300" s="102"/>
      <c r="AB1300" s="102"/>
      <c r="AC1300" s="102"/>
      <c r="AD1300" s="102"/>
      <c r="AE1300" s="102"/>
      <c r="AF1300" s="102"/>
      <c r="AG1300" s="102"/>
      <c r="AH1300" s="102"/>
      <c r="AI1300" s="102"/>
      <c r="AJ1300" s="102"/>
      <c r="AK1300" s="102"/>
      <c r="AL1300" s="102"/>
    </row>
    <row r="1301" spans="2:38" s="110" customFormat="1" x14ac:dyDescent="0.2">
      <c r="B1301" s="102">
        <f t="shared" si="396"/>
        <v>7.3199999999998653</v>
      </c>
      <c r="C1301" s="102">
        <f t="shared" si="397"/>
        <v>20892961.308533959</v>
      </c>
      <c r="D1301" s="102">
        <f t="shared" si="388"/>
        <v>20892.961308533959</v>
      </c>
      <c r="E1301" s="102">
        <f t="shared" si="389"/>
        <v>-70.756269354535547</v>
      </c>
      <c r="F1301" s="102">
        <f t="shared" si="390"/>
        <v>-264.19781114098993</v>
      </c>
      <c r="G1301" s="102">
        <f t="shared" si="391"/>
        <v>-49.18121012335402</v>
      </c>
      <c r="H1301" s="102">
        <f t="shared" si="392"/>
        <v>90.362501792449919</v>
      </c>
      <c r="I1301" s="102">
        <f t="shared" si="393"/>
        <v>-119.93747947788957</v>
      </c>
      <c r="J1301" s="102">
        <f t="shared" si="394"/>
        <v>-173.83530934854002</v>
      </c>
      <c r="K1301" s="102" t="str">
        <f t="shared" si="380"/>
        <v>1+154.247358332771i</v>
      </c>
      <c r="L1301" s="102" t="str">
        <f t="shared" si="381"/>
        <v>1-12.5385242764027i</v>
      </c>
      <c r="M1301" s="102" t="str">
        <f t="shared" si="398"/>
        <v>1935.03424702644+141.708834056368i</v>
      </c>
      <c r="N1301" s="102" t="str">
        <f t="shared" si="382"/>
        <v>1+204383.570445954i</v>
      </c>
      <c r="O1301" s="102" t="str">
        <f t="shared" si="383"/>
        <v>-10938.2342416477+308.098429561191i</v>
      </c>
      <c r="P1301" s="102" t="str">
        <f t="shared" si="399"/>
        <v>-62981195.3167491-2235595060.58372i</v>
      </c>
      <c r="Q1301" s="102" t="str">
        <f t="shared" si="384"/>
        <v>-0.0000293030765990816+0.00028837383727952i</v>
      </c>
      <c r="R1301" s="102" t="str">
        <f t="shared" si="385"/>
        <v>1400-0.162077330012131i</v>
      </c>
      <c r="S1301" s="102" t="str">
        <f t="shared" si="386"/>
        <v>-8.85771454717459i</v>
      </c>
      <c r="T1301" s="102" t="str">
        <f t="shared" si="395"/>
        <v>0.0560398931536724-8.85735349847952i</v>
      </c>
      <c r="U1301" s="102" t="str">
        <f t="shared" si="387"/>
        <v>-0.0000219848811602868+0.00347480791094196i</v>
      </c>
      <c r="V1301" s="102"/>
      <c r="W1301" s="102"/>
      <c r="X1301" s="102"/>
      <c r="Y1301" s="102"/>
      <c r="Z1301" s="102"/>
      <c r="AA1301" s="102"/>
      <c r="AB1301" s="102"/>
      <c r="AC1301" s="102"/>
      <c r="AD1301" s="102"/>
      <c r="AE1301" s="102"/>
      <c r="AF1301" s="102"/>
      <c r="AG1301" s="102"/>
      <c r="AH1301" s="102"/>
      <c r="AI1301" s="102"/>
      <c r="AJ1301" s="102"/>
      <c r="AK1301" s="102"/>
      <c r="AL1301" s="102"/>
    </row>
    <row r="1302" spans="2:38" s="110" customFormat="1" x14ac:dyDescent="0.2">
      <c r="B1302" s="102">
        <f t="shared" si="396"/>
        <v>7.3249999999998652</v>
      </c>
      <c r="C1302" s="102">
        <f t="shared" si="397"/>
        <v>21134890.398359958</v>
      </c>
      <c r="D1302" s="102">
        <f t="shared" si="388"/>
        <v>21134.890398359959</v>
      </c>
      <c r="E1302" s="102">
        <f t="shared" si="389"/>
        <v>-70.856838076934395</v>
      </c>
      <c r="F1302" s="102">
        <f t="shared" si="390"/>
        <v>-264.26400570582825</v>
      </c>
      <c r="G1302" s="102">
        <f t="shared" si="391"/>
        <v>-49.281206021421809</v>
      </c>
      <c r="H1302" s="102">
        <f t="shared" si="392"/>
        <v>90.35835238366839</v>
      </c>
      <c r="I1302" s="102">
        <f t="shared" si="393"/>
        <v>-120.1380440983562</v>
      </c>
      <c r="J1302" s="102">
        <f t="shared" si="394"/>
        <v>-173.90565332215988</v>
      </c>
      <c r="K1302" s="102" t="str">
        <f t="shared" si="380"/>
        <v>1+156.033458563296i</v>
      </c>
      <c r="L1302" s="102" t="str">
        <f t="shared" si="381"/>
        <v>1-12.6837135447479i</v>
      </c>
      <c r="M1302" s="102" t="str">
        <f t="shared" si="398"/>
        <v>1980.08369181314+143.349745018548i</v>
      </c>
      <c r="N1302" s="102" t="str">
        <f t="shared" si="382"/>
        <v>1+206750.220651407i</v>
      </c>
      <c r="O1302" s="102" t="str">
        <f t="shared" si="383"/>
        <v>-11193.0417403957+311.666041233842i</v>
      </c>
      <c r="P1302" s="102" t="str">
        <f t="shared" si="399"/>
        <v>-64448215.8363877-2314163537.92118i</v>
      </c>
      <c r="Q1302" s="102" t="str">
        <f t="shared" si="384"/>
        <v>-0.0000286364043224656+0.000285087458540711i</v>
      </c>
      <c r="R1302" s="102" t="str">
        <f t="shared" si="385"/>
        <v>1400-0.160222046157226i</v>
      </c>
      <c r="S1302" s="102" t="str">
        <f t="shared" si="386"/>
        <v>-8.7563211271972i</v>
      </c>
      <c r="T1302" s="102" t="str">
        <f t="shared" si="395"/>
        <v>0.0547643211900022-8.75597233545846i</v>
      </c>
      <c r="U1302" s="102" t="str">
        <f t="shared" si="387"/>
        <v>-0.000021484464466847+0.0034350353008337i</v>
      </c>
      <c r="V1302" s="102"/>
      <c r="W1302" s="102"/>
      <c r="X1302" s="102"/>
      <c r="Y1302" s="102"/>
      <c r="Z1302" s="102"/>
      <c r="AA1302" s="102"/>
      <c r="AB1302" s="102"/>
      <c r="AC1302" s="102"/>
      <c r="AD1302" s="102"/>
      <c r="AE1302" s="102"/>
      <c r="AF1302" s="102"/>
      <c r="AG1302" s="102"/>
      <c r="AH1302" s="102"/>
      <c r="AI1302" s="102"/>
      <c r="AJ1302" s="102"/>
      <c r="AK1302" s="102"/>
      <c r="AL1302" s="102"/>
    </row>
    <row r="1303" spans="2:38" s="110" customFormat="1" x14ac:dyDescent="0.2">
      <c r="B1303" s="102">
        <f t="shared" si="396"/>
        <v>7.3299999999998651</v>
      </c>
      <c r="C1303" s="102">
        <f t="shared" si="397"/>
        <v>21379620.895015735</v>
      </c>
      <c r="D1303" s="102">
        <f t="shared" si="388"/>
        <v>21379.620895015734</v>
      </c>
      <c r="E1303" s="102">
        <f t="shared" si="389"/>
        <v>-70.957393939737031</v>
      </c>
      <c r="F1303" s="102">
        <f t="shared" si="390"/>
        <v>-264.32945006705108</v>
      </c>
      <c r="G1303" s="102">
        <f t="shared" si="391"/>
        <v>-49.381202012857209</v>
      </c>
      <c r="H1303" s="102">
        <f t="shared" si="392"/>
        <v>90.35425046887498</v>
      </c>
      <c r="I1303" s="102">
        <f t="shared" si="393"/>
        <v>-120.33859595259423</v>
      </c>
      <c r="J1303" s="102">
        <f t="shared" si="394"/>
        <v>-173.97519959817612</v>
      </c>
      <c r="K1303" s="102" t="str">
        <f t="shared" si="380"/>
        <v>1+157.840240859743i</v>
      </c>
      <c r="L1303" s="102" t="str">
        <f t="shared" si="381"/>
        <v>1-12.830584025585i</v>
      </c>
      <c r="M1303" s="102" t="str">
        <f t="shared" si="398"/>
        <v>2026.18247296951+145.009656834158i</v>
      </c>
      <c r="N1303" s="102" t="str">
        <f t="shared" si="382"/>
        <v>1+209144.275374664i</v>
      </c>
      <c r="O1303" s="102" t="str">
        <f t="shared" si="383"/>
        <v>-11453.7844682452+315.274963902673i</v>
      </c>
      <c r="P1303" s="102" t="str">
        <f t="shared" si="399"/>
        <v>-65949407.6536661-2395493137.63376i</v>
      </c>
      <c r="Q1303" s="102" t="str">
        <f t="shared" si="384"/>
        <v>-0.0000279848917427127+0.000281838203067826i</v>
      </c>
      <c r="R1303" s="102" t="str">
        <f t="shared" si="385"/>
        <v>1400-0.158387999560993i</v>
      </c>
      <c r="S1303" s="102" t="str">
        <f t="shared" si="386"/>
        <v>-8.65608834810076i</v>
      </c>
      <c r="T1303" s="102" t="str">
        <f t="shared" si="395"/>
        <v>0.0535177824604222-8.65575139722387i</v>
      </c>
      <c r="U1303" s="102" t="str">
        <f t="shared" si="387"/>
        <v>-0.0000209954377344733+0.00339571785583397i</v>
      </c>
      <c r="V1303" s="102"/>
      <c r="W1303" s="102"/>
      <c r="X1303" s="102"/>
      <c r="Y1303" s="102"/>
      <c r="Z1303" s="102"/>
      <c r="AA1303" s="102"/>
      <c r="AB1303" s="102"/>
      <c r="AC1303" s="102"/>
      <c r="AD1303" s="102"/>
      <c r="AE1303" s="102"/>
      <c r="AF1303" s="102"/>
      <c r="AG1303" s="102"/>
      <c r="AH1303" s="102"/>
      <c r="AI1303" s="102"/>
      <c r="AJ1303" s="102"/>
      <c r="AK1303" s="102"/>
      <c r="AL1303" s="102"/>
    </row>
    <row r="1304" spans="2:38" s="110" customFormat="1" x14ac:dyDescent="0.2">
      <c r="B1304" s="102">
        <f t="shared" si="396"/>
        <v>7.334999999999865</v>
      </c>
      <c r="C1304" s="102">
        <f t="shared" si="397"/>
        <v>21627185.237263538</v>
      </c>
      <c r="D1304" s="102">
        <f t="shared" si="388"/>
        <v>21627.185237263537</v>
      </c>
      <c r="E1304" s="102">
        <f t="shared" si="389"/>
        <v>-71.057937231811479</v>
      </c>
      <c r="F1304" s="102">
        <f t="shared" si="390"/>
        <v>-264.39415255888662</v>
      </c>
      <c r="G1304" s="102">
        <f t="shared" si="391"/>
        <v>-49.481198095535184</v>
      </c>
      <c r="H1304" s="102">
        <f t="shared" si="392"/>
        <v>90.350195504542967</v>
      </c>
      <c r="I1304" s="102">
        <f t="shared" si="393"/>
        <v>-120.53913532734666</v>
      </c>
      <c r="J1304" s="102">
        <f t="shared" si="394"/>
        <v>-174.04395705434365</v>
      </c>
      <c r="K1304" s="102" t="str">
        <f t="shared" si="380"/>
        <v>1+159.66794470915i</v>
      </c>
      <c r="L1304" s="102" t="str">
        <f t="shared" si="381"/>
        <v>1-12.979155186437i</v>
      </c>
      <c r="M1304" s="102" t="str">
        <f t="shared" si="398"/>
        <v>2073.3550326795+146.688789522713i</v>
      </c>
      <c r="N1304" s="102" t="str">
        <f t="shared" si="382"/>
        <v>1+211566.051945085i</v>
      </c>
      <c r="O1304" s="102" t="str">
        <f t="shared" si="383"/>
        <v>-11720.6006744418+318.925675926475i</v>
      </c>
      <c r="P1304" s="102" t="str">
        <f t="shared" si="399"/>
        <v>-67485566.7203564-2479680892.19088i</v>
      </c>
      <c r="Q1304" s="102" t="str">
        <f t="shared" si="384"/>
        <v>-0.0000273481944852763+0.00027862566271877i</v>
      </c>
      <c r="R1304" s="102" t="str">
        <f t="shared" si="385"/>
        <v>1400-0.156574947122541i</v>
      </c>
      <c r="S1304" s="102" t="str">
        <f t="shared" si="386"/>
        <v>-8.55700292413888i</v>
      </c>
      <c r="T1304" s="102" t="str">
        <f t="shared" si="395"/>
        <v>0.05229961619264-8.55667741215433i</v>
      </c>
      <c r="U1304" s="102" t="str">
        <f t="shared" si="387"/>
        <v>-0.0000205175417371126+0.00335685036938361i</v>
      </c>
      <c r="V1304" s="102"/>
      <c r="W1304" s="102"/>
      <c r="X1304" s="102"/>
      <c r="Y1304" s="102"/>
      <c r="Z1304" s="102"/>
      <c r="AA1304" s="102"/>
      <c r="AB1304" s="102"/>
      <c r="AC1304" s="102"/>
      <c r="AD1304" s="102"/>
      <c r="AE1304" s="102"/>
      <c r="AF1304" s="102"/>
      <c r="AG1304" s="102"/>
      <c r="AH1304" s="102"/>
      <c r="AI1304" s="102"/>
      <c r="AJ1304" s="102"/>
      <c r="AK1304" s="102"/>
      <c r="AL1304" s="102"/>
    </row>
    <row r="1305" spans="2:38" s="110" customFormat="1" x14ac:dyDescent="0.2">
      <c r="B1305" s="102">
        <f t="shared" si="396"/>
        <v>7.3399999999998649</v>
      </c>
      <c r="C1305" s="102">
        <f t="shared" si="397"/>
        <v>21877616.239488784</v>
      </c>
      <c r="D1305" s="102">
        <f t="shared" si="388"/>
        <v>21877.616239488783</v>
      </c>
      <c r="E1305" s="102">
        <f t="shared" si="389"/>
        <v>-71.158468235621868</v>
      </c>
      <c r="F1305" s="102">
        <f t="shared" si="390"/>
        <v>-264.4581214286502</v>
      </c>
      <c r="G1305" s="102">
        <f t="shared" si="391"/>
        <v>-49.58119426737882</v>
      </c>
      <c r="H1305" s="102">
        <f t="shared" si="392"/>
        <v>90.346186953362789</v>
      </c>
      <c r="I1305" s="102">
        <f t="shared" si="393"/>
        <v>-120.73966250300069</v>
      </c>
      <c r="J1305" s="102">
        <f t="shared" si="394"/>
        <v>-174.1119344752874</v>
      </c>
      <c r="K1305" s="102" t="str">
        <f t="shared" si="380"/>
        <v>1+161.516812371682i</v>
      </c>
      <c r="L1305" s="102" t="str">
        <f t="shared" si="381"/>
        <v>1-13.1294467202505i</v>
      </c>
      <c r="M1305" s="102" t="str">
        <f t="shared" si="398"/>
        <v>2121.6263824587+148.387365651431i</v>
      </c>
      <c r="N1305" s="102" t="str">
        <f t="shared" si="382"/>
        <v>1+214015.87136653i</v>
      </c>
      <c r="O1305" s="102" t="str">
        <f t="shared" si="383"/>
        <v>-11993.6318284696+322.618661203173i</v>
      </c>
      <c r="P1305" s="102" t="str">
        <f t="shared" si="399"/>
        <v>-69057507.5283289-2566827244.00061i</v>
      </c>
      <c r="Q1305" s="102" t="str">
        <f t="shared" si="384"/>
        <v>-0.0000267259759829632+0.000275449433454087i</v>
      </c>
      <c r="R1305" s="102" t="str">
        <f t="shared" si="385"/>
        <v>1400-0.154782648523735i</v>
      </c>
      <c r="S1305" s="102" t="str">
        <f t="shared" si="386"/>
        <v>-8.45905172164595i</v>
      </c>
      <c r="T1305" s="102" t="str">
        <f t="shared" si="395"/>
        <v>0.0511091766506625-8.45873726022988i</v>
      </c>
      <c r="U1305" s="102" t="str">
        <f t="shared" si="387"/>
        <v>-0.0000200505231475676+0.00331842769439787i</v>
      </c>
      <c r="V1305" s="102"/>
      <c r="W1305" s="102"/>
      <c r="X1305" s="102"/>
      <c r="Y1305" s="102"/>
      <c r="Z1305" s="102"/>
      <c r="AA1305" s="102"/>
      <c r="AB1305" s="102"/>
      <c r="AC1305" s="102"/>
      <c r="AD1305" s="102"/>
      <c r="AE1305" s="102"/>
      <c r="AF1305" s="102"/>
      <c r="AG1305" s="102"/>
      <c r="AH1305" s="102"/>
      <c r="AI1305" s="102"/>
      <c r="AJ1305" s="102"/>
      <c r="AK1305" s="102"/>
      <c r="AL1305" s="102"/>
    </row>
    <row r="1306" spans="2:38" s="110" customFormat="1" x14ac:dyDescent="0.2">
      <c r="B1306" s="102">
        <f t="shared" si="396"/>
        <v>7.3449999999998647</v>
      </c>
      <c r="C1306" s="102">
        <f t="shared" si="397"/>
        <v>22130947.096049558</v>
      </c>
      <c r="D1306" s="102">
        <f t="shared" si="388"/>
        <v>22130.94709604956</v>
      </c>
      <c r="E1306" s="102">
        <f t="shared" si="389"/>
        <v>-71.258987227367768</v>
      </c>
      <c r="F1306" s="102">
        <f t="shared" si="390"/>
        <v>-264.52136483745676</v>
      </c>
      <c r="G1306" s="102">
        <f t="shared" si="391"/>
        <v>-49.681190526358648</v>
      </c>
      <c r="H1306" s="102">
        <f t="shared" si="392"/>
        <v>90.342224284171124</v>
      </c>
      <c r="I1306" s="102">
        <f t="shared" si="393"/>
        <v>-120.94017775372642</v>
      </c>
      <c r="J1306" s="102">
        <f t="shared" si="394"/>
        <v>-174.17914055328563</v>
      </c>
      <c r="K1306" s="102" t="str">
        <f t="shared" si="380"/>
        <v>1+163.387088912744i</v>
      </c>
      <c r="L1306" s="102" t="str">
        <f t="shared" si="381"/>
        <v>1-13.2814785480054i</v>
      </c>
      <c r="M1306" s="102" t="str">
        <f t="shared" si="398"/>
        <v>2171.02211641566+150.105610364739i</v>
      </c>
      <c r="N1306" s="102" t="str">
        <f t="shared" si="382"/>
        <v>1+216494.058359911i</v>
      </c>
      <c r="O1306" s="102" t="str">
        <f t="shared" si="383"/>
        <v>-12273.0226950608+326.354409233964i</v>
      </c>
      <c r="P1306" s="102" t="str">
        <f t="shared" si="399"/>
        <v>-70666063.5414072-2657036165.2426i</v>
      </c>
      <c r="Q1306" s="102" t="str">
        <f t="shared" si="384"/>
        <v>-0.0000261179072996325+0.000272309115309223i</v>
      </c>
      <c r="R1306" s="102" t="str">
        <f t="shared" si="385"/>
        <v>1400-0.153010866197335i</v>
      </c>
      <c r="S1306" s="102" t="str">
        <f t="shared" si="386"/>
        <v>-8.36222175729622i</v>
      </c>
      <c r="T1306" s="102" t="str">
        <f t="shared" si="395"/>
        <v>0.0499458327927378-8.36191797130707i</v>
      </c>
      <c r="U1306" s="102" t="str">
        <f t="shared" si="387"/>
        <v>-0.0000195941344033048+0.00328044474258969i</v>
      </c>
      <c r="V1306" s="102"/>
      <c r="W1306" s="102"/>
      <c r="X1306" s="102"/>
      <c r="Y1306" s="102"/>
      <c r="Z1306" s="102"/>
      <c r="AA1306" s="102"/>
      <c r="AB1306" s="102"/>
      <c r="AC1306" s="102"/>
      <c r="AD1306" s="102"/>
      <c r="AE1306" s="102"/>
      <c r="AF1306" s="102"/>
      <c r="AG1306" s="102"/>
      <c r="AH1306" s="102"/>
      <c r="AI1306" s="102"/>
      <c r="AJ1306" s="102"/>
      <c r="AK1306" s="102"/>
      <c r="AL1306" s="102"/>
    </row>
    <row r="1307" spans="2:38" s="110" customFormat="1" x14ac:dyDescent="0.2">
      <c r="B1307" s="102">
        <f t="shared" si="396"/>
        <v>7.3499999999998646</v>
      </c>
      <c r="C1307" s="102">
        <f t="shared" si="397"/>
        <v>22387211.385676417</v>
      </c>
      <c r="D1307" s="102">
        <f t="shared" si="388"/>
        <v>22387.211385676419</v>
      </c>
      <c r="E1307" s="102">
        <f t="shared" si="389"/>
        <v>-71.359494477117266</v>
      </c>
      <c r="F1307" s="102">
        <f t="shared" si="390"/>
        <v>-264.58389086093496</v>
      </c>
      <c r="G1307" s="102">
        <f t="shared" si="391"/>
        <v>-49.781186870491382</v>
      </c>
      <c r="H1307" s="102">
        <f t="shared" si="392"/>
        <v>90.33830697188057</v>
      </c>
      <c r="I1307" s="102">
        <f t="shared" si="393"/>
        <v>-121.14068134760865</v>
      </c>
      <c r="J1307" s="102">
        <f t="shared" si="394"/>
        <v>-174.24558388905439</v>
      </c>
      <c r="K1307" s="102" t="str">
        <f t="shared" si="380"/>
        <v>1+165.279022235467i</v>
      </c>
      <c r="L1307" s="102" t="str">
        <f t="shared" si="381"/>
        <v>1-13.4352708213558i</v>
      </c>
      <c r="M1307" s="102" t="str">
        <f t="shared" si="398"/>
        <v>2221.56842482239+151.843751414111i</v>
      </c>
      <c r="N1307" s="102" t="str">
        <f t="shared" si="382"/>
        <v>1+219000.941406229i</v>
      </c>
      <c r="O1307" s="102" t="str">
        <f t="shared" si="383"/>
        <v>-12558.9214109504+330.133415188204i</v>
      </c>
      <c r="P1307" s="102" t="str">
        <f t="shared" si="399"/>
        <v>-72312087.6372811-2750415281.91157i</v>
      </c>
      <c r="Q1307" s="102" t="str">
        <f t="shared" si="384"/>
        <v>-0.0000255236669578515+0.000269204312366566i</v>
      </c>
      <c r="R1307" s="102" t="str">
        <f t="shared" si="385"/>
        <v>1400-0.151259365295515i</v>
      </c>
      <c r="S1307" s="102" t="str">
        <f t="shared" si="386"/>
        <v>-8.26650019638279i</v>
      </c>
      <c r="T1307" s="102" t="str">
        <f t="shared" si="395"/>
        <v>0.0488089679370758-8.26620672341382i</v>
      </c>
      <c r="U1307" s="102" t="str">
        <f t="shared" si="387"/>
        <v>-0.0000191481335753143+0.0032428964838008i</v>
      </c>
      <c r="V1307" s="102"/>
      <c r="W1307" s="102"/>
      <c r="X1307" s="102"/>
      <c r="Y1307" s="102"/>
      <c r="Z1307" s="102"/>
      <c r="AA1307" s="102"/>
      <c r="AB1307" s="102"/>
      <c r="AC1307" s="102"/>
      <c r="AD1307" s="102"/>
      <c r="AE1307" s="102"/>
      <c r="AF1307" s="102"/>
      <c r="AG1307" s="102"/>
      <c r="AH1307" s="102"/>
      <c r="AI1307" s="102"/>
      <c r="AJ1307" s="102"/>
      <c r="AK1307" s="102"/>
      <c r="AL1307" s="102"/>
    </row>
    <row r="1308" spans="2:38" s="110" customFormat="1" x14ac:dyDescent="0.2">
      <c r="B1308" s="102">
        <f t="shared" si="396"/>
        <v>7.3549999999998645</v>
      </c>
      <c r="C1308" s="102">
        <f t="shared" si="397"/>
        <v>22646443.075923536</v>
      </c>
      <c r="D1308" s="102">
        <f t="shared" si="388"/>
        <v>22646.443075923537</v>
      </c>
      <c r="E1308" s="102">
        <f t="shared" si="389"/>
        <v>-71.459990248942148</v>
      </c>
      <c r="F1308" s="102">
        <f t="shared" si="390"/>
        <v>-264.64570748994186</v>
      </c>
      <c r="G1308" s="102">
        <f t="shared" si="391"/>
        <v>-49.881183297838902</v>
      </c>
      <c r="H1308" s="102">
        <f t="shared" si="392"/>
        <v>90.334434497410328</v>
      </c>
      <c r="I1308" s="102">
        <f t="shared" si="393"/>
        <v>-121.34117354678105</v>
      </c>
      <c r="J1308" s="102">
        <f t="shared" si="394"/>
        <v>-174.31127299253154</v>
      </c>
      <c r="K1308" s="102" t="str">
        <f t="shared" si="380"/>
        <v>1+167.192863113563i</v>
      </c>
      <c r="L1308" s="102" t="str">
        <f t="shared" si="381"/>
        <v>1-13.5908439253011i</v>
      </c>
      <c r="M1308" s="102" t="str">
        <f t="shared" si="398"/>
        <v>2273.29210800067+153.602019188262i</v>
      </c>
      <c r="N1308" s="102" t="str">
        <f t="shared" si="382"/>
        <v>1+221536.852790117i</v>
      </c>
      <c r="O1308" s="102" t="str">
        <f t="shared" si="383"/>
        <v>-12851.4795634226+333.95617996904i</v>
      </c>
      <c r="P1308" s="102" t="str">
        <f t="shared" si="399"/>
        <v>-73996452.5597145-2847076002.22097i</v>
      </c>
      <c r="Q1308" s="102" t="str">
        <f t="shared" si="384"/>
        <v>-0.0000249429407704016+0.000266134632727022i</v>
      </c>
      <c r="R1308" s="102" t="str">
        <f t="shared" si="385"/>
        <v>1400-0.149527913658726i</v>
      </c>
      <c r="S1308" s="102" t="str">
        <f t="shared" si="386"/>
        <v>-8.17187435111638i</v>
      </c>
      <c r="T1308" s="102" t="str">
        <f t="shared" si="395"/>
        <v>0.0476979794351693-8.17159084106343i</v>
      </c>
      <c r="U1308" s="102" t="str">
        <f t="shared" si="387"/>
        <v>-0.000018712284239951+0.00320577794534026i</v>
      </c>
      <c r="V1308" s="102"/>
      <c r="W1308" s="102"/>
      <c r="X1308" s="102"/>
      <c r="Y1308" s="102"/>
      <c r="Z1308" s="102"/>
      <c r="AA1308" s="102"/>
      <c r="AB1308" s="102"/>
      <c r="AC1308" s="102"/>
      <c r="AD1308" s="102"/>
      <c r="AE1308" s="102"/>
      <c r="AF1308" s="102"/>
      <c r="AG1308" s="102"/>
      <c r="AH1308" s="102"/>
      <c r="AI1308" s="102"/>
      <c r="AJ1308" s="102"/>
      <c r="AK1308" s="102"/>
      <c r="AL1308" s="102"/>
    </row>
    <row r="1309" spans="2:38" s="110" customFormat="1" x14ac:dyDescent="0.2">
      <c r="B1309" s="102">
        <f t="shared" si="396"/>
        <v>7.3599999999998644</v>
      </c>
      <c r="C1309" s="102">
        <f t="shared" si="397"/>
        <v>22908676.527670585</v>
      </c>
      <c r="D1309" s="102">
        <f t="shared" si="388"/>
        <v>22908.676527670585</v>
      </c>
      <c r="E1309" s="102">
        <f t="shared" si="389"/>
        <v>-71.560474801045714</v>
      </c>
      <c r="F1309" s="102">
        <f t="shared" si="390"/>
        <v>-264.70682263127799</v>
      </c>
      <c r="G1309" s="102">
        <f t="shared" si="391"/>
        <v>-49.981179806507001</v>
      </c>
      <c r="H1309" s="102">
        <f t="shared" si="392"/>
        <v>90.330606347617575</v>
      </c>
      <c r="I1309" s="102">
        <f t="shared" si="393"/>
        <v>-121.54165460755272</v>
      </c>
      <c r="J1309" s="102">
        <f t="shared" si="394"/>
        <v>-174.37621628366043</v>
      </c>
      <c r="K1309" s="102" t="str">
        <f t="shared" si="380"/>
        <v>1+169.128865224568i</v>
      </c>
      <c r="L1309" s="102" t="str">
        <f t="shared" si="381"/>
        <v>1-13.7482184808875i</v>
      </c>
      <c r="M1309" s="102" t="str">
        <f t="shared" si="398"/>
        <v>2326.22059053194+155.380646743681i</v>
      </c>
      <c r="N1309" s="102" t="str">
        <f t="shared" si="382"/>
        <v>1+224102.128643882i</v>
      </c>
      <c r="O1309" s="102" t="str">
        <f t="shared" si="383"/>
        <v>-13150.8522706819+337.823210279802i</v>
      </c>
      <c r="P1309" s="102" t="str">
        <f t="shared" si="399"/>
        <v>-75720051.3812841-2947133649.51783i</v>
      </c>
      <c r="Q1309" s="102" t="str">
        <f t="shared" si="384"/>
        <v>-0.0000243754216755748+0.000263099688481457i</v>
      </c>
      <c r="R1309" s="102" t="str">
        <f t="shared" si="385"/>
        <v>1400-0.147816281784929i</v>
      </c>
      <c r="S1309" s="102" t="str">
        <f t="shared" si="386"/>
        <v>-8.0783316789438i</v>
      </c>
      <c r="T1309" s="102" t="str">
        <f t="shared" si="395"/>
        <v>0.0466122783525453-8.0780577935877i</v>
      </c>
      <c r="U1309" s="102" t="str">
        <f t="shared" si="387"/>
        <v>-0.0000182863553536908+0.00316908421133055i</v>
      </c>
      <c r="V1309" s="102"/>
      <c r="W1309" s="102"/>
      <c r="X1309" s="102"/>
      <c r="Y1309" s="102"/>
      <c r="Z1309" s="102"/>
      <c r="AA1309" s="102"/>
      <c r="AB1309" s="102"/>
      <c r="AC1309" s="102"/>
      <c r="AD1309" s="102"/>
      <c r="AE1309" s="102"/>
      <c r="AF1309" s="102"/>
      <c r="AG1309" s="102"/>
      <c r="AH1309" s="102"/>
      <c r="AI1309" s="102"/>
      <c r="AJ1309" s="102"/>
      <c r="AK1309" s="102"/>
      <c r="AL1309" s="102"/>
    </row>
    <row r="1310" spans="2:38" s="110" customFormat="1" x14ac:dyDescent="0.2">
      <c r="B1310" s="102">
        <f t="shared" si="396"/>
        <v>7.3649999999998643</v>
      </c>
      <c r="C1310" s="102">
        <f t="shared" si="397"/>
        <v>23173946.499677557</v>
      </c>
      <c r="D1310" s="102">
        <f t="shared" si="388"/>
        <v>23173.946499677557</v>
      </c>
      <c r="E1310" s="102">
        <f t="shared" si="389"/>
        <v>-71.660948385891018</v>
      </c>
      <c r="F1310" s="102">
        <f t="shared" si="390"/>
        <v>-264.76724410840313</v>
      </c>
      <c r="G1310" s="102">
        <f t="shared" si="391"/>
        <v>-50.081176394644828</v>
      </c>
      <c r="H1310" s="102">
        <f t="shared" si="392"/>
        <v>90.326822015229567</v>
      </c>
      <c r="I1310" s="102">
        <f t="shared" si="393"/>
        <v>-121.74212478053585</v>
      </c>
      <c r="J1310" s="102">
        <f t="shared" si="394"/>
        <v>-174.44042209317357</v>
      </c>
      <c r="K1310" s="102" t="str">
        <f t="shared" si="380"/>
        <v>1+171.087285183464i</v>
      </c>
      <c r="L1310" s="102" t="str">
        <f t="shared" si="381"/>
        <v>1-13.907415347942i</v>
      </c>
      <c r="M1310" s="102" t="str">
        <f t="shared" si="398"/>
        <v>2380.38193579824+157.179869835522i</v>
      </c>
      <c r="N1310" s="102" t="str">
        <f t="shared" si="382"/>
        <v>1+226697.10899206i</v>
      </c>
      <c r="O1310" s="102" t="str">
        <f t="shared" si="383"/>
        <v>-13457.1982641006+341.735018691169i</v>
      </c>
      <c r="P1310" s="102" t="str">
        <f t="shared" si="399"/>
        <v>-77483797.9768997-3050707599.86956i</v>
      </c>
      <c r="Q1310" s="102" t="str">
        <f t="shared" si="384"/>
        <v>-0.0000238208095761528+0.000260099095681784i</v>
      </c>
      <c r="R1310" s="102" t="str">
        <f t="shared" si="385"/>
        <v>1400-0.146124242799174i</v>
      </c>
      <c r="S1310" s="102" t="str">
        <f t="shared" si="386"/>
        <v>-7.98585978088509i</v>
      </c>
      <c r="T1310" s="102" t="str">
        <f t="shared" si="395"/>
        <v>0.0455512891567666-7.98559519348816i</v>
      </c>
      <c r="U1310" s="102" t="str">
        <f t="shared" si="387"/>
        <v>-0.0000178701211307315+0.00313281042206073i</v>
      </c>
      <c r="V1310" s="102"/>
      <c r="W1310" s="102"/>
      <c r="X1310" s="102"/>
      <c r="Y1310" s="102"/>
      <c r="Z1310" s="102"/>
      <c r="AA1310" s="102"/>
      <c r="AB1310" s="102"/>
      <c r="AC1310" s="102"/>
      <c r="AD1310" s="102"/>
      <c r="AE1310" s="102"/>
      <c r="AF1310" s="102"/>
      <c r="AG1310" s="102"/>
      <c r="AH1310" s="102"/>
      <c r="AI1310" s="102"/>
      <c r="AJ1310" s="102"/>
      <c r="AK1310" s="102"/>
      <c r="AL1310" s="102"/>
    </row>
    <row r="1311" spans="2:38" s="110" customFormat="1" x14ac:dyDescent="0.2">
      <c r="B1311" s="102">
        <f t="shared" si="396"/>
        <v>7.3699999999998642</v>
      </c>
      <c r="C1311" s="102">
        <f t="shared" si="397"/>
        <v>23442288.153191909</v>
      </c>
      <c r="D1311" s="102">
        <f t="shared" si="388"/>
        <v>23442.288153191908</v>
      </c>
      <c r="E1311" s="102">
        <f t="shared" si="389"/>
        <v>-71.761411250324855</v>
      </c>
      <c r="F1311" s="102">
        <f t="shared" si="390"/>
        <v>-264.82697966215085</v>
      </c>
      <c r="G1311" s="102">
        <f t="shared" si="391"/>
        <v>-50.18117306044357</v>
      </c>
      <c r="H1311" s="102">
        <f t="shared" si="392"/>
        <v>90.323080998776604</v>
      </c>
      <c r="I1311" s="102">
        <f t="shared" si="393"/>
        <v>-121.94258431076842</v>
      </c>
      <c r="J1311" s="102">
        <f t="shared" si="394"/>
        <v>-174.50389866337423</v>
      </c>
      <c r="K1311" s="102" t="str">
        <f t="shared" si="380"/>
        <v>1+173.068382576696i</v>
      </c>
      <c r="L1311" s="102" t="str">
        <f t="shared" si="381"/>
        <v>1-14.0684556278369i</v>
      </c>
      <c r="M1311" s="102" t="str">
        <f t="shared" si="398"/>
        <v>2435.80486086175+158.999926948859i</v>
      </c>
      <c r="N1311" s="102" t="str">
        <f t="shared" si="382"/>
        <v>1+229322.137796484i</v>
      </c>
      <c r="O1311" s="102" t="str">
        <f t="shared" si="383"/>
        <v>-13770.6799723792+345.692123709109i</v>
      </c>
      <c r="P1311" s="102" t="str">
        <f t="shared" si="399"/>
        <v>-79288627.5083519-3157921424.4851i</v>
      </c>
      <c r="Q1311" s="102" t="str">
        <f t="shared" si="384"/>
        <v>-0.000023278811182007+0.00025713247431186i</v>
      </c>
      <c r="R1311" s="102" t="str">
        <f t="shared" si="385"/>
        <v>1400-0.144451572423525i</v>
      </c>
      <c r="S1311" s="102" t="str">
        <f t="shared" si="386"/>
        <v>-7.8944463998903i</v>
      </c>
      <c r="T1311" s="102" t="str">
        <f t="shared" si="395"/>
        <v>0.0445144494125372-7.89419079480663i</v>
      </c>
      <c r="U1311" s="102" t="str">
        <f t="shared" si="387"/>
        <v>-0.0000174633609233799+0.00309695177334721i</v>
      </c>
      <c r="V1311" s="102"/>
      <c r="W1311" s="102"/>
      <c r="X1311" s="102"/>
      <c r="Y1311" s="102"/>
      <c r="Z1311" s="102"/>
      <c r="AA1311" s="102"/>
      <c r="AB1311" s="102"/>
      <c r="AC1311" s="102"/>
      <c r="AD1311" s="102"/>
      <c r="AE1311" s="102"/>
      <c r="AF1311" s="102"/>
      <c r="AG1311" s="102"/>
      <c r="AH1311" s="102"/>
      <c r="AI1311" s="102"/>
      <c r="AJ1311" s="102"/>
      <c r="AK1311" s="102"/>
      <c r="AL1311" s="102"/>
    </row>
    <row r="1312" spans="2:38" s="110" customFormat="1" x14ac:dyDescent="0.2">
      <c r="B1312" s="102">
        <f t="shared" si="396"/>
        <v>7.3749999999998641</v>
      </c>
      <c r="C1312" s="102">
        <f t="shared" si="397"/>
        <v>23713737.056609154</v>
      </c>
      <c r="D1312" s="102">
        <f t="shared" si="388"/>
        <v>23713.737056609152</v>
      </c>
      <c r="E1312" s="102">
        <f t="shared" si="389"/>
        <v>-71.861863635700288</v>
      </c>
      <c r="F1312" s="102">
        <f t="shared" si="390"/>
        <v>-264.88603695144405</v>
      </c>
      <c r="G1312" s="102">
        <f t="shared" si="391"/>
        <v>-50.281169802135508</v>
      </c>
      <c r="H1312" s="102">
        <f t="shared" si="392"/>
        <v>90.31938280252578</v>
      </c>
      <c r="I1312" s="102">
        <f t="shared" si="393"/>
        <v>-122.1430334378358</v>
      </c>
      <c r="J1312" s="102">
        <f t="shared" si="394"/>
        <v>-174.56665414891827</v>
      </c>
      <c r="K1312" s="102" t="str">
        <f t="shared" si="380"/>
        <v>1+175.072419996578i</v>
      </c>
      <c r="L1312" s="102" t="str">
        <f t="shared" si="381"/>
        <v>1-14.2313606662869i</v>
      </c>
      <c r="M1312" s="102" t="str">
        <f t="shared" si="398"/>
        <v>2492.51875169096+160.841059330291i</v>
      </c>
      <c r="N1312" s="102" t="str">
        <f t="shared" si="382"/>
        <v>1+231977.563001881i</v>
      </c>
      <c r="O1312" s="102" t="str">
        <f t="shared" si="383"/>
        <v>-14091.4636076687+349.695049843606i</v>
      </c>
      <c r="P1312" s="102" t="str">
        <f t="shared" si="399"/>
        <v>-81135496.9201487-3268903037.14163i</v>
      </c>
      <c r="Q1312" s="102" t="str">
        <f t="shared" si="384"/>
        <v>-0.0000227491398562237+0.000254199448258139i</v>
      </c>
      <c r="R1312" s="102" t="str">
        <f t="shared" si="385"/>
        <v>1400-0.142798048947336i</v>
      </c>
      <c r="S1312" s="102" t="str">
        <f t="shared" si="386"/>
        <v>-7.80407941921489i</v>
      </c>
      <c r="T1312" s="102" t="str">
        <f t="shared" si="395"/>
        <v>0.0435012094837353-7.8038324915138i</v>
      </c>
      <c r="U1312" s="102" t="str">
        <f t="shared" si="387"/>
        <v>-0.0000170658591051577+0.00306150351590156i</v>
      </c>
      <c r="V1312" s="102"/>
      <c r="W1312" s="102"/>
      <c r="X1312" s="102"/>
      <c r="Y1312" s="102"/>
      <c r="Z1312" s="102"/>
      <c r="AA1312" s="102"/>
      <c r="AB1312" s="102"/>
      <c r="AC1312" s="102"/>
      <c r="AD1312" s="102"/>
      <c r="AE1312" s="102"/>
      <c r="AF1312" s="102"/>
      <c r="AG1312" s="102"/>
      <c r="AH1312" s="102"/>
      <c r="AI1312" s="102"/>
      <c r="AJ1312" s="102"/>
      <c r="AK1312" s="102"/>
      <c r="AL1312" s="102"/>
    </row>
    <row r="1313" spans="2:38" s="110" customFormat="1" x14ac:dyDescent="0.2">
      <c r="B1313" s="102">
        <f t="shared" si="396"/>
        <v>7.379999999999864</v>
      </c>
      <c r="C1313" s="102">
        <f t="shared" si="397"/>
        <v>23988329.190187417</v>
      </c>
      <c r="D1313" s="102">
        <f t="shared" si="388"/>
        <v>23988.329190187418</v>
      </c>
      <c r="E1313" s="102">
        <f t="shared" si="389"/>
        <v>-71.962305777996193</v>
      </c>
      <c r="F1313" s="102">
        <f t="shared" si="390"/>
        <v>-264.94442355400923</v>
      </c>
      <c r="G1313" s="102">
        <f t="shared" si="391"/>
        <v>-50.381166617993159</v>
      </c>
      <c r="H1313" s="102">
        <f t="shared" si="392"/>
        <v>90.315726936415331</v>
      </c>
      <c r="I1313" s="102">
        <f t="shared" si="393"/>
        <v>-122.34347239598935</v>
      </c>
      <c r="J1313" s="102">
        <f t="shared" si="394"/>
        <v>-174.6286966175939</v>
      </c>
      <c r="K1313" s="102" t="str">
        <f t="shared" si="380"/>
        <v>1+177.099663076098i</v>
      </c>
      <c r="L1313" s="102" t="str">
        <f t="shared" si="381"/>
        <v>1-14.3961520561783i</v>
      </c>
      <c r="M1313" s="102" t="str">
        <f t="shared" si="398"/>
        <v>2550.55367874145+162.70351101992i</v>
      </c>
      <c r="N1313" s="102" t="str">
        <f t="shared" si="382"/>
        <v>1+234663.736581984i</v>
      </c>
      <c r="O1313" s="102" t="str">
        <f t="shared" si="383"/>
        <v>-14419.719253699+353.744327678183i</v>
      </c>
      <c r="P1313" s="102" t="str">
        <f t="shared" si="399"/>
        <v>-83025385.4468979-3383784846.79186i</v>
      </c>
      <c r="Q1313" s="102" t="str">
        <f t="shared" si="384"/>
        <v>-0.0000222315154646869+0.000251299645280144i</v>
      </c>
      <c r="R1313" s="102" t="str">
        <f t="shared" si="385"/>
        <v>1400-0.141163453197863i</v>
      </c>
      <c r="S1313" s="102" t="str">
        <f t="shared" si="386"/>
        <v>-7.7147468608134i</v>
      </c>
      <c r="T1313" s="102" t="str">
        <f t="shared" si="395"/>
        <v>0.0425110322422207-7.71450831591582i</v>
      </c>
      <c r="U1313" s="102" t="str">
        <f t="shared" si="387"/>
        <v>-0.0000166774049565635+0.00302646095470543i</v>
      </c>
      <c r="V1313" s="102"/>
      <c r="W1313" s="102"/>
      <c r="X1313" s="102"/>
      <c r="Y1313" s="102"/>
      <c r="Z1313" s="102"/>
      <c r="AA1313" s="102"/>
      <c r="AB1313" s="102"/>
      <c r="AC1313" s="102"/>
      <c r="AD1313" s="102"/>
      <c r="AE1313" s="102"/>
      <c r="AF1313" s="102"/>
      <c r="AG1313" s="102"/>
      <c r="AH1313" s="102"/>
      <c r="AI1313" s="102"/>
      <c r="AJ1313" s="102"/>
      <c r="AK1313" s="102"/>
      <c r="AL1313" s="102"/>
    </row>
    <row r="1314" spans="2:38" s="110" customFormat="1" x14ac:dyDescent="0.2">
      <c r="B1314" s="102">
        <f t="shared" si="396"/>
        <v>7.3849999999998639</v>
      </c>
      <c r="C1314" s="102">
        <f t="shared" si="397"/>
        <v>24266100.950816579</v>
      </c>
      <c r="D1314" s="102">
        <f t="shared" si="388"/>
        <v>24266.100950816581</v>
      </c>
      <c r="E1314" s="102">
        <f t="shared" si="389"/>
        <v>-72.062737907933553</v>
      </c>
      <c r="F1314" s="102">
        <f t="shared" si="390"/>
        <v>-265.00214696708986</v>
      </c>
      <c r="G1314" s="102">
        <f t="shared" si="391"/>
        <v>-50.481163506328585</v>
      </c>
      <c r="H1314" s="102">
        <f t="shared" si="392"/>
        <v>90.312112915989943</v>
      </c>
      <c r="I1314" s="102">
        <f t="shared" si="393"/>
        <v>-122.54390141426214</v>
      </c>
      <c r="J1314" s="102">
        <f t="shared" si="394"/>
        <v>-174.69003405109993</v>
      </c>
      <c r="K1314" s="102" t="str">
        <f t="shared" si="380"/>
        <v>1+179.150380524131i</v>
      </c>
      <c r="L1314" s="102" t="str">
        <f t="shared" si="381"/>
        <v>1-14.5628516404313i</v>
      </c>
      <c r="M1314" s="102" t="str">
        <f t="shared" si="398"/>
        <v>2609.94041289973+164.5875288837i</v>
      </c>
      <c r="N1314" s="102" t="str">
        <f t="shared" si="382"/>
        <v>1+237381.014586192i</v>
      </c>
      <c r="O1314" s="102" t="str">
        <f t="shared" si="383"/>
        <v>-14755.6209559582+357.840493940231i</v>
      </c>
      <c r="P1314" s="102" t="str">
        <f t="shared" si="399"/>
        <v>-84959295.1325121-3502703915.53414i</v>
      </c>
      <c r="Q1314" s="102" t="str">
        <f t="shared" si="384"/>
        <v>-0.0000217256642290413+0.000248432696980786i</v>
      </c>
      <c r="R1314" s="102" t="str">
        <f t="shared" si="385"/>
        <v>1400-0.139547568511207i</v>
      </c>
      <c r="S1314" s="102" t="str">
        <f t="shared" si="386"/>
        <v>-7.62643688375203i</v>
      </c>
      <c r="T1314" s="102" t="str">
        <f t="shared" si="395"/>
        <v>0.0415433927832658-7.62620643707882i</v>
      </c>
      <c r="U1314" s="102" t="str">
        <f t="shared" si="387"/>
        <v>-0.000016297792553435+0.00299181944839245i</v>
      </c>
      <c r="V1314" s="102"/>
      <c r="W1314" s="102"/>
      <c r="X1314" s="102"/>
      <c r="Y1314" s="102"/>
      <c r="Z1314" s="102"/>
      <c r="AA1314" s="102"/>
      <c r="AB1314" s="102"/>
      <c r="AC1314" s="102"/>
      <c r="AD1314" s="102"/>
      <c r="AE1314" s="102"/>
      <c r="AF1314" s="102"/>
      <c r="AG1314" s="102"/>
      <c r="AH1314" s="102"/>
      <c r="AI1314" s="102"/>
      <c r="AJ1314" s="102"/>
      <c r="AK1314" s="102"/>
      <c r="AL1314" s="102"/>
    </row>
    <row r="1315" spans="2:38" s="110" customFormat="1" x14ac:dyDescent="0.2">
      <c r="B1315" s="102">
        <f t="shared" si="396"/>
        <v>7.3899999999998638</v>
      </c>
      <c r="C1315" s="102">
        <f t="shared" si="397"/>
        <v>24547089.156842642</v>
      </c>
      <c r="D1315" s="102">
        <f t="shared" si="388"/>
        <v>24547.089156842641</v>
      </c>
      <c r="E1315" s="102">
        <f t="shared" si="389"/>
        <v>-72.163160251090787</v>
      </c>
      <c r="F1315" s="102">
        <f t="shared" si="390"/>
        <v>-265.0592146081591</v>
      </c>
      <c r="G1315" s="102">
        <f t="shared" si="391"/>
        <v>-50.581160465491934</v>
      </c>
      <c r="H1315" s="102">
        <f t="shared" si="392"/>
        <v>90.30854026233655</v>
      </c>
      <c r="I1315" s="102">
        <f t="shared" si="393"/>
        <v>-122.74432071658272</v>
      </c>
      <c r="J1315" s="102">
        <f t="shared" si="394"/>
        <v>-174.75067434582255</v>
      </c>
      <c r="K1315" s="102" t="str">
        <f t="shared" si="380"/>
        <v>1+181.224844161054i</v>
      </c>
      <c r="L1315" s="102" t="str">
        <f t="shared" si="381"/>
        <v>1-14.7314815148954i</v>
      </c>
      <c r="M1315" s="102" t="str">
        <f t="shared" si="398"/>
        <v>2670.71044179837+166.493362646159i</v>
      </c>
      <c r="N1315" s="102" t="str">
        <f t="shared" si="382"/>
        <v>1+240129.757186761i</v>
      </c>
      <c r="O1315" s="102" t="str">
        <f t="shared" si="383"/>
        <v>-15099.3468139754+361.984091572151i</v>
      </c>
      <c r="P1315" s="102" t="str">
        <f t="shared" si="399"/>
        <v>-86938251.3615049-3625802122.13451i</v>
      </c>
      <c r="Q1315" s="102" t="str">
        <f t="shared" si="384"/>
        <v>-0.0000212313185829523+0.000245598238776488i</v>
      </c>
      <c r="R1315" s="102" t="str">
        <f t="shared" si="385"/>
        <v>1400-0.137950180703605i</v>
      </c>
      <c r="S1315" s="102" t="str">
        <f t="shared" si="386"/>
        <v>-7.53913778263887i</v>
      </c>
      <c r="T1315" s="102" t="str">
        <f t="shared" si="395"/>
        <v>0.0405977781474578-7.53891515927175i</v>
      </c>
      <c r="U1315" s="102" t="str">
        <f t="shared" si="387"/>
        <v>-0.0000159268206578488+0.00295757440863737i</v>
      </c>
      <c r="V1315" s="102"/>
      <c r="W1315" s="102"/>
      <c r="X1315" s="102"/>
      <c r="Y1315" s="102"/>
      <c r="Z1315" s="102"/>
      <c r="AA1315" s="102"/>
      <c r="AB1315" s="102"/>
      <c r="AC1315" s="102"/>
      <c r="AD1315" s="102"/>
      <c r="AE1315" s="102"/>
      <c r="AF1315" s="102"/>
      <c r="AG1315" s="102"/>
      <c r="AH1315" s="102"/>
      <c r="AI1315" s="102"/>
      <c r="AJ1315" s="102"/>
      <c r="AK1315" s="102"/>
      <c r="AL1315" s="102"/>
    </row>
    <row r="1316" spans="2:38" s="110" customFormat="1" x14ac:dyDescent="0.2">
      <c r="B1316" s="102">
        <f t="shared" si="396"/>
        <v>7.3949999999998637</v>
      </c>
      <c r="C1316" s="102">
        <f t="shared" si="397"/>
        <v>24831331.05294795</v>
      </c>
      <c r="D1316" s="102">
        <f t="shared" si="388"/>
        <v>24831.33105294795</v>
      </c>
      <c r="E1316" s="102">
        <f t="shared" si="389"/>
        <v>-72.263573028015827</v>
      </c>
      <c r="F1316" s="102">
        <f t="shared" si="390"/>
        <v>-265.11563381563064</v>
      </c>
      <c r="G1316" s="102">
        <f t="shared" si="391"/>
        <v>-50.681157493871112</v>
      </c>
      <c r="H1316" s="102">
        <f t="shared" si="392"/>
        <v>90.305008502021167</v>
      </c>
      <c r="I1316" s="102">
        <f t="shared" si="393"/>
        <v>-122.94473052188694</v>
      </c>
      <c r="J1316" s="102">
        <f t="shared" si="394"/>
        <v>-174.81062531360948</v>
      </c>
      <c r="K1316" s="102" t="str">
        <f t="shared" si="380"/>
        <v>1+183.323328954774i</v>
      </c>
      <c r="L1316" s="102" t="str">
        <f t="shared" si="381"/>
        <v>1-14.9020640312777i</v>
      </c>
      <c r="M1316" s="102" t="str">
        <f t="shared" si="398"/>
        <v>2732.89598651103+168.421264923496i</v>
      </c>
      <c r="N1316" s="102" t="str">
        <f t="shared" si="382"/>
        <v>1+242910.328726546i</v>
      </c>
      <c r="O1316" s="102" t="str">
        <f t="shared" si="383"/>
        <v>-15451.0790757502+366.175669803322i</v>
      </c>
      <c r="P1316" s="102" t="str">
        <f t="shared" si="399"/>
        <v>-88963303.4026639-3753226331.29467i</v>
      </c>
      <c r="Q1316" s="102" t="str">
        <f t="shared" si="384"/>
        <v>-0.0000207482170316008+0.000242795909867197i</v>
      </c>
      <c r="R1316" s="102" t="str">
        <f t="shared" si="385"/>
        <v>1400-0.136371078043033i</v>
      </c>
      <c r="S1316" s="102" t="str">
        <f t="shared" si="386"/>
        <v>-7.45283798607274i</v>
      </c>
      <c r="T1316" s="102" t="str">
        <f t="shared" si="395"/>
        <v>0.0396736870489238-7.45262292042603i</v>
      </c>
      <c r="U1316" s="102" t="str">
        <f t="shared" si="387"/>
        <v>-0.0000155642926115008+0.00292372129955174i</v>
      </c>
      <c r="V1316" s="102"/>
      <c r="W1316" s="102"/>
      <c r="X1316" s="102"/>
      <c r="Y1316" s="102"/>
      <c r="Z1316" s="102"/>
      <c r="AA1316" s="102"/>
      <c r="AB1316" s="102"/>
      <c r="AC1316" s="102"/>
      <c r="AD1316" s="102"/>
      <c r="AE1316" s="102"/>
      <c r="AF1316" s="102"/>
      <c r="AG1316" s="102"/>
      <c r="AH1316" s="102"/>
      <c r="AI1316" s="102"/>
      <c r="AJ1316" s="102"/>
      <c r="AK1316" s="102"/>
      <c r="AL1316" s="102"/>
    </row>
    <row r="1317" spans="2:38" s="110" customFormat="1" x14ac:dyDescent="0.2">
      <c r="B1317" s="102">
        <f t="shared" si="396"/>
        <v>7.3999999999998636</v>
      </c>
      <c r="C1317" s="102">
        <f t="shared" si="397"/>
        <v>25118864.315087955</v>
      </c>
      <c r="D1317" s="102">
        <f t="shared" si="388"/>
        <v>25118.864315087954</v>
      </c>
      <c r="E1317" s="102">
        <f t="shared" si="389"/>
        <v>-72.363976454335315</v>
      </c>
      <c r="F1317" s="102">
        <f t="shared" si="390"/>
        <v>-265.1714118495687</v>
      </c>
      <c r="G1317" s="102">
        <f t="shared" si="391"/>
        <v>-50.781154589890619</v>
      </c>
      <c r="H1317" s="102">
        <f t="shared" si="392"/>
        <v>90.301517167026162</v>
      </c>
      <c r="I1317" s="102">
        <f t="shared" si="393"/>
        <v>-123.14513104422593</v>
      </c>
      <c r="J1317" s="102">
        <f t="shared" si="394"/>
        <v>-174.86989468254254</v>
      </c>
      <c r="K1317" s="102" t="str">
        <f t="shared" ref="K1317:K1380" si="400">COMPLEX(1,2*PI()*C1317*esr*Cout*10^-6)</f>
        <v>1+185.446113057178i</v>
      </c>
      <c r="L1317" s="102" t="str">
        <f t="shared" ref="L1317:L1380" si="401">COMPLEX(1,-2*PI()*C1317*(1-Dmax)^2*Lout*10^-6/Req)</f>
        <v>1-15.0746218001059i</v>
      </c>
      <c r="M1317" s="102" t="str">
        <f t="shared" si="398"/>
        <v>2796.53001863664+170.371491257072i</v>
      </c>
      <c r="N1317" s="102" t="str">
        <f t="shared" ref="N1317:N1380" si="402">COMPLEX(1,2*PI()*C1317*(Rd+Rs+esr)*Req*Cout*10^-6/(Req+Rd+Rs))</f>
        <v>1+245723.097767291i</v>
      </c>
      <c r="O1317" s="102" t="str">
        <f t="shared" ref="O1317:O1380" si="403">IMSUM(COMPLEX(1,2*PI()*C1317/(Qd*ws)),IMPRODUCT(COMPLEX(0,2*PI()*C1317/ws),COMPLEX(0,2*PI()*C1317/ws)))</f>
        <v>-15811.0042343831+370.415784222897i</v>
      </c>
      <c r="P1317" s="102" t="str">
        <f t="shared" si="399"/>
        <v>-91035524.9653851-3885128568.86859i</v>
      </c>
      <c r="Q1317" s="102" t="str">
        <f t="shared" ref="Q1317:Q1380" si="404">IMPRODUCT(Ap,IMDIV(M1317,P1317))</f>
        <v>-0.0000202761040143352+0.000240025353206294i</v>
      </c>
      <c r="R1317" s="102" t="str">
        <f t="shared" ref="R1317:R1380" si="405">IMSUM(Rz*10^3,IMDIV(1,COMPLEX(0,(2*PI()*C1317*Cz*10^-9))))</f>
        <v>1400-0.134810051221143i</v>
      </c>
      <c r="S1317" s="102" t="str">
        <f t="shared" ref="S1317:S1380" si="406">IMDIV(1,COMPLEX(0,(2*PI()*C1317*Cp*10^-12)))</f>
        <v>-7.36752605510899i</v>
      </c>
      <c r="T1317" s="102" t="str">
        <f t="shared" si="395"/>
        <v>0.0387706296097357-7.36731829061301i</v>
      </c>
      <c r="U1317" s="102" t="str">
        <f t="shared" ref="U1317:U1380" si="407">IMPRODUCT(-Rs*g/(Rs+Rd),T1317)</f>
        <v>-0.0000152100162315117+0.00289025563708664i</v>
      </c>
      <c r="V1317" s="102"/>
      <c r="W1317" s="102"/>
      <c r="X1317" s="102"/>
      <c r="Y1317" s="102"/>
      <c r="Z1317" s="102"/>
      <c r="AA1317" s="102"/>
      <c r="AB1317" s="102"/>
      <c r="AC1317" s="102"/>
      <c r="AD1317" s="102"/>
      <c r="AE1317" s="102"/>
      <c r="AF1317" s="102"/>
      <c r="AG1317" s="102"/>
      <c r="AH1317" s="102"/>
      <c r="AI1317" s="102"/>
      <c r="AJ1317" s="102"/>
      <c r="AK1317" s="102"/>
      <c r="AL1317" s="102"/>
    </row>
    <row r="1318" spans="2:38" s="110" customFormat="1" x14ac:dyDescent="0.2">
      <c r="B1318" s="102">
        <f t="shared" si="396"/>
        <v>7.4049999999998635</v>
      </c>
      <c r="C1318" s="102">
        <f t="shared" si="397"/>
        <v>25409727.055485114</v>
      </c>
      <c r="D1318" s="102">
        <f t="shared" ref="D1318:D1381" si="408">C1318/1000</f>
        <v>25409.727055485113</v>
      </c>
      <c r="E1318" s="102">
        <f t="shared" ref="E1318:E1381" si="409">20*LOG(IMABS(Q1318))</f>
        <v>-72.46437074086333</v>
      </c>
      <c r="F1318" s="102">
        <f t="shared" ref="F1318:F1381" si="410">IF(180/PI()*IMARGUMENT(Q1318)&gt;0,180/PI()*IMARGUMENT(Q1318)-360,180/PI()*IMARGUMENT(Q1318))</f>
        <v>-265.22655589239628</v>
      </c>
      <c r="G1318" s="102">
        <f t="shared" ref="G1318:G1381" si="411">20*LOG(IMABS(U1318))</f>
        <v>-50.881151752010979</v>
      </c>
      <c r="H1318" s="102">
        <f t="shared" ref="H1318:H1381" si="412">180/PI()*IMARGUMENT(U1318)</f>
        <v>90.298065794688384</v>
      </c>
      <c r="I1318" s="102">
        <f t="shared" ref="I1318:I1381" si="413">E1318+G1318</f>
        <v>-123.34552249287431</v>
      </c>
      <c r="J1318" s="102">
        <f t="shared" ref="J1318:J1381" si="414">F1318+H1318</f>
        <v>-174.92849009770788</v>
      </c>
      <c r="K1318" s="102" t="str">
        <f t="shared" si="400"/>
        <v>1+187.593477841i</v>
      </c>
      <c r="L1318" s="102" t="str">
        <f t="shared" si="401"/>
        <v>1-15.2491776937255i</v>
      </c>
      <c r="M1318" s="102" t="str">
        <f t="shared" si="398"/>
        <v>2861.64627778137+172.344300147275i</v>
      </c>
      <c r="N1318" s="102" t="str">
        <f t="shared" si="402"/>
        <v>1+248568.437138488i</v>
      </c>
      <c r="O1318" s="102" t="str">
        <f t="shared" si="403"/>
        <v>-16179.3131269578+374.70499685345i</v>
      </c>
      <c r="P1318" s="102" t="str">
        <f t="shared" si="399"/>
        <v>-93156014.7689711-4021666203.23713i</v>
      </c>
      <c r="Q1318" s="102" t="str">
        <f t="shared" si="404"/>
        <v>-0.0000198147297704072+0.000237286215470349i</v>
      </c>
      <c r="R1318" s="102" t="str">
        <f t="shared" si="405"/>
        <v>1400-0.133266893325521i</v>
      </c>
      <c r="S1318" s="102" t="str">
        <f t="shared" si="406"/>
        <v>-7.28319068174361i</v>
      </c>
      <c r="T1318" s="102" t="str">
        <f t="shared" ref="T1318:T1381" si="415">IMDIV(IMPRODUCT(R1318,S1318),IMSUM(R1318,S1318))</f>
        <v>0.0378881271003566-7.28298997053847i</v>
      </c>
      <c r="U1318" s="102" t="str">
        <f t="shared" si="407"/>
        <v>-0.0000148638037086014+0.00285717298844201i</v>
      </c>
      <c r="V1318" s="102"/>
      <c r="W1318" s="102"/>
      <c r="X1318" s="102"/>
      <c r="Y1318" s="102"/>
      <c r="Z1318" s="102"/>
      <c r="AA1318" s="102"/>
      <c r="AB1318" s="102"/>
      <c r="AC1318" s="102"/>
      <c r="AD1318" s="102"/>
      <c r="AE1318" s="102"/>
      <c r="AF1318" s="102"/>
      <c r="AG1318" s="102"/>
      <c r="AH1318" s="102"/>
      <c r="AI1318" s="102"/>
      <c r="AJ1318" s="102"/>
      <c r="AK1318" s="102"/>
      <c r="AL1318" s="102"/>
    </row>
    <row r="1319" spans="2:38" s="110" customFormat="1" x14ac:dyDescent="0.2">
      <c r="B1319" s="102">
        <f t="shared" ref="B1319:B1382" si="416">B1318+0.005</f>
        <v>7.4099999999998634</v>
      </c>
      <c r="C1319" s="102">
        <f t="shared" ref="C1319:C1382" si="417">10^B1319</f>
        <v>25703957.82768061</v>
      </c>
      <c r="D1319" s="102">
        <f t="shared" si="408"/>
        <v>25703.95782768061</v>
      </c>
      <c r="E1319" s="102">
        <f t="shared" si="409"/>
        <v>-72.564756093705853</v>
      </c>
      <c r="F1319" s="102">
        <f t="shared" si="410"/>
        <v>-265.28107304960088</v>
      </c>
      <c r="G1319" s="102">
        <f t="shared" si="411"/>
        <v>-50.981148978727624</v>
      </c>
      <c r="H1319" s="102">
        <f t="shared" si="412"/>
        <v>90.294653927637967</v>
      </c>
      <c r="I1319" s="102">
        <f t="shared" si="413"/>
        <v>-123.54590507243347</v>
      </c>
      <c r="J1319" s="102">
        <f t="shared" si="414"/>
        <v>-174.98641912196291</v>
      </c>
      <c r="K1319" s="102" t="str">
        <f t="shared" si="400"/>
        <v>1+189.765707937115i</v>
      </c>
      <c r="L1319" s="102" t="str">
        <f t="shared" si="401"/>
        <v>1-15.4257548493311i</v>
      </c>
      <c r="M1319" s="102" t="str">
        <f t="shared" ref="M1319:M1382" si="418">IMPRODUCT(K1319,L1319)</f>
        <v>2928.2792894477+174.339953087784i</v>
      </c>
      <c r="N1319" s="102" t="str">
        <f t="shared" si="402"/>
        <v>1+251446.723986788i</v>
      </c>
      <c r="O1319" s="102" t="str">
        <f t="shared" si="403"/>
        <v>-16556.2010357242+379.04387622547i</v>
      </c>
      <c r="P1319" s="102" t="str">
        <f t="shared" ref="P1319:P1382" si="419">IMPRODUCT(N1319,O1319)</f>
        <v>-95325897.1251837-4163002133.05564i</v>
      </c>
      <c r="Q1319" s="102" t="str">
        <f t="shared" si="404"/>
        <v>-0.0000193638502077332+0.00023457814702885i</v>
      </c>
      <c r="R1319" s="102" t="str">
        <f t="shared" si="405"/>
        <v>1400-0.13174139981226i</v>
      </c>
      <c r="S1319" s="102" t="str">
        <f t="shared" si="406"/>
        <v>-7.19982068741422i</v>
      </c>
      <c r="T1319" s="102" t="str">
        <f t="shared" si="415"/>
        <v>0.0370257116859886-7.19962679005418i</v>
      </c>
      <c r="U1319" s="102" t="str">
        <f t="shared" si="407"/>
        <v>-0.0000145254715075801+0.00282446897148279i</v>
      </c>
      <c r="V1319" s="102"/>
      <c r="W1319" s="102"/>
      <c r="X1319" s="102"/>
      <c r="Y1319" s="102"/>
      <c r="Z1319" s="102"/>
      <c r="AA1319" s="102"/>
      <c r="AB1319" s="102"/>
      <c r="AC1319" s="102"/>
      <c r="AD1319" s="102"/>
      <c r="AE1319" s="102"/>
      <c r="AF1319" s="102"/>
      <c r="AG1319" s="102"/>
      <c r="AH1319" s="102"/>
      <c r="AI1319" s="102"/>
      <c r="AJ1319" s="102"/>
      <c r="AK1319" s="102"/>
      <c r="AL1319" s="102"/>
    </row>
    <row r="1320" spans="2:38" s="110" customFormat="1" x14ac:dyDescent="0.2">
      <c r="B1320" s="102">
        <f t="shared" si="416"/>
        <v>7.4149999999998633</v>
      </c>
      <c r="C1320" s="102">
        <f t="shared" si="417"/>
        <v>26001595.631644595</v>
      </c>
      <c r="D1320" s="102">
        <f t="shared" si="408"/>
        <v>26001.595631644595</v>
      </c>
      <c r="E1320" s="102">
        <f t="shared" si="409"/>
        <v>-72.665132714364063</v>
      </c>
      <c r="F1320" s="102">
        <f t="shared" si="410"/>
        <v>-265.33497035043888</v>
      </c>
      <c r="G1320" s="102">
        <f t="shared" si="411"/>
        <v>-51.081146268570194</v>
      </c>
      <c r="H1320" s="102">
        <f t="shared" si="412"/>
        <v>90.291281113737853</v>
      </c>
      <c r="I1320" s="102">
        <f t="shared" si="413"/>
        <v>-123.74627898293426</v>
      </c>
      <c r="J1320" s="102">
        <f t="shared" si="414"/>
        <v>-175.04368923670103</v>
      </c>
      <c r="K1320" s="102" t="str">
        <f t="shared" si="400"/>
        <v>1+191.96309127227i</v>
      </c>
      <c r="L1320" s="102" t="str">
        <f t="shared" si="401"/>
        <v>1-15.6043766720333i</v>
      </c>
      <c r="M1320" s="102" t="str">
        <f t="shared" si="418"/>
        <v>2996.46438334041+176.358714600237i</v>
      </c>
      <c r="N1320" s="102" t="str">
        <f t="shared" si="402"/>
        <v>1+254358.339825994i</v>
      </c>
      <c r="O1320" s="102" t="str">
        <f t="shared" si="403"/>
        <v>-16941.8677916402+383.432997452718i</v>
      </c>
      <c r="P1320" s="102" t="str">
        <f t="shared" si="419"/>
        <v>-97546322.5343696-4309304981.60008i</v>
      </c>
      <c r="Q1320" s="102" t="str">
        <f t="shared" si="404"/>
        <v>-0.0000189232267746047+0.000231900801913828i</v>
      </c>
      <c r="R1320" s="102" t="str">
        <f t="shared" si="405"/>
        <v>1400-0.130233368478847i</v>
      </c>
      <c r="S1320" s="102" t="str">
        <f t="shared" si="406"/>
        <v>-7.11740502151836i</v>
      </c>
      <c r="T1320" s="102" t="str">
        <f t="shared" si="415"/>
        <v>0.0361829261786908-7.11721770668633i</v>
      </c>
      <c r="U1320" s="102" t="str">
        <f t="shared" si="407"/>
        <v>-0.0000141948402701017+0.00279213925416155i</v>
      </c>
      <c r="V1320" s="102"/>
      <c r="W1320" s="102"/>
      <c r="X1320" s="102"/>
      <c r="Y1320" s="102"/>
      <c r="Z1320" s="102"/>
      <c r="AA1320" s="102"/>
      <c r="AB1320" s="102"/>
      <c r="AC1320" s="102"/>
      <c r="AD1320" s="102"/>
      <c r="AE1320" s="102"/>
      <c r="AF1320" s="102"/>
      <c r="AG1320" s="102"/>
      <c r="AH1320" s="102"/>
      <c r="AI1320" s="102"/>
      <c r="AJ1320" s="102"/>
      <c r="AK1320" s="102"/>
      <c r="AL1320" s="102"/>
    </row>
    <row r="1321" spans="2:38" s="110" customFormat="1" x14ac:dyDescent="0.2">
      <c r="B1321" s="102">
        <f t="shared" si="416"/>
        <v>7.4199999999998631</v>
      </c>
      <c r="C1321" s="102">
        <f t="shared" si="417"/>
        <v>26302679.918945599</v>
      </c>
      <c r="D1321" s="102">
        <f t="shared" si="408"/>
        <v>26302.6799189456</v>
      </c>
      <c r="E1321" s="102">
        <f t="shared" si="409"/>
        <v>-72.765500799835493</v>
      </c>
      <c r="F1321" s="102">
        <f t="shared" si="410"/>
        <v>-265.38825474863768</v>
      </c>
      <c r="G1321" s="102">
        <f t="shared" si="411"/>
        <v>-51.181143620101743</v>
      </c>
      <c r="H1321" s="102">
        <f t="shared" si="412"/>
        <v>90.287946906023947</v>
      </c>
      <c r="I1321" s="102">
        <f t="shared" si="413"/>
        <v>-123.94664441993723</v>
      </c>
      <c r="J1321" s="102">
        <f t="shared" si="414"/>
        <v>-175.10030784261374</v>
      </c>
      <c r="K1321" s="102" t="str">
        <f t="shared" si="400"/>
        <v>1+194.185919107246i</v>
      </c>
      <c r="L1321" s="102" t="str">
        <f t="shared" si="401"/>
        <v>1-15.7850668379613i</v>
      </c>
      <c r="M1321" s="102" t="str">
        <f t="shared" si="418"/>
        <v>3066.23771209882+178.400852269285i</v>
      </c>
      <c r="N1321" s="102" t="str">
        <f t="shared" si="402"/>
        <v>1+257303.670587633i</v>
      </c>
      <c r="O1321" s="102" t="str">
        <f t="shared" si="403"/>
        <v>-17336.5178803247+387.872942308457i</v>
      </c>
      <c r="P1321" s="102" t="str">
        <f t="shared" si="419"/>
        <v>-99818468.2954715-4460749297.94273i</v>
      </c>
      <c r="Q1321" s="102" t="str">
        <f t="shared" si="404"/>
        <v>-0.0000184926263342848+0.000229253837789434i</v>
      </c>
      <c r="R1321" s="102" t="str">
        <f t="shared" si="405"/>
        <v>1400-0.128742599437361i</v>
      </c>
      <c r="S1321" s="102" t="str">
        <f t="shared" si="406"/>
        <v>-7.03593275994883i</v>
      </c>
      <c r="T1321" s="102" t="str">
        <f t="shared" si="415"/>
        <v>0.0353593237951324-7.03575180418032i</v>
      </c>
      <c r="U1321" s="102" t="str">
        <f t="shared" si="407"/>
        <v>-0.0000138717347196288+0.00276017955394766i</v>
      </c>
      <c r="V1321" s="102"/>
      <c r="W1321" s="102"/>
      <c r="X1321" s="102"/>
      <c r="Y1321" s="102"/>
      <c r="Z1321" s="102"/>
      <c r="AA1321" s="102"/>
      <c r="AB1321" s="102"/>
      <c r="AC1321" s="102"/>
      <c r="AD1321" s="102"/>
      <c r="AE1321" s="102"/>
      <c r="AF1321" s="102"/>
      <c r="AG1321" s="102"/>
      <c r="AH1321" s="102"/>
      <c r="AI1321" s="102"/>
      <c r="AJ1321" s="102"/>
      <c r="AK1321" s="102"/>
      <c r="AL1321" s="102"/>
    </row>
    <row r="1322" spans="2:38" s="110" customFormat="1" x14ac:dyDescent="0.2">
      <c r="B1322" s="102">
        <f t="shared" si="416"/>
        <v>7.424999999999863</v>
      </c>
      <c r="C1322" s="102">
        <f t="shared" si="417"/>
        <v>26607250.59797978</v>
      </c>
      <c r="D1322" s="102">
        <f t="shared" si="408"/>
        <v>26607.250597979779</v>
      </c>
      <c r="E1322" s="102">
        <f t="shared" si="409"/>
        <v>-72.865860542712653</v>
      </c>
      <c r="F1322" s="102">
        <f t="shared" si="410"/>
        <v>-265.44093312309474</v>
      </c>
      <c r="G1322" s="102">
        <f t="shared" si="411"/>
        <v>-51.281141031918331</v>
      </c>
      <c r="H1322" s="102">
        <f t="shared" si="412"/>
        <v>90.284650862646004</v>
      </c>
      <c r="I1322" s="102">
        <f t="shared" si="413"/>
        <v>-124.14700157463099</v>
      </c>
      <c r="J1322" s="102">
        <f t="shared" si="414"/>
        <v>-175.15628226044873</v>
      </c>
      <c r="K1322" s="102" t="str">
        <f t="shared" si="400"/>
        <v>1+196.434486075464i</v>
      </c>
      <c r="L1322" s="102" t="str">
        <f t="shared" si="401"/>
        <v>1-15.967849297401i</v>
      </c>
      <c r="M1322" s="102" t="str">
        <f t="shared" si="418"/>
        <v>3137.63627046542+180.466636778063i</v>
      </c>
      <c r="N1322" s="102" t="str">
        <f t="shared" si="402"/>
        <v>1+260283.106672107i</v>
      </c>
      <c r="O1322" s="102" t="str">
        <f t="shared" si="403"/>
        <v>-17740.3605504787+392.36429930257i</v>
      </c>
      <c r="P1322" s="102" t="str">
        <f t="shared" si="419"/>
        <v>-102143539.130248-4617515765.19759i</v>
      </c>
      <c r="Q1322" s="102" t="str">
        <f t="shared" si="404"/>
        <v>-0.0000180718210424294+0.000226636915921478i</v>
      </c>
      <c r="R1322" s="102" t="str">
        <f t="shared" si="405"/>
        <v>1400-0.127268895087982i</v>
      </c>
      <c r="S1322" s="102" t="str">
        <f t="shared" si="406"/>
        <v>-6.95539310364553i</v>
      </c>
      <c r="T1322" s="102" t="str">
        <f t="shared" si="415"/>
        <v>0.0345544679198558-6.95521829106208i</v>
      </c>
      <c r="U1322" s="102" t="str">
        <f t="shared" si="407"/>
        <v>-0.0000135559835685588+0.00272858563726281i</v>
      </c>
      <c r="V1322" s="102"/>
      <c r="W1322" s="102"/>
      <c r="X1322" s="102"/>
      <c r="Y1322" s="102"/>
      <c r="Z1322" s="102"/>
      <c r="AA1322" s="102"/>
      <c r="AB1322" s="102"/>
      <c r="AC1322" s="102"/>
      <c r="AD1322" s="102"/>
      <c r="AE1322" s="102"/>
      <c r="AF1322" s="102"/>
      <c r="AG1322" s="102"/>
      <c r="AH1322" s="102"/>
      <c r="AI1322" s="102"/>
      <c r="AJ1322" s="102"/>
      <c r="AK1322" s="102"/>
      <c r="AL1322" s="102"/>
    </row>
    <row r="1323" spans="2:38" s="110" customFormat="1" x14ac:dyDescent="0.2">
      <c r="B1323" s="102">
        <f t="shared" si="416"/>
        <v>7.4299999999998629</v>
      </c>
      <c r="C1323" s="102">
        <f t="shared" si="417"/>
        <v>26915348.039260745</v>
      </c>
      <c r="D1323" s="102">
        <f t="shared" si="408"/>
        <v>26915.348039260745</v>
      </c>
      <c r="E1323" s="102">
        <f t="shared" si="409"/>
        <v>-72.966212131279619</v>
      </c>
      <c r="F1323" s="102">
        <f t="shared" si="410"/>
        <v>-265.49301227857501</v>
      </c>
      <c r="G1323" s="102">
        <f t="shared" si="411"/>
        <v>-51.381138502647623</v>
      </c>
      <c r="H1323" s="102">
        <f t="shared" si="412"/>
        <v>90.281392546809229</v>
      </c>
      <c r="I1323" s="102">
        <f t="shared" si="413"/>
        <v>-124.34735063392725</v>
      </c>
      <c r="J1323" s="102">
        <f t="shared" si="414"/>
        <v>-175.21161973176578</v>
      </c>
      <c r="K1323" s="102" t="str">
        <f t="shared" si="400"/>
        <v>1+198.709090222042i</v>
      </c>
      <c r="L1323" s="102" t="str">
        <f t="shared" si="401"/>
        <v>1-16.1527482779692i</v>
      </c>
      <c r="M1323" s="102" t="str">
        <f t="shared" si="418"/>
        <v>3210.69791490091+182.556341944073i</v>
      </c>
      <c r="N1323" s="102" t="str">
        <f t="shared" si="402"/>
        <v>1+263297.043000441i</v>
      </c>
      <c r="O1323" s="102" t="str">
        <f t="shared" si="403"/>
        <v>-18153.6099248311+396.907663759562i</v>
      </c>
      <c r="P1323" s="102" t="str">
        <f t="shared" si="419"/>
        <v>-104522767.822031-4779791416.08382i</v>
      </c>
      <c r="Q1323" s="102" t="str">
        <f t="shared" si="404"/>
        <v>-0.0000176605882272674+0.000224049701146946i</v>
      </c>
      <c r="R1323" s="102" t="str">
        <f t="shared" si="405"/>
        <v>1400-0.125812060092794i</v>
      </c>
      <c r="S1323" s="102" t="str">
        <f t="shared" si="406"/>
        <v>-6.87577537716433i</v>
      </c>
      <c r="T1323" s="102" t="str">
        <f t="shared" si="415"/>
        <v>0.0337679318739273-6.87560649921605i</v>
      </c>
      <c r="U1323" s="102" t="str">
        <f t="shared" si="407"/>
        <v>-0.0000132474194274638+0.00269735331892321i</v>
      </c>
      <c r="V1323" s="102"/>
      <c r="W1323" s="102"/>
      <c r="X1323" s="102"/>
      <c r="Y1323" s="102"/>
      <c r="Z1323" s="102"/>
      <c r="AA1323" s="102"/>
      <c r="AB1323" s="102"/>
      <c r="AC1323" s="102"/>
      <c r="AD1323" s="102"/>
      <c r="AE1323" s="102"/>
      <c r="AF1323" s="102"/>
      <c r="AG1323" s="102"/>
      <c r="AH1323" s="102"/>
      <c r="AI1323" s="102"/>
      <c r="AJ1323" s="102"/>
      <c r="AK1323" s="102"/>
      <c r="AL1323" s="102"/>
    </row>
    <row r="1324" spans="2:38" s="110" customFormat="1" x14ac:dyDescent="0.2">
      <c r="B1324" s="102">
        <f t="shared" si="416"/>
        <v>7.4349999999998628</v>
      </c>
      <c r="C1324" s="102">
        <f t="shared" si="417"/>
        <v>27227013.080770612</v>
      </c>
      <c r="D1324" s="102">
        <f t="shared" si="408"/>
        <v>27227.013080770612</v>
      </c>
      <c r="E1324" s="102">
        <f t="shared" si="409"/>
        <v>-73.066555749607218</v>
      </c>
      <c r="F1324" s="102">
        <f t="shared" si="410"/>
        <v>-265.5444989464051</v>
      </c>
      <c r="G1324" s="102">
        <f t="shared" si="411"/>
        <v>-51.481136030948761</v>
      </c>
      <c r="H1324" s="102">
        <f t="shared" si="412"/>
        <v>90.278171526716392</v>
      </c>
      <c r="I1324" s="102">
        <f t="shared" si="413"/>
        <v>-124.54769178055598</v>
      </c>
      <c r="J1324" s="102">
        <f t="shared" si="414"/>
        <v>-175.26632741968871</v>
      </c>
      <c r="K1324" s="102" t="str">
        <f t="shared" si="400"/>
        <v>1+201.010033043294i</v>
      </c>
      <c r="L1324" s="102" t="str">
        <f t="shared" si="401"/>
        <v>1-16.3397882878256i</v>
      </c>
      <c r="M1324" s="102" t="str">
        <f t="shared" si="418"/>
        <v>3285.46138365625+184.670244755468i</v>
      </c>
      <c r="N1324" s="102" t="str">
        <f t="shared" si="402"/>
        <v>1+266345.879066631i</v>
      </c>
      <c r="O1324" s="102" t="str">
        <f t="shared" si="403"/>
        <v>-18576.4851136703+401.503637897468i</v>
      </c>
      <c r="P1324" s="102" t="str">
        <f t="shared" si="419"/>
        <v>-106957415.869365-4947769856.06506i</v>
      </c>
      <c r="Q1324" s="102" t="str">
        <f t="shared" si="404"/>
        <v>-0.0000172587102724773+0.000221491861843483i</v>
      </c>
      <c r="R1324" s="102" t="str">
        <f t="shared" si="405"/>
        <v>1400-0.124371901349897i</v>
      </c>
      <c r="S1324" s="102" t="str">
        <f t="shared" si="406"/>
        <v>-6.79706902726176i</v>
      </c>
      <c r="T1324" s="102" t="str">
        <f t="shared" si="415"/>
        <v>0.0329992986888436-6.7969058824785i</v>
      </c>
      <c r="U1324" s="102" t="str">
        <f t="shared" si="407"/>
        <v>-0.0000129458787163925+0.00266647846158771i</v>
      </c>
      <c r="V1324" s="102"/>
      <c r="W1324" s="102"/>
      <c r="X1324" s="102"/>
      <c r="Y1324" s="102"/>
      <c r="Z1324" s="102"/>
      <c r="AA1324" s="102"/>
      <c r="AB1324" s="102"/>
      <c r="AC1324" s="102"/>
      <c r="AD1324" s="102"/>
      <c r="AE1324" s="102"/>
      <c r="AF1324" s="102"/>
      <c r="AG1324" s="102"/>
      <c r="AH1324" s="102"/>
      <c r="AI1324" s="102"/>
      <c r="AJ1324" s="102"/>
      <c r="AK1324" s="102"/>
      <c r="AL1324" s="102"/>
    </row>
    <row r="1325" spans="2:38" s="110" customFormat="1" x14ac:dyDescent="0.2">
      <c r="B1325" s="102">
        <f t="shared" si="416"/>
        <v>7.4399999999998627</v>
      </c>
      <c r="C1325" s="102">
        <f t="shared" si="417"/>
        <v>27542287.033372954</v>
      </c>
      <c r="D1325" s="102">
        <f t="shared" si="408"/>
        <v>27542.287033372955</v>
      </c>
      <c r="E1325" s="102">
        <f t="shared" si="409"/>
        <v>-73.166891577645345</v>
      </c>
      <c r="F1325" s="102">
        <f t="shared" si="410"/>
        <v>-265.59539978516455</v>
      </c>
      <c r="G1325" s="102">
        <f t="shared" si="411"/>
        <v>-51.581133615511156</v>
      </c>
      <c r="H1325" s="102">
        <f t="shared" si="412"/>
        <v>90.27498737551079</v>
      </c>
      <c r="I1325" s="102">
        <f t="shared" si="413"/>
        <v>-124.74802519315651</v>
      </c>
      <c r="J1325" s="102">
        <f t="shared" si="414"/>
        <v>-175.32041240965376</v>
      </c>
      <c r="K1325" s="102" t="str">
        <f t="shared" si="400"/>
        <v>1+203.337619526699i</v>
      </c>
      <c r="L1325" s="102" t="str">
        <f t="shared" si="401"/>
        <v>1-16.5289941189208i</v>
      </c>
      <c r="M1325" s="102" t="str">
        <f t="shared" si="418"/>
        <v>3361.96631731216+186.808625407778i</v>
      </c>
      <c r="N1325" s="102" t="str">
        <f t="shared" si="402"/>
        <v>1+269430.018990594i</v>
      </c>
      <c r="O1325" s="102" t="str">
        <f t="shared" si="403"/>
        <v>-19009.2103310188+406.152830907684i</v>
      </c>
      <c r="P1325" s="102" t="str">
        <f t="shared" si="419"/>
        <v>-109448774.154872-5121651494.32976i</v>
      </c>
      <c r="Q1325" s="102" t="str">
        <f t="shared" si="404"/>
        <v>-0.0000168659745027051+0.000218963069898895i</v>
      </c>
      <c r="R1325" s="102" t="str">
        <f t="shared" si="405"/>
        <v>1400-0.122948227967808i</v>
      </c>
      <c r="S1325" s="102" t="str">
        <f t="shared" si="406"/>
        <v>-6.7192636214965i</v>
      </c>
      <c r="T1325" s="102" t="str">
        <f t="shared" si="415"/>
        <v>0.0322481608855872-6.71910601524755i</v>
      </c>
      <c r="U1325" s="102" t="str">
        <f t="shared" si="407"/>
        <v>-0.0000126512015781919+0.00263595697521249i</v>
      </c>
      <c r="V1325" s="102"/>
      <c r="W1325" s="102"/>
      <c r="X1325" s="102"/>
      <c r="Y1325" s="102"/>
      <c r="Z1325" s="102"/>
      <c r="AA1325" s="102"/>
      <c r="AB1325" s="102"/>
      <c r="AC1325" s="102"/>
      <c r="AD1325" s="102"/>
      <c r="AE1325" s="102"/>
      <c r="AF1325" s="102"/>
      <c r="AG1325" s="102"/>
      <c r="AH1325" s="102"/>
      <c r="AI1325" s="102"/>
      <c r="AJ1325" s="102"/>
      <c r="AK1325" s="102"/>
      <c r="AL1325" s="102"/>
    </row>
    <row r="1326" spans="2:38" s="110" customFormat="1" x14ac:dyDescent="0.2">
      <c r="B1326" s="102">
        <f t="shared" si="416"/>
        <v>7.4449999999998626</v>
      </c>
      <c r="C1326" s="102">
        <f t="shared" si="417"/>
        <v>27861211.686288893</v>
      </c>
      <c r="D1326" s="102">
        <f t="shared" si="408"/>
        <v>27861.211686288894</v>
      </c>
      <c r="E1326" s="102">
        <f t="shared" si="409"/>
        <v>-73.26721979131348</v>
      </c>
      <c r="F1326" s="102">
        <f t="shared" si="410"/>
        <v>-265.64572138137464</v>
      </c>
      <c r="G1326" s="102">
        <f t="shared" si="411"/>
        <v>-51.681131255054396</v>
      </c>
      <c r="H1326" s="102">
        <f t="shared" si="412"/>
        <v>90.271839671219666</v>
      </c>
      <c r="I1326" s="102">
        <f t="shared" si="413"/>
        <v>-124.94835104636788</v>
      </c>
      <c r="J1326" s="102">
        <f t="shared" si="414"/>
        <v>-175.37388171015499</v>
      </c>
      <c r="K1326" s="102" t="str">
        <f t="shared" si="400"/>
        <v>1+205.692158191325i</v>
      </c>
      <c r="L1326" s="102" t="str">
        <f t="shared" si="401"/>
        <v>1-16.720390850283i</v>
      </c>
      <c r="M1326" s="102" t="str">
        <f t="shared" si="418"/>
        <v>3440.25327979719+188.971767341042i</v>
      </c>
      <c r="N1326" s="102" t="str">
        <f t="shared" si="402"/>
        <v>1+272549.871571739i</v>
      </c>
      <c r="O1326" s="102" t="str">
        <f t="shared" si="403"/>
        <v>-19452.0150135144+410.855859035707i</v>
      </c>
      <c r="P1326" s="102" t="str">
        <f t="shared" si="419"/>
        <v>-111998163.629692-5301643782.88903i</v>
      </c>
      <c r="Q1326" s="102" t="str">
        <f t="shared" si="404"/>
        <v>-0.0000164821730716589+0.000216463000680662i</v>
      </c>
      <c r="R1326" s="102" t="str">
        <f t="shared" si="405"/>
        <v>1400-0.121540851240163i</v>
      </c>
      <c r="S1326" s="102" t="str">
        <f t="shared" si="406"/>
        <v>-6.64234884684615i</v>
      </c>
      <c r="T1326" s="102" t="str">
        <f t="shared" si="415"/>
        <v>0.0315141202586999-6.64219659110803i</v>
      </c>
      <c r="U1326" s="102" t="str">
        <f t="shared" si="407"/>
        <v>-0.0000123632317937976+0.00260578481651161i</v>
      </c>
      <c r="V1326" s="102"/>
      <c r="W1326" s="102"/>
      <c r="X1326" s="102"/>
      <c r="Y1326" s="102"/>
      <c r="Z1326" s="102"/>
      <c r="AA1326" s="102"/>
      <c r="AB1326" s="102"/>
      <c r="AC1326" s="102"/>
      <c r="AD1326" s="102"/>
      <c r="AE1326" s="102"/>
      <c r="AF1326" s="102"/>
      <c r="AG1326" s="102"/>
      <c r="AH1326" s="102"/>
      <c r="AI1326" s="102"/>
      <c r="AJ1326" s="102"/>
      <c r="AK1326" s="102"/>
      <c r="AL1326" s="102"/>
    </row>
    <row r="1327" spans="2:38" s="110" customFormat="1" x14ac:dyDescent="0.2">
      <c r="B1327" s="102">
        <f t="shared" si="416"/>
        <v>7.4499999999998625</v>
      </c>
      <c r="C1327" s="102">
        <f t="shared" si="417"/>
        <v>28183829.312635623</v>
      </c>
      <c r="D1327" s="102">
        <f t="shared" si="408"/>
        <v>28183.829312635622</v>
      </c>
      <c r="E1327" s="102">
        <f t="shared" si="409"/>
        <v>-73.367540562590463</v>
      </c>
      <c r="F1327" s="102">
        <f t="shared" si="410"/>
        <v>-265.6954702501838</v>
      </c>
      <c r="G1327" s="102">
        <f t="shared" si="411"/>
        <v>-51.781128948326966</v>
      </c>
      <c r="H1327" s="102">
        <f t="shared" si="412"/>
        <v>90.268727996698544</v>
      </c>
      <c r="I1327" s="102">
        <f t="shared" si="413"/>
        <v>-125.14866951091743</v>
      </c>
      <c r="J1327" s="102">
        <f t="shared" si="414"/>
        <v>-175.42674225348526</v>
      </c>
      <c r="K1327" s="102" t="str">
        <f t="shared" si="400"/>
        <v>1+208.073961128721i</v>
      </c>
      <c r="L1327" s="102" t="str">
        <f t="shared" si="401"/>
        <v>1-16.9140038513414i</v>
      </c>
      <c r="M1327" s="102" t="str">
        <f t="shared" si="418"/>
        <v>3520.36377989505+191.15995727738i</v>
      </c>
      <c r="N1327" s="102" t="str">
        <f t="shared" si="402"/>
        <v>1+275705.850343146i</v>
      </c>
      <c r="O1327" s="102" t="str">
        <f t="shared" si="403"/>
        <v>-19905.1339420618+415.613345662823i</v>
      </c>
      <c r="P1327" s="102" t="str">
        <f t="shared" si="419"/>
        <v>-114606936.013871-5487961464.07702i</v>
      </c>
      <c r="Q1327" s="102" t="str">
        <f t="shared" si="404"/>
        <v>-0.0000161071028527258+0.000213991333005436i</v>
      </c>
      <c r="R1327" s="102" t="str">
        <f t="shared" si="405"/>
        <v>1400-0.120149584620702i</v>
      </c>
      <c r="S1327" s="102" t="str">
        <f t="shared" si="406"/>
        <v>-6.56631450834071i</v>
      </c>
      <c r="T1327" s="102" t="str">
        <f t="shared" si="415"/>
        <v>0.0307967876652755-6.56616742147293i</v>
      </c>
      <c r="U1327" s="102" t="str">
        <f t="shared" si="407"/>
        <v>-0.0000120818166994542+0.00257595798842399i</v>
      </c>
      <c r="V1327" s="102"/>
      <c r="W1327" s="102"/>
      <c r="X1327" s="102"/>
      <c r="Y1327" s="102"/>
      <c r="Z1327" s="102"/>
      <c r="AA1327" s="102"/>
      <c r="AB1327" s="102"/>
      <c r="AC1327" s="102"/>
      <c r="AD1327" s="102"/>
      <c r="AE1327" s="102"/>
      <c r="AF1327" s="102"/>
      <c r="AG1327" s="102"/>
      <c r="AH1327" s="102"/>
      <c r="AI1327" s="102"/>
      <c r="AJ1327" s="102"/>
      <c r="AK1327" s="102"/>
      <c r="AL1327" s="102"/>
    </row>
    <row r="1328" spans="2:38" s="110" customFormat="1" x14ac:dyDescent="0.2">
      <c r="B1328" s="102">
        <f t="shared" si="416"/>
        <v>7.4549999999998624</v>
      </c>
      <c r="C1328" s="102">
        <f t="shared" si="417"/>
        <v>28510182.675030075</v>
      </c>
      <c r="D1328" s="102">
        <f t="shared" si="408"/>
        <v>28510.182675030075</v>
      </c>
      <c r="E1328" s="102">
        <f t="shared" si="409"/>
        <v>-73.467854059599716</v>
      </c>
      <c r="F1328" s="102">
        <f t="shared" si="410"/>
        <v>-265.74465283604951</v>
      </c>
      <c r="G1328" s="102">
        <f t="shared" si="411"/>
        <v>-51.881126694105895</v>
      </c>
      <c r="H1328" s="102">
        <f t="shared" si="412"/>
        <v>90.265651939575832</v>
      </c>
      <c r="I1328" s="102">
        <f t="shared" si="413"/>
        <v>-125.3489807537056</v>
      </c>
      <c r="J1328" s="102">
        <f t="shared" si="414"/>
        <v>-175.47900089647368</v>
      </c>
      <c r="K1328" s="102" t="str">
        <f t="shared" si="400"/>
        <v>1+210.483344044287i</v>
      </c>
      <c r="L1328" s="102" t="str">
        <f t="shared" si="401"/>
        <v>1-17.1098587852898i</v>
      </c>
      <c r="M1328" s="102" t="str">
        <f t="shared" si="418"/>
        <v>3602.34029325332+193.373485258997i</v>
      </c>
      <c r="N1328" s="102" t="str">
        <f t="shared" si="402"/>
        <v>1+278898.373626381i</v>
      </c>
      <c r="O1328" s="102" t="str">
        <f t="shared" si="403"/>
        <v>-20368.8073663138+420.425921388729i</v>
      </c>
      <c r="P1328" s="102" t="str">
        <f t="shared" si="419"/>
        <v>-117276474.513056-5680826826.74805i</v>
      </c>
      <c r="Q1328" s="102" t="str">
        <f t="shared" si="404"/>
        <v>-0.0000157405653320579+0.000211547749108644i</v>
      </c>
      <c r="R1328" s="102" t="str">
        <f t="shared" si="405"/>
        <v>1400-0.118774243698541i</v>
      </c>
      <c r="S1328" s="102" t="str">
        <f t="shared" si="406"/>
        <v>-6.49115052771097i</v>
      </c>
      <c r="T1328" s="102" t="str">
        <f t="shared" si="415"/>
        <v>0.0300957828187457-6.49100843423928i</v>
      </c>
      <c r="U1328" s="102" t="str">
        <f t="shared" si="407"/>
        <v>-0.0000118068071058156+0.00254647253958617i</v>
      </c>
      <c r="V1328" s="102"/>
      <c r="W1328" s="102"/>
      <c r="X1328" s="102"/>
      <c r="Y1328" s="102"/>
      <c r="Z1328" s="102"/>
      <c r="AA1328" s="102"/>
      <c r="AB1328" s="102"/>
      <c r="AC1328" s="102"/>
      <c r="AD1328" s="102"/>
      <c r="AE1328" s="102"/>
      <c r="AF1328" s="102"/>
      <c r="AG1328" s="102"/>
      <c r="AH1328" s="102"/>
      <c r="AI1328" s="102"/>
      <c r="AJ1328" s="102"/>
      <c r="AK1328" s="102"/>
      <c r="AL1328" s="102"/>
    </row>
    <row r="1329" spans="2:38" s="110" customFormat="1" x14ac:dyDescent="0.2">
      <c r="B1329" s="102">
        <f t="shared" si="416"/>
        <v>7.4599999999998623</v>
      </c>
      <c r="C1329" s="102">
        <f t="shared" si="417"/>
        <v>28840315.031256933</v>
      </c>
      <c r="D1329" s="102">
        <f t="shared" si="408"/>
        <v>28840.315031256934</v>
      </c>
      <c r="E1329" s="102">
        <f t="shared" si="409"/>
        <v>-73.56816044669597</v>
      </c>
      <c r="F1329" s="102">
        <f t="shared" si="410"/>
        <v>-265.79327551341731</v>
      </c>
      <c r="G1329" s="102">
        <f t="shared" si="411"/>
        <v>-51.98112449119602</v>
      </c>
      <c r="H1329" s="102">
        <f t="shared" si="412"/>
        <v>90.262611092198426</v>
      </c>
      <c r="I1329" s="102">
        <f t="shared" si="413"/>
        <v>-125.549284937892</v>
      </c>
      <c r="J1329" s="102">
        <f t="shared" si="414"/>
        <v>-175.53066442121889</v>
      </c>
      <c r="K1329" s="102" t="str">
        <f t="shared" si="400"/>
        <v>1+212.920626299118i</v>
      </c>
      <c r="L1329" s="102" t="str">
        <f t="shared" si="401"/>
        <v>1-17.3079816124874i</v>
      </c>
      <c r="M1329" s="102" t="str">
        <f t="shared" si="418"/>
        <v>3686.22628490444+195.612644686631i</v>
      </c>
      <c r="N1329" s="102" t="str">
        <f t="shared" si="402"/>
        <v>1+282127.864586947i</v>
      </c>
      <c r="O1329" s="102" t="str">
        <f t="shared" si="403"/>
        <v>-20843.2811320578+425.294224115125i</v>
      </c>
      <c r="P1329" s="102" t="str">
        <f t="shared" si="419"/>
        <v>-120008194.551895-5880469971.47865i</v>
      </c>
      <c r="Q1329" s="102" t="str">
        <f t="shared" si="404"/>
        <v>-0.0000153823665040623+0.000209131934614046i</v>
      </c>
      <c r="R1329" s="102" t="str">
        <f t="shared" si="405"/>
        <v>1400-0.11741464617373i</v>
      </c>
      <c r="S1329" s="102" t="str">
        <f t="shared" si="406"/>
        <v>-6.41684694205268i</v>
      </c>
      <c r="T1329" s="102" t="str">
        <f t="shared" si="415"/>
        <v>0.0294107340873592-6.4167096724598i</v>
      </c>
      <c r="U1329" s="102" t="str">
        <f t="shared" si="407"/>
        <v>-0.000011538057218887+0.00251732456381115i</v>
      </c>
      <c r="V1329" s="102"/>
      <c r="W1329" s="102"/>
      <c r="X1329" s="102"/>
      <c r="Y1329" s="102"/>
      <c r="Z1329" s="102"/>
      <c r="AA1329" s="102"/>
      <c r="AB1329" s="102"/>
      <c r="AC1329" s="102"/>
      <c r="AD1329" s="102"/>
      <c r="AE1329" s="102"/>
      <c r="AF1329" s="102"/>
      <c r="AG1329" s="102"/>
      <c r="AH1329" s="102"/>
      <c r="AI1329" s="102"/>
      <c r="AJ1329" s="102"/>
      <c r="AK1329" s="102"/>
      <c r="AL1329" s="102"/>
    </row>
    <row r="1330" spans="2:38" s="110" customFormat="1" x14ac:dyDescent="0.2">
      <c r="B1330" s="102">
        <f t="shared" si="416"/>
        <v>7.4649999999998622</v>
      </c>
      <c r="C1330" s="102">
        <f t="shared" si="417"/>
        <v>29174270.140002437</v>
      </c>
      <c r="D1330" s="102">
        <f t="shared" si="408"/>
        <v>29174.270140002438</v>
      </c>
      <c r="E1330" s="102">
        <f t="shared" si="409"/>
        <v>-73.668459884547616</v>
      </c>
      <c r="F1330" s="102">
        <f t="shared" si="410"/>
        <v>-265.84134458739641</v>
      </c>
      <c r="G1330" s="102">
        <f t="shared" si="411"/>
        <v>-52.081122338429402</v>
      </c>
      <c r="H1330" s="102">
        <f t="shared" si="412"/>
        <v>90.259605051577651</v>
      </c>
      <c r="I1330" s="102">
        <f t="shared" si="413"/>
        <v>-125.74958222297701</v>
      </c>
      <c r="J1330" s="102">
        <f t="shared" si="414"/>
        <v>-175.58173953581877</v>
      </c>
      <c r="K1330" s="102" t="str">
        <f t="shared" si="400"/>
        <v>1+215.386130952338i</v>
      </c>
      <c r="L1330" s="102" t="str">
        <f t="shared" si="401"/>
        <v>1-17.5083985939004i</v>
      </c>
      <c r="M1330" s="102" t="str">
        <f t="shared" si="418"/>
        <v>3772.06623231156+197.877732358438i</v>
      </c>
      <c r="N1330" s="102" t="str">
        <f t="shared" si="402"/>
        <v>1+285394.751290375i</v>
      </c>
      <c r="O1330" s="102" t="str">
        <f t="shared" si="403"/>
        <v>-21328.8068115649+430.218899130265i</v>
      </c>
      <c r="P1330" s="102" t="str">
        <f t="shared" si="419"/>
        <v>-122803544.524512-6087129085.08812i</v>
      </c>
      <c r="Q1330" s="102" t="str">
        <f t="shared" si="404"/>
        <v>-0.0000150323167692531+0.000206743578503409i</v>
      </c>
      <c r="R1330" s="102" t="str">
        <f t="shared" si="405"/>
        <v>1400-0.11607061183309i</v>
      </c>
      <c r="S1330" s="102" t="str">
        <f t="shared" si="406"/>
        <v>-6.34339390250611i</v>
      </c>
      <c r="T1330" s="102" t="str">
        <f t="shared" si="415"/>
        <v>0.0287412782972452-6.34326129302949i</v>
      </c>
      <c r="U1330" s="102" t="str">
        <f t="shared" si="407"/>
        <v>-0.0000112754245627654+0.0024885101995731i</v>
      </c>
      <c r="V1330" s="102"/>
      <c r="W1330" s="102"/>
      <c r="X1330" s="102"/>
      <c r="Y1330" s="102"/>
      <c r="Z1330" s="102"/>
      <c r="AA1330" s="102"/>
      <c r="AB1330" s="102"/>
      <c r="AC1330" s="102"/>
      <c r="AD1330" s="102"/>
      <c r="AE1330" s="102"/>
      <c r="AF1330" s="102"/>
      <c r="AG1330" s="102"/>
      <c r="AH1330" s="102"/>
      <c r="AI1330" s="102"/>
      <c r="AJ1330" s="102"/>
      <c r="AK1330" s="102"/>
      <c r="AL1330" s="102"/>
    </row>
    <row r="1331" spans="2:38" s="110" customFormat="1" x14ac:dyDescent="0.2">
      <c r="B1331" s="102">
        <f t="shared" si="416"/>
        <v>7.4699999999998621</v>
      </c>
      <c r="C1331" s="102">
        <f t="shared" si="417"/>
        <v>29512092.266654518</v>
      </c>
      <c r="D1331" s="102">
        <f t="shared" si="408"/>
        <v>29512.092266654516</v>
      </c>
      <c r="E1331" s="102">
        <f t="shared" si="409"/>
        <v>-73.768752530218094</v>
      </c>
      <c r="F1331" s="102">
        <f t="shared" si="410"/>
        <v>-265.88886629443135</v>
      </c>
      <c r="G1331" s="102">
        <f t="shared" si="411"/>
        <v>-52.181120234664711</v>
      </c>
      <c r="H1331" s="102">
        <f t="shared" si="412"/>
        <v>90.256633419335969</v>
      </c>
      <c r="I1331" s="102">
        <f t="shared" si="413"/>
        <v>-125.9498727648828</v>
      </c>
      <c r="J1331" s="102">
        <f t="shared" si="414"/>
        <v>-175.63223287509538</v>
      </c>
      <c r="K1331" s="102" t="str">
        <f t="shared" si="400"/>
        <v>1+217.880184803917i</v>
      </c>
      <c r="L1331" s="102" t="str">
        <f t="shared" si="401"/>
        <v>1-17.7111362945825i</v>
      </c>
      <c r="M1331" s="102" t="str">
        <f t="shared" si="418"/>
        <v>3859.905648951+200.169048509334i</v>
      </c>
      <c r="N1331" s="102" t="str">
        <f t="shared" si="402"/>
        <v>1+288699.466758957i</v>
      </c>
      <c r="O1331" s="102" t="str">
        <f t="shared" si="403"/>
        <v>-21825.6418369766+435.200599194488i</v>
      </c>
      <c r="P1331" s="102" t="str">
        <f t="shared" si="419"/>
        <v>-125664006.562464-6301050724.80653i</v>
      </c>
      <c r="Q1331" s="102" t="str">
        <f t="shared" si="404"/>
        <v>-0.0000146902308344063+0.000204382373086225i</v>
      </c>
      <c r="R1331" s="102" t="str">
        <f t="shared" si="405"/>
        <v>1400-0.114741962526326i</v>
      </c>
      <c r="S1331" s="102" t="str">
        <f t="shared" si="406"/>
        <v>-6.27078167295036i</v>
      </c>
      <c r="T1331" s="102" t="str">
        <f t="shared" si="415"/>
        <v>0.0280870605399538-6.27065356538684i</v>
      </c>
      <c r="U1331" s="102" t="str">
        <f t="shared" si="407"/>
        <v>-0.0000110187699041357+0.00246002562949791i</v>
      </c>
      <c r="V1331" s="102"/>
      <c r="W1331" s="102"/>
      <c r="X1331" s="102"/>
      <c r="Y1331" s="102"/>
      <c r="Z1331" s="102"/>
      <c r="AA1331" s="102"/>
      <c r="AB1331" s="102"/>
      <c r="AC1331" s="102"/>
      <c r="AD1331" s="102"/>
      <c r="AE1331" s="102"/>
      <c r="AF1331" s="102"/>
      <c r="AG1331" s="102"/>
      <c r="AH1331" s="102"/>
      <c r="AI1331" s="102"/>
      <c r="AJ1331" s="102"/>
      <c r="AK1331" s="102"/>
      <c r="AL1331" s="102"/>
    </row>
    <row r="1332" spans="2:38" s="110" customFormat="1" x14ac:dyDescent="0.2">
      <c r="B1332" s="102">
        <f t="shared" si="416"/>
        <v>7.474999999999862</v>
      </c>
      <c r="C1332" s="102">
        <f t="shared" si="417"/>
        <v>29853826.189170144</v>
      </c>
      <c r="D1332" s="102">
        <f t="shared" si="408"/>
        <v>29853.826189170144</v>
      </c>
      <c r="E1332" s="102">
        <f t="shared" si="409"/>
        <v>-73.869038537246055</v>
      </c>
      <c r="F1332" s="102">
        <f t="shared" si="410"/>
        <v>-265.93584680297033</v>
      </c>
      <c r="G1332" s="102">
        <f t="shared" si="411"/>
        <v>-52.281118178786571</v>
      </c>
      <c r="H1332" s="102">
        <f t="shared" si="412"/>
        <v>90.253695801654302</v>
      </c>
      <c r="I1332" s="102">
        <f t="shared" si="413"/>
        <v>-126.15015671603263</v>
      </c>
      <c r="J1332" s="102">
        <f t="shared" si="414"/>
        <v>-175.68215100131602</v>
      </c>
      <c r="K1332" s="102" t="str">
        <f t="shared" si="400"/>
        <v>1+220.403118437992i</v>
      </c>
      <c r="L1332" s="102" t="str">
        <f t="shared" si="401"/>
        <v>1-17.9162215871964i</v>
      </c>
      <c r="M1332" s="102" t="str">
        <f t="shared" si="418"/>
        <v>3949.79110844416+202.486896850796i</v>
      </c>
      <c r="N1332" s="102" t="str">
        <f t="shared" si="402"/>
        <v>1+292042.449029149i</v>
      </c>
      <c r="O1332" s="102" t="str">
        <f t="shared" si="403"/>
        <v>-22334.0496367999+440.239984626741i</v>
      </c>
      <c r="P1332" s="102" t="str">
        <f t="shared" si="419"/>
        <v>-128591097.320585-6522490112.42964i</v>
      </c>
      <c r="Q1332" s="102" t="str">
        <f t="shared" si="404"/>
        <v>-0.0000143559276149657+0.000202048013969486i</v>
      </c>
      <c r="R1332" s="102" t="str">
        <f t="shared" si="405"/>
        <v>1400-0.11342852214241i</v>
      </c>
      <c r="S1332" s="102" t="str">
        <f t="shared" si="406"/>
        <v>-6.19900062871309i</v>
      </c>
      <c r="T1332" s="102" t="str">
        <f t="shared" si="415"/>
        <v>0.0274477339843785-6.19887687023014i</v>
      </c>
      <c r="U1332" s="102" t="str">
        <f t="shared" si="407"/>
        <v>-0.0000107679571784869+0.00243186707985951i</v>
      </c>
      <c r="V1332" s="102"/>
      <c r="W1332" s="102"/>
      <c r="X1332" s="102"/>
      <c r="Y1332" s="102"/>
      <c r="Z1332" s="102"/>
      <c r="AA1332" s="102"/>
      <c r="AB1332" s="102"/>
      <c r="AC1332" s="102"/>
      <c r="AD1332" s="102"/>
      <c r="AE1332" s="102"/>
      <c r="AF1332" s="102"/>
      <c r="AG1332" s="102"/>
      <c r="AH1332" s="102"/>
      <c r="AI1332" s="102"/>
      <c r="AJ1332" s="102"/>
      <c r="AK1332" s="102"/>
      <c r="AL1332" s="102"/>
    </row>
    <row r="1333" spans="2:38" s="110" customFormat="1" x14ac:dyDescent="0.2">
      <c r="B1333" s="102">
        <f t="shared" si="416"/>
        <v>7.4799999999998619</v>
      </c>
      <c r="C1333" s="102">
        <f t="shared" si="417"/>
        <v>30199517.204010602</v>
      </c>
      <c r="D1333" s="102">
        <f t="shared" si="408"/>
        <v>30199.517204010601</v>
      </c>
      <c r="E1333" s="102">
        <f t="shared" si="409"/>
        <v>-73.969318055723107</v>
      </c>
      <c r="F1333" s="102">
        <f t="shared" si="410"/>
        <v>-265.98229221412981</v>
      </c>
      <c r="G1333" s="102">
        <f t="shared" si="411"/>
        <v>-52.381116169704988</v>
      </c>
      <c r="H1333" s="102">
        <f t="shared" si="412"/>
        <v>90.250791809219848</v>
      </c>
      <c r="I1333" s="102">
        <f t="shared" si="413"/>
        <v>-126.3504342254281</v>
      </c>
      <c r="J1333" s="102">
        <f t="shared" si="414"/>
        <v>-175.73150040490998</v>
      </c>
      <c r="K1333" s="102" t="str">
        <f t="shared" si="400"/>
        <v>1+222.955266266684i</v>
      </c>
      <c r="L1333" s="102" t="str">
        <f t="shared" si="401"/>
        <v>1-18.1236816555756i</v>
      </c>
      <c r="M1333" s="102" t="str">
        <f t="shared" si="418"/>
        <v>4041.77026925147+204.831584611108i</v>
      </c>
      <c r="N1333" s="102" t="str">
        <f t="shared" si="402"/>
        <v>1+295424.141209631i</v>
      </c>
      <c r="O1333" s="102" t="str">
        <f t="shared" si="403"/>
        <v>-22854.2997755801+445.337723392105i</v>
      </c>
      <c r="P1333" s="102" t="str">
        <f t="shared" si="419"/>
        <v>-131586368.78114-6751711438.81049i</v>
      </c>
      <c r="Q1333" s="102" t="str">
        <f t="shared" si="404"/>
        <v>-0.0000140292301396516+0.000199740200027553i</v>
      </c>
      <c r="R1333" s="102" t="str">
        <f t="shared" si="405"/>
        <v>1400-0.112130116586242i</v>
      </c>
      <c r="S1333" s="102" t="str">
        <f t="shared" si="406"/>
        <v>-6.12804125529463i</v>
      </c>
      <c r="T1333" s="102" t="str">
        <f t="shared" si="415"/>
        <v>0.0268229596929527-6.12792169824807i</v>
      </c>
      <c r="U1333" s="102" t="str">
        <f t="shared" si="407"/>
        <v>-0.0000105228534180045+0.00240403082008193i</v>
      </c>
      <c r="V1333" s="102"/>
      <c r="W1333" s="102"/>
      <c r="X1333" s="102"/>
      <c r="Y1333" s="102"/>
      <c r="Z1333" s="102"/>
      <c r="AA1333" s="102"/>
      <c r="AB1333" s="102"/>
      <c r="AC1333" s="102"/>
      <c r="AD1333" s="102"/>
      <c r="AE1333" s="102"/>
      <c r="AF1333" s="102"/>
      <c r="AG1333" s="102"/>
      <c r="AH1333" s="102"/>
      <c r="AI1333" s="102"/>
      <c r="AJ1333" s="102"/>
      <c r="AK1333" s="102"/>
      <c r="AL1333" s="102"/>
    </row>
    <row r="1334" spans="2:38" s="110" customFormat="1" x14ac:dyDescent="0.2">
      <c r="B1334" s="102">
        <f t="shared" si="416"/>
        <v>7.4849999999998618</v>
      </c>
      <c r="C1334" s="102">
        <f t="shared" si="417"/>
        <v>30549211.132145461</v>
      </c>
      <c r="D1334" s="102">
        <f t="shared" si="408"/>
        <v>30549.211132145461</v>
      </c>
      <c r="E1334" s="102">
        <f t="shared" si="409"/>
        <v>-74.069591232370215</v>
      </c>
      <c r="F1334" s="102">
        <f t="shared" si="410"/>
        <v>-266.02820856235496</v>
      </c>
      <c r="G1334" s="102">
        <f t="shared" si="411"/>
        <v>-52.481114206354761</v>
      </c>
      <c r="H1334" s="102">
        <f t="shared" si="412"/>
        <v>90.247921057174565</v>
      </c>
      <c r="I1334" s="102">
        <f t="shared" si="413"/>
        <v>-126.55070543872498</v>
      </c>
      <c r="J1334" s="102">
        <f t="shared" si="414"/>
        <v>-175.78028750518041</v>
      </c>
      <c r="K1334" s="102" t="str">
        <f t="shared" si="400"/>
        <v>1+225.536966574423i</v>
      </c>
      <c r="L1334" s="102" t="str">
        <f t="shared" si="401"/>
        <v>1-18.3335439983273i</v>
      </c>
      <c r="M1334" s="102" t="str">
        <f t="shared" si="418"/>
        <v>4135.89189994146+207.203422576096i</v>
      </c>
      <c r="N1334" s="102" t="str">
        <f t="shared" si="402"/>
        <v>1+298844.991540038i</v>
      </c>
      <c r="O1334" s="102" t="str">
        <f t="shared" si="403"/>
        <v>-23386.6680968272+450.494491190331i</v>
      </c>
      <c r="P1334" s="102" t="str">
        <f t="shared" si="419"/>
        <v>-134651409.076705-6988988179.05151i</v>
      </c>
      <c r="Q1334" s="102" t="str">
        <f t="shared" si="404"/>
        <v>-0.0000137099654572244+0.000197458633372108i</v>
      </c>
      <c r="R1334" s="102" t="str">
        <f t="shared" si="405"/>
        <v>1400-0.110846573755573i</v>
      </c>
      <c r="S1334" s="102" t="str">
        <f t="shared" si="406"/>
        <v>-6.05789414710692i</v>
      </c>
      <c r="T1334" s="102" t="str">
        <f t="shared" si="415"/>
        <v>0.0262124064420305-6.05777864886477i</v>
      </c>
      <c r="U1334" s="102" t="str">
        <f t="shared" si="407"/>
        <v>-0.0000102833286811042+0.00237651316224694i</v>
      </c>
      <c r="V1334" s="102"/>
      <c r="W1334" s="102"/>
      <c r="X1334" s="102"/>
      <c r="Y1334" s="102"/>
      <c r="Z1334" s="102"/>
      <c r="AA1334" s="102"/>
      <c r="AB1334" s="102"/>
      <c r="AC1334" s="102"/>
      <c r="AD1334" s="102"/>
      <c r="AE1334" s="102"/>
      <c r="AF1334" s="102"/>
      <c r="AG1334" s="102"/>
      <c r="AH1334" s="102"/>
      <c r="AI1334" s="102"/>
      <c r="AJ1334" s="102"/>
      <c r="AK1334" s="102"/>
      <c r="AL1334" s="102"/>
    </row>
    <row r="1335" spans="2:38" s="110" customFormat="1" x14ac:dyDescent="0.2">
      <c r="B1335" s="102">
        <f t="shared" si="416"/>
        <v>7.4899999999998617</v>
      </c>
      <c r="C1335" s="102">
        <f t="shared" si="417"/>
        <v>30902954.325126119</v>
      </c>
      <c r="D1335" s="102">
        <f t="shared" si="408"/>
        <v>30902.95432512612</v>
      </c>
      <c r="E1335" s="102">
        <f t="shared" si="409"/>
        <v>-74.169858210612119</v>
      </c>
      <c r="F1335" s="102">
        <f t="shared" si="410"/>
        <v>-266.07360181607692</v>
      </c>
      <c r="G1335" s="102">
        <f t="shared" si="411"/>
        <v>-52.581112287694999</v>
      </c>
      <c r="H1335" s="102">
        <f t="shared" si="412"/>
        <v>90.245083165064258</v>
      </c>
      <c r="I1335" s="102">
        <f t="shared" si="413"/>
        <v>-126.75097049830711</v>
      </c>
      <c r="J1335" s="102">
        <f t="shared" si="414"/>
        <v>-175.82851865101264</v>
      </c>
      <c r="K1335" s="102" t="str">
        <f t="shared" si="400"/>
        <v>1+228.148561562787i</v>
      </c>
      <c r="L1335" s="102" t="str">
        <f t="shared" si="401"/>
        <v>1-18.5458364324777i</v>
      </c>
      <c r="M1335" s="102" t="str">
        <f t="shared" si="418"/>
        <v>4232.20590504852+209.602725130309i</v>
      </c>
      <c r="N1335" s="102" t="str">
        <f t="shared" si="402"/>
        <v>1+302305.453450375i</v>
      </c>
      <c r="O1335" s="102" t="str">
        <f t="shared" si="403"/>
        <v>-23931.4368692714+455.710971545406i</v>
      </c>
      <c r="P1335" s="102" t="str">
        <f t="shared" si="419"/>
        <v>-137787843.332214-7234603418.77314i</v>
      </c>
      <c r="Q1335" s="102" t="str">
        <f t="shared" si="404"/>
        <v>-0.0000133979645453502+0.000195203019322208i</v>
      </c>
      <c r="R1335" s="102" t="str">
        <f t="shared" si="405"/>
        <v>1400-0.109577723518191i</v>
      </c>
      <c r="S1335" s="102" t="str">
        <f t="shared" si="406"/>
        <v>-5.98855000622669i</v>
      </c>
      <c r="T1335" s="102" t="str">
        <f t="shared" si="415"/>
        <v>0.0256157505463512-5.98843842899903i</v>
      </c>
      <c r="U1335" s="102" t="str">
        <f t="shared" si="407"/>
        <v>-0.0000100492559835685+0.00234931046060731i</v>
      </c>
      <c r="V1335" s="102"/>
      <c r="W1335" s="102"/>
      <c r="X1335" s="102"/>
      <c r="Y1335" s="102"/>
      <c r="Z1335" s="102"/>
      <c r="AA1335" s="102"/>
      <c r="AB1335" s="102"/>
      <c r="AC1335" s="102"/>
      <c r="AD1335" s="102"/>
      <c r="AE1335" s="102"/>
      <c r="AF1335" s="102"/>
      <c r="AG1335" s="102"/>
      <c r="AH1335" s="102"/>
      <c r="AI1335" s="102"/>
      <c r="AJ1335" s="102"/>
      <c r="AK1335" s="102"/>
      <c r="AL1335" s="102"/>
    </row>
    <row r="1336" spans="2:38" s="110" customFormat="1" x14ac:dyDescent="0.2">
      <c r="B1336" s="102">
        <f t="shared" si="416"/>
        <v>7.4949999999998616</v>
      </c>
      <c r="C1336" s="102">
        <f t="shared" si="417"/>
        <v>31260793.671229649</v>
      </c>
      <c r="D1336" s="102">
        <f t="shared" si="408"/>
        <v>31260.79367122965</v>
      </c>
      <c r="E1336" s="102">
        <f t="shared" si="409"/>
        <v>-74.270119130650684</v>
      </c>
      <c r="F1336" s="102">
        <f t="shared" si="410"/>
        <v>-266.11847787836507</v>
      </c>
      <c r="G1336" s="102">
        <f t="shared" si="411"/>
        <v>-52.681110412708463</v>
      </c>
      <c r="H1336" s="102">
        <f t="shared" si="412"/>
        <v>90.242277756788255</v>
      </c>
      <c r="I1336" s="102">
        <f t="shared" si="413"/>
        <v>-126.95122954335915</v>
      </c>
      <c r="J1336" s="102">
        <f t="shared" si="414"/>
        <v>-175.8762001215768</v>
      </c>
      <c r="K1336" s="102" t="str">
        <f t="shared" si="400"/>
        <v>1+230.790397395865i</v>
      </c>
      <c r="L1336" s="102" t="str">
        <f t="shared" si="401"/>
        <v>1-18.7605870971592i</v>
      </c>
      <c r="M1336" s="102" t="str">
        <f t="shared" si="418"/>
        <v>4330.76335153311+212.029810298706i</v>
      </c>
      <c r="N1336" s="102" t="str">
        <f t="shared" si="402"/>
        <v>1+305805.985621122i</v>
      </c>
      <c r="O1336" s="102" t="str">
        <f t="shared" si="403"/>
        <v>-24488.8949365269+460.98785589615i</v>
      </c>
      <c r="P1336" s="102" t="str">
        <f t="shared" si="419"/>
        <v>-140997334.526626-7488850191.84886i</v>
      </c>
      <c r="Q1336" s="102" t="str">
        <f t="shared" si="404"/>
        <v>-0.0000130930622215257+0.000192973066374426i</v>
      </c>
      <c r="R1336" s="102" t="str">
        <f t="shared" si="405"/>
        <v>1400-0.10832339768937i</v>
      </c>
      <c r="S1336" s="102" t="str">
        <f t="shared" si="406"/>
        <v>-5.91999964116322i</v>
      </c>
      <c r="T1336" s="102" t="str">
        <f t="shared" si="415"/>
        <v>0.0250326756874993-5.91989185183781i</v>
      </c>
      <c r="U1336" s="102" t="str">
        <f t="shared" si="407"/>
        <v>-0.0000098205112312497+0.0023224191111056i</v>
      </c>
      <c r="V1336" s="102"/>
      <c r="W1336" s="102"/>
      <c r="X1336" s="102"/>
      <c r="Y1336" s="102"/>
      <c r="Z1336" s="102"/>
      <c r="AA1336" s="102"/>
      <c r="AB1336" s="102"/>
      <c r="AC1336" s="102"/>
      <c r="AD1336" s="102"/>
      <c r="AE1336" s="102"/>
      <c r="AF1336" s="102"/>
      <c r="AG1336" s="102"/>
      <c r="AH1336" s="102"/>
      <c r="AI1336" s="102"/>
      <c r="AJ1336" s="102"/>
      <c r="AK1336" s="102"/>
      <c r="AL1336" s="102"/>
    </row>
    <row r="1337" spans="2:38" s="110" customFormat="1" x14ac:dyDescent="0.2">
      <c r="B1337" s="102">
        <f t="shared" si="416"/>
        <v>7.4999999999998614</v>
      </c>
      <c r="C1337" s="102">
        <f t="shared" si="417"/>
        <v>31622776.601673774</v>
      </c>
      <c r="D1337" s="102">
        <f t="shared" si="408"/>
        <v>31622.776601673773</v>
      </c>
      <c r="E1337" s="102">
        <f t="shared" si="409"/>
        <v>-74.370374129536501</v>
      </c>
      <c r="F1337" s="102">
        <f t="shared" si="410"/>
        <v>-266.16284258757639</v>
      </c>
      <c r="G1337" s="102">
        <f t="shared" si="411"/>
        <v>-52.781108580401053</v>
      </c>
      <c r="H1337" s="102">
        <f t="shared" si="412"/>
        <v>90.239504460549497</v>
      </c>
      <c r="I1337" s="102">
        <f t="shared" si="413"/>
        <v>-127.15148270993755</v>
      </c>
      <c r="J1337" s="102">
        <f t="shared" si="414"/>
        <v>-175.92333812702691</v>
      </c>
      <c r="K1337" s="102" t="str">
        <f t="shared" si="400"/>
        <v>1+233.462824246134i</v>
      </c>
      <c r="L1337" s="102" t="str">
        <f t="shared" si="401"/>
        <v>1-18.9778244573396i</v>
      </c>
      <c r="M1337" s="102" t="str">
        <f t="shared" si="418"/>
        <v>4431.61649585786+214.484999788794i</v>
      </c>
      <c r="N1337" s="102" t="str">
        <f t="shared" si="402"/>
        <v>1+309347.052044025i</v>
      </c>
      <c r="O1337" s="102" t="str">
        <f t="shared" si="403"/>
        <v>-25059.33787024+466.325843687868i</v>
      </c>
      <c r="P1337" s="102" t="str">
        <f t="shared" si="419"/>
        <v>-144281584.374655-7752031830.0081i</v>
      </c>
      <c r="Q1337" s="102" t="str">
        <f t="shared" si="404"/>
        <v>-0.0000127950970560138+0.00019076848617311i</v>
      </c>
      <c r="R1337" s="102" t="str">
        <f t="shared" si="405"/>
        <v>1400-0.107083430009581i</v>
      </c>
      <c r="S1337" s="102" t="str">
        <f t="shared" si="406"/>
        <v>-5.85223396563987i</v>
      </c>
      <c r="T1337" s="102" t="str">
        <f t="shared" si="415"/>
        <v>0.0244628727462644-5.85212983562337i</v>
      </c>
      <c r="U1337" s="102" t="str">
        <f t="shared" si="407"/>
        <v>-0.0000095969731543037+0.00229583555089839i</v>
      </c>
      <c r="V1337" s="102"/>
      <c r="W1337" s="102"/>
      <c r="X1337" s="102"/>
      <c r="Y1337" s="102"/>
      <c r="Z1337" s="102"/>
      <c r="AA1337" s="102"/>
      <c r="AB1337" s="102"/>
      <c r="AC1337" s="102"/>
      <c r="AD1337" s="102"/>
      <c r="AE1337" s="102"/>
      <c r="AF1337" s="102"/>
      <c r="AG1337" s="102"/>
      <c r="AH1337" s="102"/>
      <c r="AI1337" s="102"/>
      <c r="AJ1337" s="102"/>
      <c r="AK1337" s="102"/>
      <c r="AL1337" s="102"/>
    </row>
    <row r="1338" spans="2:38" s="110" customFormat="1" x14ac:dyDescent="0.2">
      <c r="B1338" s="102">
        <f t="shared" si="416"/>
        <v>7.5049999999998613</v>
      </c>
      <c r="C1338" s="102">
        <f t="shared" si="417"/>
        <v>31988951.096903846</v>
      </c>
      <c r="D1338" s="102">
        <f t="shared" si="408"/>
        <v>31988.951096903846</v>
      </c>
      <c r="E1338" s="102">
        <f t="shared" si="409"/>
        <v>-74.470623341238337</v>
      </c>
      <c r="F1338" s="102">
        <f t="shared" si="410"/>
        <v>-266.20670171799958</v>
      </c>
      <c r="G1338" s="102">
        <f t="shared" si="411"/>
        <v>-52.881106789801258</v>
      </c>
      <c r="H1338" s="102">
        <f t="shared" si="412"/>
        <v>90.236762908805531</v>
      </c>
      <c r="I1338" s="102">
        <f t="shared" si="413"/>
        <v>-127.3517301310396</v>
      </c>
      <c r="J1338" s="102">
        <f t="shared" si="414"/>
        <v>-175.96993880919405</v>
      </c>
      <c r="K1338" s="102" t="str">
        <f t="shared" si="400"/>
        <v>1+236.166196340879i</v>
      </c>
      <c r="L1338" s="102" t="str">
        <f t="shared" si="401"/>
        <v>1-19.1975773075957i</v>
      </c>
      <c r="M1338" s="102" t="str">
        <f t="shared" si="418"/>
        <v>4534.81881169485+216.968619033283i</v>
      </c>
      <c r="N1338" s="102" t="str">
        <f t="shared" si="402"/>
        <v>1+312929.122083603i</v>
      </c>
      <c r="O1338" s="102" t="str">
        <f t="shared" si="403"/>
        <v>-25643.0681268044+471.72564246506i</v>
      </c>
      <c r="P1338" s="102" t="str">
        <f t="shared" si="419"/>
        <v>-147642334.229042-8024462324.72528i</v>
      </c>
      <c r="Q1338" s="102" t="str">
        <f t="shared" si="404"/>
        <v>-0.0000125039112867466+0.000188588993480767i</v>
      </c>
      <c r="R1338" s="102" t="str">
        <f t="shared" si="405"/>
        <v>1400-0.105857656122451i</v>
      </c>
      <c r="S1338" s="102" t="str">
        <f t="shared" si="406"/>
        <v>-5.78524399738976i</v>
      </c>
      <c r="T1338" s="102" t="str">
        <f t="shared" si="415"/>
        <v>0.0239060396388169-5.7851434024543i</v>
      </c>
      <c r="U1338" s="102" t="str">
        <f t="shared" si="407"/>
        <v>-9.37852324292045E-06+0.00226955625788591i</v>
      </c>
      <c r="V1338" s="102"/>
      <c r="W1338" s="102"/>
      <c r="X1338" s="102"/>
      <c r="Y1338" s="102"/>
      <c r="Z1338" s="102"/>
      <c r="AA1338" s="102"/>
      <c r="AB1338" s="102"/>
      <c r="AC1338" s="102"/>
      <c r="AD1338" s="102"/>
      <c r="AE1338" s="102"/>
      <c r="AF1338" s="102"/>
      <c r="AG1338" s="102"/>
      <c r="AH1338" s="102"/>
      <c r="AI1338" s="102"/>
      <c r="AJ1338" s="102"/>
      <c r="AK1338" s="102"/>
      <c r="AL1338" s="102"/>
    </row>
    <row r="1339" spans="2:38" s="110" customFormat="1" x14ac:dyDescent="0.2">
      <c r="B1339" s="102">
        <f t="shared" si="416"/>
        <v>7.5099999999998612</v>
      </c>
      <c r="C1339" s="102">
        <f t="shared" si="417"/>
        <v>32359365.692952573</v>
      </c>
      <c r="D1339" s="102">
        <f t="shared" si="408"/>
        <v>32359.365692952575</v>
      </c>
      <c r="E1339" s="102">
        <f t="shared" si="409"/>
        <v>-74.57086689671236</v>
      </c>
      <c r="F1339" s="102">
        <f t="shared" si="410"/>
        <v>-266.25006098049607</v>
      </c>
      <c r="G1339" s="102">
        <f t="shared" si="411"/>
        <v>-52.9811050399598</v>
      </c>
      <c r="H1339" s="102">
        <f t="shared" si="412"/>
        <v>90.234052738219617</v>
      </c>
      <c r="I1339" s="102">
        <f t="shared" si="413"/>
        <v>-127.55197193667216</v>
      </c>
      <c r="J1339" s="102">
        <f t="shared" si="414"/>
        <v>-176.01600824227646</v>
      </c>
      <c r="K1339" s="102" t="str">
        <f t="shared" si="400"/>
        <v>1+238.900872009143i</v>
      </c>
      <c r="L1339" s="102" t="str">
        <f t="shared" si="401"/>
        <v>1-19.4198747759299i</v>
      </c>
      <c r="M1339" s="102" t="str">
        <f t="shared" si="418"/>
        <v>4640.42501827801+219.480997233213i</v>
      </c>
      <c r="N1339" s="102" t="str">
        <f t="shared" si="402"/>
        <v>1+316552.67053936i</v>
      </c>
      <c r="O1339" s="102" t="str">
        <f t="shared" si="403"/>
        <v>-26240.3952077294+477.187967965205i</v>
      </c>
      <c r="P1339" s="102" t="str">
        <f t="shared" si="419"/>
        <v>-151081366.003844-8306466701.827i</v>
      </c>
      <c r="Q1339" s="102" t="str">
        <f t="shared" si="404"/>
        <v>-0.0000122193507361496+0.000186434306148545i</v>
      </c>
      <c r="R1339" s="102" t="str">
        <f t="shared" si="405"/>
        <v>1400-0.104645913552979i</v>
      </c>
      <c r="S1339" s="102" t="str">
        <f t="shared" si="406"/>
        <v>-5.71902085696513i</v>
      </c>
      <c r="T1339" s="102" t="str">
        <f t="shared" si="415"/>
        <v>0.0233618811566083-5.71892367710014i</v>
      </c>
      <c r="U1339" s="102" t="str">
        <f t="shared" si="407"/>
        <v>-9.16504568451554E-06+0.00224357775024697i</v>
      </c>
      <c r="V1339" s="102"/>
      <c r="W1339" s="102"/>
      <c r="X1339" s="102"/>
      <c r="Y1339" s="102"/>
      <c r="Z1339" s="102"/>
      <c r="AA1339" s="102"/>
      <c r="AB1339" s="102"/>
      <c r="AC1339" s="102"/>
      <c r="AD1339" s="102"/>
      <c r="AE1339" s="102"/>
      <c r="AF1339" s="102"/>
      <c r="AG1339" s="102"/>
      <c r="AH1339" s="102"/>
      <c r="AI1339" s="102"/>
      <c r="AJ1339" s="102"/>
      <c r="AK1339" s="102"/>
      <c r="AL1339" s="102"/>
    </row>
    <row r="1340" spans="2:38" s="110" customFormat="1" x14ac:dyDescent="0.2">
      <c r="B1340" s="102">
        <f t="shared" si="416"/>
        <v>7.5149999999998611</v>
      </c>
      <c r="C1340" s="102">
        <f t="shared" si="417"/>
        <v>32734069.487873446</v>
      </c>
      <c r="D1340" s="102">
        <f t="shared" si="408"/>
        <v>32734.069487873447</v>
      </c>
      <c r="E1340" s="102">
        <f t="shared" si="409"/>
        <v>-74.671104923968031</v>
      </c>
      <c r="F1340" s="102">
        <f t="shared" si="410"/>
        <v>-266.29292602313603</v>
      </c>
      <c r="G1340" s="102">
        <f t="shared" si="411"/>
        <v>-53.081103329948931</v>
      </c>
      <c r="H1340" s="102">
        <f t="shared" si="412"/>
        <v>90.231373589612843</v>
      </c>
      <c r="I1340" s="102">
        <f t="shared" si="413"/>
        <v>-127.75220825391696</v>
      </c>
      <c r="J1340" s="102">
        <f t="shared" si="414"/>
        <v>-176.06155243352319</v>
      </c>
      <c r="K1340" s="102" t="str">
        <f t="shared" si="400"/>
        <v>1+241.667213729222i</v>
      </c>
      <c r="L1340" s="102" t="str">
        <f t="shared" si="401"/>
        <v>1-19.6447463276307i</v>
      </c>
      <c r="M1340" s="102" t="str">
        <f t="shared" si="418"/>
        <v>4748.49110941588+222.022467401591i</v>
      </c>
      <c r="N1340" s="102" t="str">
        <f t="shared" si="402"/>
        <v>1+320218.177708719i</v>
      </c>
      <c r="O1340" s="102" t="str">
        <f t="shared" si="403"/>
        <v>-26851.635823739+482.713544213632i</v>
      </c>
      <c r="P1340" s="102" t="str">
        <f t="shared" si="419"/>
        <v>-154600503.11923-8598381409.26232i</v>
      </c>
      <c r="Q1340" s="102" t="str">
        <f t="shared" si="404"/>
        <v>-0.0000119412647298466+0.000184304145086879i</v>
      </c>
      <c r="R1340" s="102" t="str">
        <f t="shared" si="405"/>
        <v>1400-0.103448041686i</v>
      </c>
      <c r="S1340" s="102" t="str">
        <f t="shared" si="406"/>
        <v>-5.65355576656044i</v>
      </c>
      <c r="T1340" s="102" t="str">
        <f t="shared" si="415"/>
        <v>0.0228301088099165-5.65346188582947i</v>
      </c>
      <c r="U1340" s="102" t="str">
        <f t="shared" si="407"/>
        <v>-8.95642730235184E-06+0.00221789658597925i</v>
      </c>
      <c r="V1340" s="102"/>
      <c r="W1340" s="102"/>
      <c r="X1340" s="102"/>
      <c r="Y1340" s="102"/>
      <c r="Z1340" s="102"/>
      <c r="AA1340" s="102"/>
      <c r="AB1340" s="102"/>
      <c r="AC1340" s="102"/>
      <c r="AD1340" s="102"/>
      <c r="AE1340" s="102"/>
      <c r="AF1340" s="102"/>
      <c r="AG1340" s="102"/>
      <c r="AH1340" s="102"/>
      <c r="AI1340" s="102"/>
      <c r="AJ1340" s="102"/>
      <c r="AK1340" s="102"/>
      <c r="AL1340" s="102"/>
    </row>
    <row r="1341" spans="2:38" s="110" customFormat="1" x14ac:dyDescent="0.2">
      <c r="B1341" s="102">
        <f t="shared" si="416"/>
        <v>7.519999999999861</v>
      </c>
      <c r="C1341" s="102">
        <f t="shared" si="417"/>
        <v>33113112.148248613</v>
      </c>
      <c r="D1341" s="102">
        <f t="shared" si="408"/>
        <v>33113.112148248612</v>
      </c>
      <c r="E1341" s="102">
        <f t="shared" si="409"/>
        <v>-74.771337548134809</v>
      </c>
      <c r="F1341" s="102">
        <f t="shared" si="410"/>
        <v>-266.33530243183043</v>
      </c>
      <c r="G1341" s="102">
        <f t="shared" si="411"/>
        <v>-53.181101658861991</v>
      </c>
      <c r="H1341" s="102">
        <f t="shared" si="412"/>
        <v>90.228725107916418</v>
      </c>
      <c r="I1341" s="102">
        <f t="shared" si="413"/>
        <v>-127.9524392069968</v>
      </c>
      <c r="J1341" s="102">
        <f t="shared" si="414"/>
        <v>-176.106577323914</v>
      </c>
      <c r="K1341" s="102" t="str">
        <f t="shared" si="400"/>
        <v>1+244.465588176717i</v>
      </c>
      <c r="L1341" s="102" t="str">
        <f t="shared" si="401"/>
        <v>1-19.8722217691788i</v>
      </c>
      <c r="M1341" s="102" t="str">
        <f t="shared" si="418"/>
        <v>4859.07438318045+224.593366407538i</v>
      </c>
      <c r="N1341" s="102" t="str">
        <f t="shared" si="402"/>
        <v>1+323926.129450685i</v>
      </c>
      <c r="O1341" s="102" t="str">
        <f t="shared" si="403"/>
        <v>-27477.1140626993+488.303103619488i</v>
      </c>
      <c r="P1341" s="102" t="str">
        <f t="shared" si="419"/>
        <v>-158201611.46828-8900554718.50207i</v>
      </c>
      <c r="Q1341" s="102" t="str">
        <f t="shared" si="404"/>
        <v>-0.0000116695060172004+0.000182198234236226i</v>
      </c>
      <c r="R1341" s="102" t="str">
        <f t="shared" si="405"/>
        <v>1400-0.102263881744895i</v>
      </c>
      <c r="S1341" s="102" t="str">
        <f t="shared" si="406"/>
        <v>-5.58884004884893i</v>
      </c>
      <c r="T1341" s="102" t="str">
        <f t="shared" si="415"/>
        <v>0.0223104406749486-5.58874935525134i</v>
      </c>
      <c r="U1341" s="102" t="str">
        <f t="shared" si="407"/>
        <v>-8.75255749555674E-06+0.00219250936244475i</v>
      </c>
      <c r="V1341" s="102"/>
      <c r="W1341" s="102"/>
      <c r="X1341" s="102"/>
      <c r="Y1341" s="102"/>
      <c r="Z1341" s="102"/>
      <c r="AA1341" s="102"/>
      <c r="AB1341" s="102"/>
      <c r="AC1341" s="102"/>
      <c r="AD1341" s="102"/>
      <c r="AE1341" s="102"/>
      <c r="AF1341" s="102"/>
      <c r="AG1341" s="102"/>
      <c r="AH1341" s="102"/>
      <c r="AI1341" s="102"/>
      <c r="AJ1341" s="102"/>
      <c r="AK1341" s="102"/>
      <c r="AL1341" s="102"/>
    </row>
    <row r="1342" spans="2:38" s="110" customFormat="1" x14ac:dyDescent="0.2">
      <c r="B1342" s="102">
        <f t="shared" si="416"/>
        <v>7.5249999999998609</v>
      </c>
      <c r="C1342" s="102">
        <f t="shared" si="417"/>
        <v>33496543.915772147</v>
      </c>
      <c r="D1342" s="102">
        <f t="shared" si="408"/>
        <v>33496.543915772148</v>
      </c>
      <c r="E1342" s="102">
        <f t="shared" si="409"/>
        <v>-74.871564891525139</v>
      </c>
      <c r="F1342" s="102">
        <f t="shared" si="410"/>
        <v>-266.37719573095865</v>
      </c>
      <c r="G1342" s="102">
        <f t="shared" si="411"/>
        <v>-53.281100025813032</v>
      </c>
      <c r="H1342" s="102">
        <f t="shared" si="412"/>
        <v>90.226106942124801</v>
      </c>
      <c r="I1342" s="102">
        <f t="shared" si="413"/>
        <v>-128.15266491733817</v>
      </c>
      <c r="J1342" s="102">
        <f t="shared" si="414"/>
        <v>-176.15108878883385</v>
      </c>
      <c r="K1342" s="102" t="str">
        <f t="shared" si="400"/>
        <v>1+247.296366273128i</v>
      </c>
      <c r="L1342" s="102" t="str">
        <f t="shared" si="401"/>
        <v>1-20.1023312521976i</v>
      </c>
      <c r="M1342" s="102" t="str">
        <f t="shared" si="418"/>
        <v>4972.23347228721+227.19403502093i</v>
      </c>
      <c r="N1342" s="102" t="str">
        <f t="shared" si="402"/>
        <v>1+327677.017250246i</v>
      </c>
      <c r="O1342" s="102" t="str">
        <f t="shared" si="403"/>
        <v>-28117.1615614515+493.957387072816i</v>
      </c>
      <c r="P1342" s="102" t="str">
        <f t="shared" si="419"/>
        <v>-161886600.406307-9213347140.04231i</v>
      </c>
      <c r="Q1342" s="102" t="str">
        <f t="shared" si="404"/>
        <v>-0.0000114039306936503+0.000180116300537985i</v>
      </c>
      <c r="R1342" s="102" t="str">
        <f t="shared" si="405"/>
        <v>1400-0.101093276770547i</v>
      </c>
      <c r="S1342" s="102" t="str">
        <f t="shared" si="406"/>
        <v>-5.52486512583223i</v>
      </c>
      <c r="T1342" s="102" t="str">
        <f t="shared" si="415"/>
        <v>0.0218026012444213-5.52477751116961i</v>
      </c>
      <c r="U1342" s="102" t="str">
        <f t="shared" si="407"/>
        <v>-8.55332818050372E-06+0.00216741271592038i</v>
      </c>
      <c r="V1342" s="102"/>
      <c r="W1342" s="102"/>
      <c r="X1342" s="102"/>
      <c r="Y1342" s="102"/>
      <c r="Z1342" s="102"/>
      <c r="AA1342" s="102"/>
      <c r="AB1342" s="102"/>
      <c r="AC1342" s="102"/>
      <c r="AD1342" s="102"/>
      <c r="AE1342" s="102"/>
      <c r="AF1342" s="102"/>
      <c r="AG1342" s="102"/>
      <c r="AH1342" s="102"/>
      <c r="AI1342" s="102"/>
      <c r="AJ1342" s="102"/>
      <c r="AK1342" s="102"/>
      <c r="AL1342" s="102"/>
    </row>
    <row r="1343" spans="2:38" s="110" customFormat="1" x14ac:dyDescent="0.2">
      <c r="B1343" s="102">
        <f t="shared" si="416"/>
        <v>7.5299999999998608</v>
      </c>
      <c r="C1343" s="102">
        <f t="shared" si="417"/>
        <v>33884415.613909394</v>
      </c>
      <c r="D1343" s="102">
        <f t="shared" si="408"/>
        <v>33884.41561390939</v>
      </c>
      <c r="E1343" s="102">
        <f t="shared" si="409"/>
        <v>-74.971787073697854</v>
      </c>
      <c r="F1343" s="102">
        <f t="shared" si="410"/>
        <v>-266.41861138399173</v>
      </c>
      <c r="G1343" s="102">
        <f t="shared" si="411"/>
        <v>-53.381098429936159</v>
      </c>
      <c r="H1343" s="102">
        <f t="shared" si="412"/>
        <v>90.223518745249152</v>
      </c>
      <c r="I1343" s="102">
        <f t="shared" si="413"/>
        <v>-128.35288550363401</v>
      </c>
      <c r="J1343" s="102">
        <f t="shared" si="414"/>
        <v>-176.19509263874258</v>
      </c>
      <c r="K1343" s="102" t="str">
        <f t="shared" si="400"/>
        <v>1+250.159923235026i</v>
      </c>
      <c r="L1343" s="102" t="str">
        <f t="shared" si="401"/>
        <v>1-20.3351052774497i</v>
      </c>
      <c r="M1343" s="102" t="str">
        <f t="shared" si="418"/>
        <v>5088.02837518299+229.824817957576i</v>
      </c>
      <c r="N1343" s="102" t="str">
        <f t="shared" si="402"/>
        <v>1+331471.338283514i</v>
      </c>
      <c r="O1343" s="102" t="str">
        <f t="shared" si="403"/>
        <v>-28772.1176816512+499.677144042763i</v>
      </c>
      <c r="P1343" s="102" t="str">
        <f t="shared" si="419"/>
        <v>-165657423.763221-9537131853.51054i</v>
      </c>
      <c r="Q1343" s="102" t="str">
        <f t="shared" si="404"/>
        <v>-0.0000111443981248057+0.000178058073905525i</v>
      </c>
      <c r="R1343" s="102" t="str">
        <f t="shared" si="405"/>
        <v>1400-0.0999360716005348i</v>
      </c>
      <c r="S1343" s="102" t="str">
        <f t="shared" si="406"/>
        <v>-5.46162251770366i</v>
      </c>
      <c r="T1343" s="102" t="str">
        <f t="shared" si="415"/>
        <v>0.0213063212815442-5.46153787745071i</v>
      </c>
      <c r="U1343" s="102" t="str">
        <f t="shared" si="407"/>
        <v>-8.35863373352886E-06+0.00214260332115374i</v>
      </c>
      <c r="V1343" s="102"/>
      <c r="W1343" s="102"/>
      <c r="X1343" s="102"/>
      <c r="Y1343" s="102"/>
      <c r="Z1343" s="102"/>
      <c r="AA1343" s="102"/>
      <c r="AB1343" s="102"/>
      <c r="AC1343" s="102"/>
      <c r="AD1343" s="102"/>
      <c r="AE1343" s="102"/>
      <c r="AF1343" s="102"/>
      <c r="AG1343" s="102"/>
      <c r="AH1343" s="102"/>
      <c r="AI1343" s="102"/>
      <c r="AJ1343" s="102"/>
      <c r="AK1343" s="102"/>
      <c r="AL1343" s="102"/>
    </row>
    <row r="1344" spans="2:38" s="110" customFormat="1" x14ac:dyDescent="0.2">
      <c r="B1344" s="102">
        <f t="shared" si="416"/>
        <v>7.5349999999998607</v>
      </c>
      <c r="C1344" s="102">
        <f t="shared" si="417"/>
        <v>34276778.654634044</v>
      </c>
      <c r="D1344" s="102">
        <f t="shared" si="408"/>
        <v>34276.778654634043</v>
      </c>
      <c r="E1344" s="102">
        <f t="shared" si="409"/>
        <v>-75.072004211519271</v>
      </c>
      <c r="F1344" s="102">
        <f t="shared" si="410"/>
        <v>-266.45955479411145</v>
      </c>
      <c r="G1344" s="102">
        <f t="shared" si="411"/>
        <v>-53.481096870385336</v>
      </c>
      <c r="H1344" s="102">
        <f t="shared" si="412"/>
        <v>90.220960174271355</v>
      </c>
      <c r="I1344" s="102">
        <f t="shared" si="413"/>
        <v>-128.5531010819046</v>
      </c>
      <c r="J1344" s="102">
        <f t="shared" si="414"/>
        <v>-176.23859461984011</v>
      </c>
      <c r="K1344" s="102" t="str">
        <f t="shared" si="400"/>
        <v>1+253.056638623786i</v>
      </c>
      <c r="L1344" s="102" t="str">
        <f t="shared" si="401"/>
        <v>1-20.5705746988801i</v>
      </c>
      <c r="M1344" s="102" t="str">
        <f t="shared" si="418"/>
        <v>5206.5204878581+232.486063924906i</v>
      </c>
      <c r="N1344" s="102" t="str">
        <f t="shared" si="402"/>
        <v>1+335309.595483635i</v>
      </c>
      <c r="O1344" s="102" t="str">
        <f t="shared" si="403"/>
        <v>-29442.3296897031+505.463132676923i</v>
      </c>
      <c r="P1344" s="102" t="str">
        <f t="shared" si="419"/>
        <v>-169516080.87948-9872295152.88703i</v>
      </c>
      <c r="Q1344" s="102" t="str">
        <f t="shared" si="404"/>
        <v>-0.0000108907708722537+0.000176023287195379i</v>
      </c>
      <c r="R1344" s="102" t="str">
        <f t="shared" si="405"/>
        <v>1400-0.098792112848567i</v>
      </c>
      <c r="S1344" s="102" t="str">
        <f t="shared" si="406"/>
        <v>-5.399103841724i</v>
      </c>
      <c r="T1344" s="102" t="str">
        <f t="shared" si="415"/>
        <v>0.0208213376773209-5.39902207490387i</v>
      </c>
      <c r="U1344" s="102" t="str">
        <f t="shared" si="407"/>
        <v>-8.16837093494895E-06+0.00211807789092382i</v>
      </c>
      <c r="V1344" s="102"/>
      <c r="W1344" s="102"/>
      <c r="X1344" s="102"/>
      <c r="Y1344" s="102"/>
      <c r="Z1344" s="102"/>
      <c r="AA1344" s="102"/>
      <c r="AB1344" s="102"/>
      <c r="AC1344" s="102"/>
      <c r="AD1344" s="102"/>
      <c r="AE1344" s="102"/>
      <c r="AF1344" s="102"/>
      <c r="AG1344" s="102"/>
      <c r="AH1344" s="102"/>
      <c r="AI1344" s="102"/>
      <c r="AJ1344" s="102"/>
      <c r="AK1344" s="102"/>
      <c r="AL1344" s="102"/>
    </row>
    <row r="1345" spans="2:38" s="110" customFormat="1" x14ac:dyDescent="0.2">
      <c r="B1345" s="102">
        <f t="shared" si="416"/>
        <v>7.5399999999998606</v>
      </c>
      <c r="C1345" s="102">
        <f t="shared" si="417"/>
        <v>34673685.045242041</v>
      </c>
      <c r="D1345" s="102">
        <f t="shared" si="408"/>
        <v>34673.68504524204</v>
      </c>
      <c r="E1345" s="102">
        <f t="shared" si="409"/>
        <v>-75.172216419223304</v>
      </c>
      <c r="F1345" s="102">
        <f t="shared" si="410"/>
        <v>-266.50003130482452</v>
      </c>
      <c r="G1345" s="102">
        <f t="shared" si="411"/>
        <v>-53.581095346333704</v>
      </c>
      <c r="H1345" s="102">
        <f t="shared" si="412"/>
        <v>90.218430890098745</v>
      </c>
      <c r="I1345" s="102">
        <f t="shared" si="413"/>
        <v>-128.75331176555702</v>
      </c>
      <c r="J1345" s="102">
        <f t="shared" si="414"/>
        <v>-176.28160041472577</v>
      </c>
      <c r="K1345" s="102" t="str">
        <f t="shared" si="400"/>
        <v>1+255.986896395894i</v>
      </c>
      <c r="L1345" s="102" t="str">
        <f t="shared" si="401"/>
        <v>1-20.8087707277056i</v>
      </c>
      <c r="M1345" s="102" t="str">
        <f t="shared" si="418"/>
        <v>5327.77263639909+235.178125668188i</v>
      </c>
      <c r="N1345" s="102" t="str">
        <f t="shared" si="402"/>
        <v>1+339192.297607443i</v>
      </c>
      <c r="O1345" s="102" t="str">
        <f t="shared" si="403"/>
        <v>-30128.1529408852+511.31611990182i</v>
      </c>
      <c r="P1345" s="102" t="str">
        <f t="shared" si="419"/>
        <v>-173464617.666162-10219236907.3712i</v>
      </c>
      <c r="Q1345" s="102" t="str">
        <f t="shared" si="404"/>
        <v>-0.0000106429146210471+0.000174011676178588i</v>
      </c>
      <c r="R1345" s="102" t="str">
        <f t="shared" si="405"/>
        <v>1400-0.0976612488841476i</v>
      </c>
      <c r="S1345" s="102" t="str">
        <f t="shared" si="406"/>
        <v>-5.33730081111042i</v>
      </c>
      <c r="T1345" s="102" t="str">
        <f t="shared" si="415"/>
        <v>0.0203473933110991-5.33722182017423i</v>
      </c>
      <c r="U1345" s="102" t="str">
        <f t="shared" si="407"/>
        <v>-7.98243891435424E-06+0.00209383317560681i</v>
      </c>
      <c r="V1345" s="102"/>
      <c r="W1345" s="102"/>
      <c r="X1345" s="102"/>
      <c r="Y1345" s="102"/>
      <c r="Z1345" s="102"/>
      <c r="AA1345" s="102"/>
      <c r="AB1345" s="102"/>
      <c r="AC1345" s="102"/>
      <c r="AD1345" s="102"/>
      <c r="AE1345" s="102"/>
      <c r="AF1345" s="102"/>
      <c r="AG1345" s="102"/>
      <c r="AH1345" s="102"/>
      <c r="AI1345" s="102"/>
      <c r="AJ1345" s="102"/>
      <c r="AK1345" s="102"/>
      <c r="AL1345" s="102"/>
    </row>
    <row r="1346" spans="2:38" s="110" customFormat="1" x14ac:dyDescent="0.2">
      <c r="B1346" s="102">
        <f t="shared" si="416"/>
        <v>7.5449999999998605</v>
      </c>
      <c r="C1346" s="102">
        <f t="shared" si="417"/>
        <v>35075187.395245552</v>
      </c>
      <c r="D1346" s="102">
        <f t="shared" si="408"/>
        <v>35075.18739524555</v>
      </c>
      <c r="E1346" s="102">
        <f t="shared" si="409"/>
        <v>-75.272423808469739</v>
      </c>
      <c r="F1346" s="102">
        <f t="shared" si="410"/>
        <v>-266.54004620057242</v>
      </c>
      <c r="G1346" s="102">
        <f t="shared" si="411"/>
        <v>-53.681093856973227</v>
      </c>
      <c r="H1346" s="102">
        <f t="shared" si="412"/>
        <v>90.215930557519059</v>
      </c>
      <c r="I1346" s="102">
        <f t="shared" si="413"/>
        <v>-128.95351766544297</v>
      </c>
      <c r="J1346" s="102">
        <f t="shared" si="414"/>
        <v>-176.32411564305335</v>
      </c>
      <c r="K1346" s="102" t="str">
        <f t="shared" si="400"/>
        <v>1+258.951084953844i</v>
      </c>
      <c r="L1346" s="102" t="str">
        <f t="shared" si="401"/>
        <v>1-21.0497249365518i</v>
      </c>
      <c r="M1346" s="102" t="str">
        <f t="shared" si="418"/>
        <v>5451.84911030007+237.901360017292i</v>
      </c>
      <c r="N1346" s="102" t="str">
        <f t="shared" si="402"/>
        <v>1+343119.959302898i</v>
      </c>
      <c r="O1346" s="102" t="str">
        <f t="shared" si="403"/>
        <v>-30829.9510677629+517.236881524572i</v>
      </c>
      <c r="P1346" s="102" t="str">
        <f t="shared" si="419"/>
        <v>-177505127.689737-10578371038.4443i</v>
      </c>
      <c r="Q1346" s="102" t="str">
        <f t="shared" si="404"/>
        <v>-0.0000104006981088313+0.000172022979512209i</v>
      </c>
      <c r="R1346" s="102" t="str">
        <f t="shared" si="405"/>
        <v>1400-0.0965433298124864i</v>
      </c>
      <c r="S1346" s="102" t="str">
        <f t="shared" si="406"/>
        <v>-5.27620523393818i</v>
      </c>
      <c r="T1346" s="102" t="str">
        <f t="shared" si="415"/>
        <v>0.0198842369142936-5.27612892464866i</v>
      </c>
      <c r="U1346" s="102" t="str">
        <f t="shared" si="407"/>
        <v>-7.80073909714593E-06+0.00206986596274678i</v>
      </c>
      <c r="V1346" s="102"/>
      <c r="W1346" s="102"/>
      <c r="X1346" s="102"/>
      <c r="Y1346" s="102"/>
      <c r="Z1346" s="102"/>
      <c r="AA1346" s="102"/>
      <c r="AB1346" s="102"/>
      <c r="AC1346" s="102"/>
      <c r="AD1346" s="102"/>
      <c r="AE1346" s="102"/>
      <c r="AF1346" s="102"/>
      <c r="AG1346" s="102"/>
      <c r="AH1346" s="102"/>
      <c r="AI1346" s="102"/>
      <c r="AJ1346" s="102"/>
      <c r="AK1346" s="102"/>
      <c r="AL1346" s="102"/>
    </row>
    <row r="1347" spans="2:38" s="110" customFormat="1" x14ac:dyDescent="0.2">
      <c r="B1347" s="102">
        <f t="shared" si="416"/>
        <v>7.5499999999998604</v>
      </c>
      <c r="C1347" s="102">
        <f t="shared" si="417"/>
        <v>35481338.923346162</v>
      </c>
      <c r="D1347" s="102">
        <f t="shared" si="408"/>
        <v>35481.338923346164</v>
      </c>
      <c r="E1347" s="102">
        <f t="shared" si="409"/>
        <v>-75.372626488402062</v>
      </c>
      <c r="F1347" s="102">
        <f t="shared" si="410"/>
        <v>-266.57960470733678</v>
      </c>
      <c r="G1347" s="102">
        <f t="shared" si="411"/>
        <v>-53.781092401514201</v>
      </c>
      <c r="H1347" s="102">
        <f t="shared" si="412"/>
        <v>90.213458845156154</v>
      </c>
      <c r="I1347" s="102">
        <f t="shared" si="413"/>
        <v>-129.15371888991626</v>
      </c>
      <c r="J1347" s="102">
        <f t="shared" si="414"/>
        <v>-176.36614586218064</v>
      </c>
      <c r="K1347" s="102" t="str">
        <f t="shared" si="400"/>
        <v>1+261.949597197618i</v>
      </c>
      <c r="L1347" s="102" t="str">
        <f t="shared" si="401"/>
        <v>1-21.2934692636381i</v>
      </c>
      <c r="M1347" s="102" t="str">
        <f t="shared" si="418"/>
        <v>5578.81569654986+240.65612793398i</v>
      </c>
      <c r="N1347" s="102" t="str">
        <f t="shared" si="402"/>
        <v>1+347093.101177304i</v>
      </c>
      <c r="O1347" s="102" t="str">
        <f t="shared" si="403"/>
        <v>-31548.0961729924+523.226202335718i</v>
      </c>
      <c r="P1347" s="102" t="str">
        <f t="shared" si="419"/>
        <v>-181639753.282101-10950126013.6976i</v>
      </c>
      <c r="Q1347" s="102" t="str">
        <f t="shared" si="404"/>
        <v>-0.0000101639930565735+0.000170056938710971i</v>
      </c>
      <c r="R1347" s="102" t="str">
        <f t="shared" si="405"/>
        <v>1400-0.0954382074546186i</v>
      </c>
      <c r="S1347" s="102" t="str">
        <f t="shared" si="406"/>
        <v>-5.21580901205473i</v>
      </c>
      <c r="T1347" s="102" t="str">
        <f t="shared" si="415"/>
        <v>0.0194316229372087-5.2157352933738i</v>
      </c>
      <c r="U1347" s="102" t="str">
        <f t="shared" si="407"/>
        <v>-7.62317515228955E-06+0.00204617307663126i</v>
      </c>
      <c r="V1347" s="102"/>
      <c r="W1347" s="102"/>
      <c r="X1347" s="102"/>
      <c r="Y1347" s="102"/>
      <c r="Z1347" s="102"/>
      <c r="AA1347" s="102"/>
      <c r="AB1347" s="102"/>
      <c r="AC1347" s="102"/>
      <c r="AD1347" s="102"/>
      <c r="AE1347" s="102"/>
      <c r="AF1347" s="102"/>
      <c r="AG1347" s="102"/>
      <c r="AH1347" s="102"/>
      <c r="AI1347" s="102"/>
      <c r="AJ1347" s="102"/>
      <c r="AK1347" s="102"/>
      <c r="AL1347" s="102"/>
    </row>
    <row r="1348" spans="2:38" s="110" customFormat="1" x14ac:dyDescent="0.2">
      <c r="B1348" s="102">
        <f t="shared" si="416"/>
        <v>7.5549999999998603</v>
      </c>
      <c r="C1348" s="102">
        <f t="shared" si="417"/>
        <v>35892193.464489006</v>
      </c>
      <c r="D1348" s="102">
        <f t="shared" si="408"/>
        <v>35892.193464489006</v>
      </c>
      <c r="E1348" s="102">
        <f t="shared" si="409"/>
        <v>-75.472824565703689</v>
      </c>
      <c r="F1348" s="102">
        <f t="shared" si="410"/>
        <v>-266.61871199324059</v>
      </c>
      <c r="G1348" s="102">
        <f t="shared" si="411"/>
        <v>-53.881090979185018</v>
      </c>
      <c r="H1348" s="102">
        <f t="shared" si="412"/>
        <v>90.211015425426098</v>
      </c>
      <c r="I1348" s="102">
        <f t="shared" si="413"/>
        <v>-129.35391554488871</v>
      </c>
      <c r="J1348" s="102">
        <f t="shared" si="414"/>
        <v>-176.4076965678145</v>
      </c>
      <c r="K1348" s="102" t="str">
        <f t="shared" si="400"/>
        <v>1+264.982830576766i</v>
      </c>
      <c r="L1348" s="102" t="str">
        <f t="shared" si="401"/>
        <v>1-21.5400360170109i</v>
      </c>
      <c r="M1348" s="102" t="str">
        <f t="shared" si="418"/>
        <v>5708.73971451304+243.442794559755i</v>
      </c>
      <c r="N1348" s="102" t="str">
        <f t="shared" si="402"/>
        <v>1+351112.249866313i</v>
      </c>
      <c r="O1348" s="102" t="str">
        <f t="shared" si="403"/>
        <v>-32282.9690266147+529.284876213245i</v>
      </c>
      <c r="P1348" s="102" t="str">
        <f t="shared" si="419"/>
        <v>-185870686.676472-11334945358.0143i</v>
      </c>
      <c r="Q1348" s="102" t="str">
        <f t="shared" si="404"/>
        <v>-9.93267410085967E-06+0.0001681132981191i</v>
      </c>
      <c r="R1348" s="102" t="str">
        <f t="shared" si="405"/>
        <v>1400-0.0943457353277737i</v>
      </c>
      <c r="S1348" s="102" t="str">
        <f t="shared" si="406"/>
        <v>-5.15610414000626i</v>
      </c>
      <c r="T1348" s="102" t="str">
        <f t="shared" si="415"/>
        <v>0.0189893114188908-5.15603292398642i</v>
      </c>
      <c r="U1348" s="102" t="str">
        <f t="shared" si="407"/>
        <v>-7.44965294125714E-06+0.00202275137787159i</v>
      </c>
      <c r="V1348" s="102"/>
      <c r="W1348" s="102"/>
      <c r="X1348" s="102"/>
      <c r="Y1348" s="102"/>
      <c r="Z1348" s="102"/>
      <c r="AA1348" s="102"/>
      <c r="AB1348" s="102"/>
      <c r="AC1348" s="102"/>
      <c r="AD1348" s="102"/>
      <c r="AE1348" s="102"/>
      <c r="AF1348" s="102"/>
      <c r="AG1348" s="102"/>
      <c r="AH1348" s="102"/>
      <c r="AI1348" s="102"/>
      <c r="AJ1348" s="102"/>
      <c r="AK1348" s="102"/>
      <c r="AL1348" s="102"/>
    </row>
    <row r="1349" spans="2:38" s="110" customFormat="1" x14ac:dyDescent="0.2">
      <c r="B1349" s="102">
        <f t="shared" si="416"/>
        <v>7.5599999999998602</v>
      </c>
      <c r="C1349" s="102">
        <f t="shared" si="417"/>
        <v>36307805.476998486</v>
      </c>
      <c r="D1349" s="102">
        <f t="shared" si="408"/>
        <v>36307.805476998488</v>
      </c>
      <c r="E1349" s="102">
        <f t="shared" si="409"/>
        <v>-75.573018144652366</v>
      </c>
      <c r="F1349" s="102">
        <f t="shared" si="410"/>
        <v>-266.65737316914363</v>
      </c>
      <c r="G1349" s="102">
        <f t="shared" si="411"/>
        <v>-53.98108958923153</v>
      </c>
      <c r="H1349" s="102">
        <f t="shared" si="412"/>
        <v>90.208599974493794</v>
      </c>
      <c r="I1349" s="102">
        <f t="shared" si="413"/>
        <v>-129.55410773388388</v>
      </c>
      <c r="J1349" s="102">
        <f t="shared" si="414"/>
        <v>-176.44877319464985</v>
      </c>
      <c r="K1349" s="102" t="str">
        <f t="shared" si="400"/>
        <v>1+268.051187143088i</v>
      </c>
      <c r="L1349" s="102" t="str">
        <f t="shared" si="401"/>
        <v>1-21.7894578788265i</v>
      </c>
      <c r="M1349" s="102" t="str">
        <f t="shared" si="418"/>
        <v>5841.69005162376+246.261729264261i</v>
      </c>
      <c r="N1349" s="102" t="str">
        <f t="shared" si="402"/>
        <v>1+355177.93810373i</v>
      </c>
      <c r="O1349" s="102" t="str">
        <f t="shared" si="403"/>
        <v>-33034.9592679437+535.413706227812i</v>
      </c>
      <c r="P1349" s="102" t="str">
        <f t="shared" si="419"/>
        <v>-190200171.169738-11733288182.7152i</v>
      </c>
      <c r="Q1349" s="102" t="str">
        <f t="shared" si="404"/>
        <v>-9.70661872772422E-06+0.000166191804882327i</v>
      </c>
      <c r="R1349" s="102" t="str">
        <f t="shared" si="405"/>
        <v>1400-0.0932657686259559i</v>
      </c>
      <c r="S1349" s="102" t="str">
        <f t="shared" si="406"/>
        <v>-5.09708270397664i</v>
      </c>
      <c r="T1349" s="102" t="str">
        <f t="shared" si="415"/>
        <v>0.0185570678599426-5.09701390565606i</v>
      </c>
      <c r="U1349" s="102" t="str">
        <f t="shared" si="407"/>
        <v>-7.28008046813131E-06+0.00199959776298814i</v>
      </c>
      <c r="V1349" s="102"/>
      <c r="W1349" s="102"/>
      <c r="X1349" s="102"/>
      <c r="Y1349" s="102"/>
      <c r="Z1349" s="102"/>
      <c r="AA1349" s="102"/>
      <c r="AB1349" s="102"/>
      <c r="AC1349" s="102"/>
      <c r="AD1349" s="102"/>
      <c r="AE1349" s="102"/>
      <c r="AF1349" s="102"/>
      <c r="AG1349" s="102"/>
      <c r="AH1349" s="102"/>
      <c r="AI1349" s="102"/>
      <c r="AJ1349" s="102"/>
      <c r="AK1349" s="102"/>
      <c r="AL1349" s="102"/>
    </row>
    <row r="1350" spans="2:38" s="110" customFormat="1" x14ac:dyDescent="0.2">
      <c r="B1350" s="102">
        <f t="shared" si="416"/>
        <v>7.5649999999998601</v>
      </c>
      <c r="C1350" s="102">
        <f t="shared" si="417"/>
        <v>36728230.049796678</v>
      </c>
      <c r="D1350" s="102">
        <f t="shared" si="408"/>
        <v>36728.230049796679</v>
      </c>
      <c r="E1350" s="102">
        <f t="shared" si="409"/>
        <v>-75.673207327174637</v>
      </c>
      <c r="F1350" s="102">
        <f t="shared" si="410"/>
        <v>-266.69559328923492</v>
      </c>
      <c r="G1350" s="102">
        <f t="shared" si="411"/>
        <v>-54.081088230916805</v>
      </c>
      <c r="H1350" s="102">
        <f t="shared" si="412"/>
        <v>90.20621217223011</v>
      </c>
      <c r="I1350" s="102">
        <f t="shared" si="413"/>
        <v>-129.75429555809143</v>
      </c>
      <c r="J1350" s="102">
        <f t="shared" si="414"/>
        <v>-176.48938111700483</v>
      </c>
      <c r="K1350" s="102" t="str">
        <f t="shared" si="400"/>
        <v>1+271.155073603923i</v>
      </c>
      <c r="L1350" s="102" t="str">
        <f t="shared" si="401"/>
        <v>1-22.0417679096823i</v>
      </c>
      <c r="M1350" s="102" t="str">
        <f t="shared" si="418"/>
        <v>5977.73719991049+249.113305694241i</v>
      </c>
      <c r="N1350" s="102" t="str">
        <f t="shared" si="402"/>
        <v>1+359290.704792127i</v>
      </c>
      <c r="O1350" s="102" t="str">
        <f t="shared" si="403"/>
        <v>-33804.4656121594+541.6135047492i</v>
      </c>
      <c r="P1350" s="102" t="str">
        <f t="shared" si="419"/>
        <v>-194630502.311886-12145629733.3005i</v>
      </c>
      <c r="Q1350" s="102" t="str">
        <f t="shared" si="404"/>
        <v>-9.48570720797541E-06+0.000164292208920044i</v>
      </c>
      <c r="R1350" s="102" t="str">
        <f t="shared" si="405"/>
        <v>1400-0.0921981642007467i</v>
      </c>
      <c r="S1350" s="102" t="str">
        <f t="shared" si="406"/>
        <v>-5.03873688073847i</v>
      </c>
      <c r="T1350" s="102" t="str">
        <f t="shared" si="415"/>
        <v>0.0181346630982309-5.0386704180396i</v>
      </c>
      <c r="U1350" s="102" t="str">
        <f t="shared" si="407"/>
        <v>-7.11436783084441E-06+0.00197670916400015i</v>
      </c>
      <c r="V1350" s="102"/>
      <c r="W1350" s="102"/>
      <c r="X1350" s="102"/>
      <c r="Y1350" s="102"/>
      <c r="Z1350" s="102"/>
      <c r="AA1350" s="102"/>
      <c r="AB1350" s="102"/>
      <c r="AC1350" s="102"/>
      <c r="AD1350" s="102"/>
      <c r="AE1350" s="102"/>
      <c r="AF1350" s="102"/>
      <c r="AG1350" s="102"/>
      <c r="AH1350" s="102"/>
      <c r="AI1350" s="102"/>
      <c r="AJ1350" s="102"/>
      <c r="AK1350" s="102"/>
      <c r="AL1350" s="102"/>
    </row>
    <row r="1351" spans="2:38" s="110" customFormat="1" x14ac:dyDescent="0.2">
      <c r="B1351" s="102">
        <f t="shared" si="416"/>
        <v>7.56999999999986</v>
      </c>
      <c r="C1351" s="102">
        <f t="shared" si="417"/>
        <v>37153522.909705326</v>
      </c>
      <c r="D1351" s="102">
        <f t="shared" si="408"/>
        <v>37153.522909705323</v>
      </c>
      <c r="E1351" s="102">
        <f t="shared" si="409"/>
        <v>-75.773392212897292</v>
      </c>
      <c r="F1351" s="102">
        <f t="shared" si="410"/>
        <v>-266.73337735161908</v>
      </c>
      <c r="G1351" s="102">
        <f t="shared" si="411"/>
        <v>-54.18108690352075</v>
      </c>
      <c r="H1351" s="102">
        <f t="shared" si="412"/>
        <v>90.203851702169473</v>
      </c>
      <c r="I1351" s="102">
        <f t="shared" si="413"/>
        <v>-129.95447911641804</v>
      </c>
      <c r="J1351" s="102">
        <f t="shared" si="414"/>
        <v>-176.52952564944962</v>
      </c>
      <c r="K1351" s="102" t="str">
        <f t="shared" si="400"/>
        <v>1+274.294901376059i</v>
      </c>
      <c r="L1351" s="102" t="str">
        <f t="shared" si="401"/>
        <v>1-22.2969995529998i</v>
      </c>
      <c r="M1351" s="102" t="str">
        <f t="shared" si="418"/>
        <v>6116.95329337211+251.997901823059i</v>
      </c>
      <c r="N1351" s="102" t="str">
        <f t="shared" si="402"/>
        <v>1+363451.095074274i</v>
      </c>
      <c r="O1351" s="102" t="str">
        <f t="shared" si="403"/>
        <v>-34591.8960617108+547.885093553987i</v>
      </c>
      <c r="P1351" s="102" t="str">
        <f t="shared" si="419"/>
        <v>-199164029.123129-12572461956.4392i</v>
      </c>
      <c r="Q1351" s="102" t="str">
        <f t="shared" si="404"/>
        <v>-9.26982253398628E-06+0.000162414262897666i</v>
      </c>
      <c r="R1351" s="102" t="str">
        <f t="shared" si="405"/>
        <v>1400-0.0911427805423362i</v>
      </c>
      <c r="S1351" s="102" t="str">
        <f t="shared" si="406"/>
        <v>-4.98105893661606i</v>
      </c>
      <c r="T1351" s="102" t="str">
        <f t="shared" si="415"/>
        <v>0.0177218731874223-4.98099473024776i</v>
      </c>
      <c r="U1351" s="102" t="str">
        <f t="shared" si="407"/>
        <v>-6.95242717352719E-06+0.00195408254802027i</v>
      </c>
      <c r="V1351" s="102"/>
      <c r="W1351" s="102"/>
      <c r="X1351" s="102"/>
      <c r="Y1351" s="102"/>
      <c r="Z1351" s="102"/>
      <c r="AA1351" s="102"/>
      <c r="AB1351" s="102"/>
      <c r="AC1351" s="102"/>
      <c r="AD1351" s="102"/>
      <c r="AE1351" s="102"/>
      <c r="AF1351" s="102"/>
      <c r="AG1351" s="102"/>
      <c r="AH1351" s="102"/>
      <c r="AI1351" s="102"/>
      <c r="AJ1351" s="102"/>
      <c r="AK1351" s="102"/>
      <c r="AL1351" s="102"/>
    </row>
    <row r="1352" spans="2:38" s="110" customFormat="1" x14ac:dyDescent="0.2">
      <c r="B1352" s="102">
        <f t="shared" si="416"/>
        <v>7.5749999999998598</v>
      </c>
      <c r="C1352" s="102">
        <f t="shared" si="417"/>
        <v>37583740.428832352</v>
      </c>
      <c r="D1352" s="102">
        <f t="shared" si="408"/>
        <v>37583.740428832352</v>
      </c>
      <c r="E1352" s="102">
        <f t="shared" si="409"/>
        <v>-75.873572899199942</v>
      </c>
      <c r="F1352" s="102">
        <f t="shared" si="410"/>
        <v>-266.77073029889874</v>
      </c>
      <c r="G1352" s="102">
        <f t="shared" si="411"/>
        <v>-54.281085606339474</v>
      </c>
      <c r="H1352" s="102">
        <f t="shared" si="412"/>
        <v>90.201518251467988</v>
      </c>
      <c r="I1352" s="102">
        <f t="shared" si="413"/>
        <v>-130.15465850553943</v>
      </c>
      <c r="J1352" s="102">
        <f t="shared" si="414"/>
        <v>-176.56921204743077</v>
      </c>
      <c r="K1352" s="102" t="str">
        <f t="shared" si="400"/>
        <v>1+277.471086640267i</v>
      </c>
      <c r="L1352" s="102" t="str">
        <f t="shared" si="401"/>
        <v>1-22.5551866394567i</v>
      </c>
      <c r="M1352" s="102" t="str">
        <f t="shared" si="418"/>
        <v>6259.41214622408+254.91590000081i</v>
      </c>
      <c r="N1352" s="102" t="str">
        <f t="shared" si="402"/>
        <v>1+367659.660405397i</v>
      </c>
      <c r="O1352" s="102" t="str">
        <f t="shared" si="403"/>
        <v>-35397.668122645+554.229303934475i</v>
      </c>
      <c r="P1352" s="102" t="str">
        <f t="shared" si="419"/>
        <v>-203803155.339391-13014294086.8853i</v>
      </c>
      <c r="Q1352" s="102" t="str">
        <f t="shared" si="404"/>
        <v>-9.05885035791461E-06+0.000160557722199132i</v>
      </c>
      <c r="R1352" s="102" t="str">
        <f t="shared" si="405"/>
        <v>1400-0.0900994777607647i</v>
      </c>
      <c r="S1352" s="102" t="str">
        <f t="shared" si="406"/>
        <v>-4.92404122646041i</v>
      </c>
      <c r="T1352" s="102" t="str">
        <f t="shared" si="415"/>
        <v>0.0173184792782829-4.92397919982335i</v>
      </c>
      <c r="U1352" s="102" t="str">
        <f t="shared" si="407"/>
        <v>-6.79417263994174E-06+0.00193171491685377i</v>
      </c>
      <c r="V1352" s="102"/>
      <c r="W1352" s="102"/>
      <c r="X1352" s="102"/>
      <c r="Y1352" s="102"/>
      <c r="Z1352" s="102"/>
      <c r="AA1352" s="102"/>
      <c r="AB1352" s="102"/>
      <c r="AC1352" s="102"/>
      <c r="AD1352" s="102"/>
      <c r="AE1352" s="102"/>
      <c r="AF1352" s="102"/>
      <c r="AG1352" s="102"/>
      <c r="AH1352" s="102"/>
      <c r="AI1352" s="102"/>
      <c r="AJ1352" s="102"/>
      <c r="AK1352" s="102"/>
      <c r="AL1352" s="102"/>
    </row>
    <row r="1353" spans="2:38" s="110" customFormat="1" x14ac:dyDescent="0.2">
      <c r="B1353" s="102">
        <f t="shared" si="416"/>
        <v>7.5799999999998597</v>
      </c>
      <c r="C1353" s="102">
        <f t="shared" si="417"/>
        <v>38018939.632043913</v>
      </c>
      <c r="D1353" s="102">
        <f t="shared" si="408"/>
        <v>38018.939632043912</v>
      </c>
      <c r="E1353" s="102">
        <f t="shared" si="409"/>
        <v>-75.973749481264633</v>
      </c>
      <c r="F1353" s="102">
        <f t="shared" si="410"/>
        <v>-266.80765701875271</v>
      </c>
      <c r="G1353" s="102">
        <f t="shared" si="411"/>
        <v>-54.381084338685284</v>
      </c>
      <c r="H1353" s="102">
        <f t="shared" si="412"/>
        <v>90.199211510861986</v>
      </c>
      <c r="I1353" s="102">
        <f t="shared" si="413"/>
        <v>-130.35483381994993</v>
      </c>
      <c r="J1353" s="102">
        <f t="shared" si="414"/>
        <v>-176.60844550789074</v>
      </c>
      <c r="K1353" s="102" t="str">
        <f t="shared" si="400"/>
        <v>1+280.684050396462i</v>
      </c>
      <c r="L1353" s="102" t="str">
        <f t="shared" si="401"/>
        <v>1-22.8163633914718i</v>
      </c>
      <c r="M1353" s="102" t="str">
        <f t="shared" si="418"/>
        <v>6405.18929203586+257.86768700499i</v>
      </c>
      <c r="N1353" s="102" t="str">
        <f t="shared" si="402"/>
        <v>1+371916.958626271i</v>
      </c>
      <c r="O1353" s="102" t="str">
        <f t="shared" si="403"/>
        <v>-36222.2090259747+560.64697680888i</v>
      </c>
      <c r="P1353" s="102" t="str">
        <f t="shared" si="419"/>
        <v>-208550340.686798-13471653255.0186i</v>
      </c>
      <c r="Q1353" s="102" t="str">
        <f t="shared" si="404"/>
        <v>-8.85267893132227E-06+0.00015872234489962i</v>
      </c>
      <c r="R1353" s="102" t="str">
        <f t="shared" si="405"/>
        <v>1400-0.0890681175673781i</v>
      </c>
      <c r="S1353" s="102" t="str">
        <f t="shared" si="406"/>
        <v>-4.86767619263579i</v>
      </c>
      <c r="T1353" s="102" t="str">
        <f t="shared" si="415"/>
        <v>0.0169242675026783-4.86761627173104i</v>
      </c>
      <c r="U1353" s="102" t="str">
        <f t="shared" si="407"/>
        <v>-6.63952032797378E-06+0.00190960330660217i</v>
      </c>
      <c r="V1353" s="102"/>
      <c r="W1353" s="102"/>
      <c r="X1353" s="102"/>
      <c r="Y1353" s="102"/>
      <c r="Z1353" s="102"/>
      <c r="AA1353" s="102"/>
      <c r="AB1353" s="102"/>
      <c r="AC1353" s="102"/>
      <c r="AD1353" s="102"/>
      <c r="AE1353" s="102"/>
      <c r="AF1353" s="102"/>
      <c r="AG1353" s="102"/>
      <c r="AH1353" s="102"/>
      <c r="AI1353" s="102"/>
      <c r="AJ1353" s="102"/>
      <c r="AK1353" s="102"/>
      <c r="AL1353" s="102"/>
    </row>
    <row r="1354" spans="2:38" s="110" customFormat="1" x14ac:dyDescent="0.2">
      <c r="B1354" s="102">
        <f t="shared" si="416"/>
        <v>7.5849999999998596</v>
      </c>
      <c r="C1354" s="102">
        <f t="shared" si="417"/>
        <v>38459178.204523005</v>
      </c>
      <c r="D1354" s="102">
        <f t="shared" si="408"/>
        <v>38459.178204523007</v>
      </c>
      <c r="E1354" s="102">
        <f t="shared" si="409"/>
        <v>-76.073922052125042</v>
      </c>
      <c r="F1354" s="102">
        <f t="shared" si="410"/>
        <v>-266.84416234450822</v>
      </c>
      <c r="G1354" s="102">
        <f t="shared" si="411"/>
        <v>-54.481083099886064</v>
      </c>
      <c r="H1354" s="102">
        <f t="shared" si="412"/>
        <v>90.196931174627068</v>
      </c>
      <c r="I1354" s="102">
        <f t="shared" si="413"/>
        <v>-130.55500515201112</v>
      </c>
      <c r="J1354" s="102">
        <f t="shared" si="414"/>
        <v>-176.64723116988114</v>
      </c>
      <c r="K1354" s="102" t="str">
        <f t="shared" si="400"/>
        <v>1+283.934218519511i</v>
      </c>
      <c r="L1354" s="102" t="str">
        <f t="shared" si="401"/>
        <v>1-23.0805644277406i</v>
      </c>
      <c r="M1354" s="102" t="str">
        <f t="shared" si="418"/>
        <v>6554.36202377975+260.85365409177i</v>
      </c>
      <c r="N1354" s="102" t="str">
        <f t="shared" si="402"/>
        <v>1+376223.554037164i</v>
      </c>
      <c r="O1354" s="102" t="str">
        <f t="shared" si="403"/>
        <v>-37065.9559542008+567.138962832789i</v>
      </c>
      <c r="P1354" s="102" t="str">
        <f t="shared" si="419"/>
        <v>-213408102.185857-13945085115.7354i</v>
      </c>
      <c r="Q1354" s="102" t="str">
        <f t="shared" si="404"/>
        <v>-8.65119904616235E-06+0.00015690789173843i</v>
      </c>
      <c r="R1354" s="102" t="str">
        <f t="shared" si="405"/>
        <v>1400-0.0880485632565001i</v>
      </c>
      <c r="S1354" s="102" t="str">
        <f t="shared" si="406"/>
        <v>-4.81195636401801i</v>
      </c>
      <c r="T1354" s="102" t="str">
        <f t="shared" si="415"/>
        <v>0.0165390288602129-4.81189847735879i</v>
      </c>
      <c r="U1354" s="102" t="str">
        <f t="shared" si="407"/>
        <v>-6.48838824516043E-06+0.00188774478727152i</v>
      </c>
      <c r="V1354" s="102"/>
      <c r="W1354" s="102"/>
      <c r="X1354" s="102"/>
      <c r="Y1354" s="102"/>
      <c r="Z1354" s="102"/>
      <c r="AA1354" s="102"/>
      <c r="AB1354" s="102"/>
      <c r="AC1354" s="102"/>
      <c r="AD1354" s="102"/>
      <c r="AE1354" s="102"/>
      <c r="AF1354" s="102"/>
      <c r="AG1354" s="102"/>
      <c r="AH1354" s="102"/>
      <c r="AI1354" s="102"/>
      <c r="AJ1354" s="102"/>
      <c r="AK1354" s="102"/>
      <c r="AL1354" s="102"/>
    </row>
    <row r="1355" spans="2:38" s="110" customFormat="1" x14ac:dyDescent="0.2">
      <c r="B1355" s="102">
        <f t="shared" si="416"/>
        <v>7.5899999999998595</v>
      </c>
      <c r="C1355" s="102">
        <f t="shared" si="417"/>
        <v>38904514.499415562</v>
      </c>
      <c r="D1355" s="102">
        <f t="shared" si="408"/>
        <v>38904.514499415563</v>
      </c>
      <c r="E1355" s="102">
        <f t="shared" si="409"/>
        <v>-76.174090702714864</v>
      </c>
      <c r="F1355" s="102">
        <f t="shared" si="410"/>
        <v>-266.88025105570966</v>
      </c>
      <c r="G1355" s="102">
        <f t="shared" si="411"/>
        <v>-54.581081889284995</v>
      </c>
      <c r="H1355" s="102">
        <f t="shared" si="412"/>
        <v>90.19467694053769</v>
      </c>
      <c r="I1355" s="102">
        <f t="shared" si="413"/>
        <v>-130.75517259199987</v>
      </c>
      <c r="J1355" s="102">
        <f t="shared" si="414"/>
        <v>-176.68557411517196</v>
      </c>
      <c r="K1355" s="102" t="str">
        <f t="shared" si="400"/>
        <v>1+287.222021815678i</v>
      </c>
      <c r="L1355" s="102" t="str">
        <f t="shared" si="401"/>
        <v>1-23.3478247678242i</v>
      </c>
      <c r="M1355" s="102" t="str">
        <f t="shared" si="418"/>
        <v>6707.00943481263+263.874197047854i</v>
      </c>
      <c r="N1355" s="102" t="str">
        <f t="shared" si="402"/>
        <v>1+380580.017472634i</v>
      </c>
      <c r="O1355" s="102" t="str">
        <f t="shared" si="403"/>
        <v>-37929.356273113+573.706122511917i</v>
      </c>
      <c r="P1355" s="102" t="str">
        <f t="shared" si="419"/>
        <v>-218379015.486016-14435154499.441i</v>
      </c>
      <c r="Q1355" s="102" t="str">
        <f t="shared" si="404"/>
        <v>-8.45430397710111E-06+0.00015511412609205i</v>
      </c>
      <c r="R1355" s="102" t="str">
        <f t="shared" si="405"/>
        <v>1400-0.0870406796873102i</v>
      </c>
      <c r="S1355" s="102" t="str">
        <f t="shared" si="406"/>
        <v>-4.75687435500417i</v>
      </c>
      <c r="T1355" s="102" t="str">
        <f t="shared" si="415"/>
        <v>0.0161625591074497-4.75681843353056i</v>
      </c>
      <c r="U1355" s="102" t="str">
        <f t="shared" si="407"/>
        <v>-6.34069626523025E-06+0.00186613646238506i</v>
      </c>
      <c r="V1355" s="102"/>
      <c r="W1355" s="102"/>
      <c r="X1355" s="102"/>
      <c r="Y1355" s="102"/>
      <c r="Z1355" s="102"/>
      <c r="AA1355" s="102"/>
      <c r="AB1355" s="102"/>
      <c r="AC1355" s="102"/>
      <c r="AD1355" s="102"/>
      <c r="AE1355" s="102"/>
      <c r="AF1355" s="102"/>
      <c r="AG1355" s="102"/>
      <c r="AH1355" s="102"/>
      <c r="AI1355" s="102"/>
      <c r="AJ1355" s="102"/>
      <c r="AK1355" s="102"/>
      <c r="AL1355" s="102"/>
    </row>
    <row r="1356" spans="2:38" s="110" customFormat="1" x14ac:dyDescent="0.2">
      <c r="B1356" s="102">
        <f t="shared" si="416"/>
        <v>7.5949999999998594</v>
      </c>
      <c r="C1356" s="102">
        <f t="shared" si="417"/>
        <v>39355007.545565106</v>
      </c>
      <c r="D1356" s="102">
        <f t="shared" si="408"/>
        <v>39355.007545565109</v>
      </c>
      <c r="E1356" s="102">
        <f t="shared" si="409"/>
        <v>-76.274255521914384</v>
      </c>
      <c r="F1356" s="102">
        <f t="shared" si="410"/>
        <v>-266.91592787868228</v>
      </c>
      <c r="G1356" s="102">
        <f t="shared" si="411"/>
        <v>-54.68108070624028</v>
      </c>
      <c r="H1356" s="102">
        <f t="shared" si="412"/>
        <v>90.192448509827017</v>
      </c>
      <c r="I1356" s="102">
        <f t="shared" si="413"/>
        <v>-130.95533622815466</v>
      </c>
      <c r="J1356" s="102">
        <f t="shared" si="414"/>
        <v>-176.72347936885527</v>
      </c>
      <c r="K1356" s="102" t="str">
        <f t="shared" si="400"/>
        <v>1+290.547896079728i</v>
      </c>
      <c r="L1356" s="102" t="str">
        <f t="shared" si="401"/>
        <v>1-23.6181798367914i</v>
      </c>
      <c r="M1356" s="102" t="str">
        <f t="shared" si="418"/>
        <v>6863.21246081239+266.929716242937i</v>
      </c>
      <c r="N1356" s="102" t="str">
        <f t="shared" si="402"/>
        <v>1+384986.92637719i</v>
      </c>
      <c r="O1356" s="102" t="str">
        <f t="shared" si="403"/>
        <v>-38812.8677689891+580.349326316168i</v>
      </c>
      <c r="P1356" s="102" t="str">
        <f t="shared" si="419"/>
        <v>-223465716.231303-14942446085.9181i</v>
      </c>
      <c r="Q1356" s="102" t="str">
        <f t="shared" si="404"/>
        <v>-0.0000082618894251474+0.000153340813947423i</v>
      </c>
      <c r="R1356" s="102" t="str">
        <f t="shared" si="405"/>
        <v>1400-0.0860443332659339i</v>
      </c>
      <c r="S1356" s="102" t="str">
        <f t="shared" si="406"/>
        <v>-4.7024228645336i</v>
      </c>
      <c r="T1356" s="102" t="str">
        <f t="shared" si="415"/>
        <v>0.0157946586496488-4.70236884153014i</v>
      </c>
      <c r="U1356" s="102" t="str">
        <f t="shared" si="407"/>
        <v>-6.19636608563144E-06+0.00184477546860028i</v>
      </c>
      <c r="V1356" s="102"/>
      <c r="W1356" s="102"/>
      <c r="X1356" s="102"/>
      <c r="Y1356" s="102"/>
      <c r="Z1356" s="102"/>
      <c r="AA1356" s="102"/>
      <c r="AB1356" s="102"/>
      <c r="AC1356" s="102"/>
      <c r="AD1356" s="102"/>
      <c r="AE1356" s="102"/>
      <c r="AF1356" s="102"/>
      <c r="AG1356" s="102"/>
      <c r="AH1356" s="102"/>
      <c r="AI1356" s="102"/>
      <c r="AJ1356" s="102"/>
      <c r="AK1356" s="102"/>
      <c r="AL1356" s="102"/>
    </row>
    <row r="1357" spans="2:38" s="110" customFormat="1" x14ac:dyDescent="0.2">
      <c r="B1357" s="102">
        <f t="shared" si="416"/>
        <v>7.5999999999998593</v>
      </c>
      <c r="C1357" s="102">
        <f t="shared" si="417"/>
        <v>39810717.055336937</v>
      </c>
      <c r="D1357" s="102">
        <f t="shared" si="408"/>
        <v>39810.717055336936</v>
      </c>
      <c r="E1357" s="102">
        <f t="shared" si="409"/>
        <v>-76.374416596596802</v>
      </c>
      <c r="F1357" s="102">
        <f t="shared" si="410"/>
        <v>-266.9511974870905</v>
      </c>
      <c r="G1357" s="102">
        <f t="shared" si="411"/>
        <v>-54.781079550124645</v>
      </c>
      <c r="H1357" s="102">
        <f t="shared" si="412"/>
        <v>90.190245587147473</v>
      </c>
      <c r="I1357" s="102">
        <f t="shared" si="413"/>
        <v>-131.15549614672145</v>
      </c>
      <c r="J1357" s="102">
        <f t="shared" si="414"/>
        <v>-176.76095189994302</v>
      </c>
      <c r="K1357" s="102" t="str">
        <f t="shared" si="400"/>
        <v>1+293.912282152693i</v>
      </c>
      <c r="L1357" s="102" t="str">
        <f t="shared" si="401"/>
        <v>1-23.8916654699135i</v>
      </c>
      <c r="M1357" s="102" t="str">
        <f t="shared" si="418"/>
        <v>7023.05392269097+270.02061668278i</v>
      </c>
      <c r="N1357" s="102" t="str">
        <f t="shared" si="402"/>
        <v>1+389444.864881834i</v>
      </c>
      <c r="O1357" s="102" t="str">
        <f t="shared" si="403"/>
        <v>-39716.9588913183+587.069454795009i</v>
      </c>
      <c r="P1357" s="102" t="str">
        <f t="shared" si="419"/>
        <v>-228670901.457786-15467565101.8774i</v>
      </c>
      <c r="Q1357" s="102" t="str">
        <f t="shared" si="404"/>
        <v>-0.0000080738534625583+0.000151587723875386i</v>
      </c>
      <c r="R1357" s="102" t="str">
        <f t="shared" si="405"/>
        <v>1400-0.0850593919277319i</v>
      </c>
      <c r="S1357" s="102" t="str">
        <f t="shared" si="406"/>
        <v>-4.64859467512023i</v>
      </c>
      <c r="T1357" s="102" t="str">
        <f t="shared" si="415"/>
        <v>0.0154351324349717-4.64854248613635i</v>
      </c>
      <c r="U1357" s="102" t="str">
        <f t="shared" si="407"/>
        <v>-6.05532118602735E-06+0.00182365897533041i</v>
      </c>
      <c r="V1357" s="102"/>
      <c r="W1357" s="102"/>
      <c r="X1357" s="102"/>
      <c r="Y1357" s="102"/>
      <c r="Z1357" s="102"/>
      <c r="AA1357" s="102"/>
      <c r="AB1357" s="102"/>
      <c r="AC1357" s="102"/>
      <c r="AD1357" s="102"/>
      <c r="AE1357" s="102"/>
      <c r="AF1357" s="102"/>
      <c r="AG1357" s="102"/>
      <c r="AH1357" s="102"/>
      <c r="AI1357" s="102"/>
      <c r="AJ1357" s="102"/>
      <c r="AK1357" s="102"/>
      <c r="AL1357" s="102"/>
    </row>
    <row r="1358" spans="2:38" s="110" customFormat="1" x14ac:dyDescent="0.2">
      <c r="B1358" s="102">
        <f t="shared" si="416"/>
        <v>7.6049999999998592</v>
      </c>
      <c r="C1358" s="102">
        <f t="shared" si="417"/>
        <v>40271703.432532966</v>
      </c>
      <c r="D1358" s="102">
        <f t="shared" si="408"/>
        <v>40271.703432532966</v>
      </c>
      <c r="E1358" s="102">
        <f t="shared" si="409"/>
        <v>-76.474574011672928</v>
      </c>
      <c r="F1358" s="102">
        <f t="shared" si="410"/>
        <v>-266.98606450249281</v>
      </c>
      <c r="G1358" s="102">
        <f t="shared" si="411"/>
        <v>-54.881078420325061</v>
      </c>
      <c r="H1358" s="102">
        <f t="shared" si="412"/>
        <v>90.18806788053152</v>
      </c>
      <c r="I1358" s="102">
        <f t="shared" si="413"/>
        <v>-131.35565243199798</v>
      </c>
      <c r="J1358" s="102">
        <f t="shared" si="414"/>
        <v>-176.79799662196129</v>
      </c>
      <c r="K1358" s="102" t="str">
        <f t="shared" si="400"/>
        <v>1+297.315625980302i</v>
      </c>
      <c r="L1358" s="102" t="str">
        <f t="shared" si="401"/>
        <v>1-24.1683179174152i</v>
      </c>
      <c r="M1358" s="102" t="str">
        <f t="shared" si="418"/>
        <v>7186.61857050725+273.147308062887i</v>
      </c>
      <c r="N1358" s="102" t="str">
        <f t="shared" si="402"/>
        <v>1+393954.423881485i</v>
      </c>
      <c r="O1358" s="102" t="str">
        <f t="shared" si="403"/>
        <v>-40642.1090011811+593.867398694191i</v>
      </c>
      <c r="P1358" s="102" t="str">
        <f t="shared" si="419"/>
        <v>-233997331.023567-16011138043.0214i</v>
      </c>
      <c r="Q1358" s="102" t="str">
        <f t="shared" si="404"/>
        <v>-7.89009647899247E-06+0.000149854627004315i</v>
      </c>
      <c r="R1358" s="102" t="str">
        <f t="shared" si="405"/>
        <v>1400-0.0840857251197967i</v>
      </c>
      <c r="S1358" s="102" t="str">
        <f t="shared" si="406"/>
        <v>-4.59538265189587i</v>
      </c>
      <c r="T1358" s="102" t="str">
        <f t="shared" si="415"/>
        <v>0.0150837898510905-4.59533223466901i</v>
      </c>
      <c r="U1358" s="102" t="str">
        <f t="shared" si="407"/>
        <v>-5.91748678773549E-06+0.00180278418437015i</v>
      </c>
      <c r="V1358" s="102"/>
      <c r="W1358" s="102"/>
      <c r="X1358" s="102"/>
      <c r="Y1358" s="102"/>
      <c r="Z1358" s="102"/>
      <c r="AA1358" s="102"/>
      <c r="AB1358" s="102"/>
      <c r="AC1358" s="102"/>
      <c r="AD1358" s="102"/>
      <c r="AE1358" s="102"/>
      <c r="AF1358" s="102"/>
      <c r="AG1358" s="102"/>
      <c r="AH1358" s="102"/>
      <c r="AI1358" s="102"/>
      <c r="AJ1358" s="102"/>
      <c r="AK1358" s="102"/>
      <c r="AL1358" s="102"/>
    </row>
    <row r="1359" spans="2:38" s="110" customFormat="1" x14ac:dyDescent="0.2">
      <c r="B1359" s="102">
        <f t="shared" si="416"/>
        <v>7.6099999999998591</v>
      </c>
      <c r="C1359" s="102">
        <f t="shared" si="417"/>
        <v>40738027.780398183</v>
      </c>
      <c r="D1359" s="102">
        <f t="shared" si="408"/>
        <v>40738.027780398181</v>
      </c>
      <c r="E1359" s="102">
        <f t="shared" si="409"/>
        <v>-76.574727850135744</v>
      </c>
      <c r="F1359" s="102">
        <f t="shared" si="410"/>
        <v>-267.02053349489063</v>
      </c>
      <c r="G1359" s="102">
        <f t="shared" si="411"/>
        <v>-54.981077316242633</v>
      </c>
      <c r="H1359" s="102">
        <f t="shared" si="412"/>
        <v>90.185915101353118</v>
      </c>
      <c r="I1359" s="102">
        <f t="shared" si="413"/>
        <v>-131.55580516637838</v>
      </c>
      <c r="J1359" s="102">
        <f t="shared" si="414"/>
        <v>-176.83461839353751</v>
      </c>
      <c r="K1359" s="102" t="str">
        <f t="shared" si="400"/>
        <v>1+300.758378672094i</v>
      </c>
      <c r="L1359" s="102" t="str">
        <f t="shared" si="401"/>
        <v>1-24.4481738492786i</v>
      </c>
      <c r="M1359" s="102" t="str">
        <f t="shared" si="418"/>
        <v>7353.99312840252+276.310204822815i</v>
      </c>
      <c r="N1359" s="102" t="str">
        <f t="shared" si="402"/>
        <v>1+398516.201113305i</v>
      </c>
      <c r="O1359" s="102" t="str">
        <f t="shared" si="403"/>
        <v>-41588.8086254115+600.744059073815i</v>
      </c>
      <c r="P1359" s="102" t="str">
        <f t="shared" si="419"/>
        <v>-239447829.072109-16573813421.4832i</v>
      </c>
      <c r="Q1359" s="102" t="str">
        <f t="shared" si="404"/>
        <v>-7.71052112888376E-06+0.000148141296993946i</v>
      </c>
      <c r="R1359" s="102" t="str">
        <f t="shared" si="405"/>
        <v>1400-0.0831232037836476i</v>
      </c>
      <c r="S1359" s="102" t="str">
        <f t="shared" si="406"/>
        <v>-4.54277974166447i</v>
      </c>
      <c r="T1359" s="102" t="str">
        <f t="shared" si="415"/>
        <v>0.0147404446241515-4.54273103604575i</v>
      </c>
      <c r="U1359" s="102" t="str">
        <f t="shared" si="407"/>
        <v>-5.78278981409019E-06+0.00178214832952564i</v>
      </c>
      <c r="V1359" s="102"/>
      <c r="W1359" s="102"/>
      <c r="X1359" s="102"/>
      <c r="Y1359" s="102"/>
      <c r="Z1359" s="102"/>
      <c r="AA1359" s="102"/>
      <c r="AB1359" s="102"/>
      <c r="AC1359" s="102"/>
      <c r="AD1359" s="102"/>
      <c r="AE1359" s="102"/>
      <c r="AF1359" s="102"/>
      <c r="AG1359" s="102"/>
      <c r="AH1359" s="102"/>
      <c r="AI1359" s="102"/>
      <c r="AJ1359" s="102"/>
      <c r="AK1359" s="102"/>
      <c r="AL1359" s="102"/>
    </row>
    <row r="1360" spans="2:38" s="110" customFormat="1" x14ac:dyDescent="0.2">
      <c r="B1360" s="102">
        <f t="shared" si="416"/>
        <v>7.614999999999859</v>
      </c>
      <c r="C1360" s="102">
        <f t="shared" si="417"/>
        <v>41209751.909719773</v>
      </c>
      <c r="D1360" s="102">
        <f t="shared" si="408"/>
        <v>41209.751909719773</v>
      </c>
      <c r="E1360" s="102">
        <f t="shared" si="409"/>
        <v>-76.674878193102529</v>
      </c>
      <c r="F1360" s="102">
        <f t="shared" si="410"/>
        <v>-267.05460898327362</v>
      </c>
      <c r="G1360" s="102">
        <f t="shared" si="411"/>
        <v>-55.081076237291917</v>
      </c>
      <c r="H1360" s="102">
        <f t="shared" si="412"/>
        <v>90.183786964289368</v>
      </c>
      <c r="I1360" s="102">
        <f t="shared" si="413"/>
        <v>-131.75595443039444</v>
      </c>
      <c r="J1360" s="102">
        <f t="shared" si="414"/>
        <v>-176.87082201898426</v>
      </c>
      <c r="K1360" s="102" t="str">
        <f t="shared" si="400"/>
        <v>1+304.240996561209i</v>
      </c>
      <c r="L1360" s="102" t="str">
        <f t="shared" si="401"/>
        <v>1-24.7312703601044i</v>
      </c>
      <c r="M1360" s="102" t="str">
        <f t="shared" si="418"/>
        <v>7525.26634058285+279.509726201105i</v>
      </c>
      <c r="N1360" s="102" t="str">
        <f t="shared" si="402"/>
        <v>1+403130.801235925i</v>
      </c>
      <c r="O1360" s="102" t="str">
        <f t="shared" si="403"/>
        <v>-42557.5597166813+607.700347427766i</v>
      </c>
      <c r="P1360" s="102" t="str">
        <f t="shared" si="419"/>
        <v>-245025285.529622-17156262539.5311i</v>
      </c>
      <c r="Q1360" s="102" t="str">
        <f t="shared" si="404"/>
        <v>-7.53503228000736E-06+0.000146447510009415i</v>
      </c>
      <c r="R1360" s="102" t="str">
        <f t="shared" si="405"/>
        <v>1400-0.0821717003381241i</v>
      </c>
      <c r="S1360" s="102" t="str">
        <f t="shared" si="406"/>
        <v>-4.49077897196726i</v>
      </c>
      <c r="T1360" s="102" t="str">
        <f t="shared" si="415"/>
        <v>0.0144049147200365-4.49073191984979i</v>
      </c>
      <c r="U1360" s="102" t="str">
        <f t="shared" si="407"/>
        <v>-5.65115885170661E-06+0.00176174867624876i</v>
      </c>
      <c r="V1360" s="102"/>
      <c r="W1360" s="102"/>
      <c r="X1360" s="102"/>
      <c r="Y1360" s="102"/>
      <c r="Z1360" s="102"/>
      <c r="AA1360" s="102"/>
      <c r="AB1360" s="102"/>
      <c r="AC1360" s="102"/>
      <c r="AD1360" s="102"/>
      <c r="AE1360" s="102"/>
      <c r="AF1360" s="102"/>
      <c r="AG1360" s="102"/>
      <c r="AH1360" s="102"/>
      <c r="AI1360" s="102"/>
      <c r="AJ1360" s="102"/>
      <c r="AK1360" s="102"/>
      <c r="AL1360" s="102"/>
    </row>
    <row r="1361" spans="2:38" s="110" customFormat="1" x14ac:dyDescent="0.2">
      <c r="B1361" s="102">
        <f t="shared" si="416"/>
        <v>7.6199999999998589</v>
      </c>
      <c r="C1361" s="102">
        <f t="shared" si="417"/>
        <v>41686938.347019993</v>
      </c>
      <c r="D1361" s="102">
        <f t="shared" si="408"/>
        <v>41686.93834701999</v>
      </c>
      <c r="E1361" s="102">
        <f t="shared" si="409"/>
        <v>-76.775025119857844</v>
      </c>
      <c r="F1361" s="102">
        <f t="shared" si="410"/>
        <v>-267.08829543615923</v>
      </c>
      <c r="G1361" s="102">
        <f t="shared" si="411"/>
        <v>-55.181075182900813</v>
      </c>
      <c r="H1361" s="102">
        <f t="shared" si="412"/>
        <v>90.181683187282843</v>
      </c>
      <c r="I1361" s="102">
        <f t="shared" si="413"/>
        <v>-131.95610030275867</v>
      </c>
      <c r="J1361" s="102">
        <f t="shared" si="414"/>
        <v>-176.9066122488764</v>
      </c>
      <c r="K1361" s="102" t="str">
        <f t="shared" si="400"/>
        <v>1+307.763941264874i</v>
      </c>
      <c r="L1361" s="102" t="str">
        <f t="shared" si="401"/>
        <v>1-25.0176449740283i</v>
      </c>
      <c r="M1361" s="102" t="str">
        <f t="shared" si="418"/>
        <v>7700.52901837232+282.746296290846i</v>
      </c>
      <c r="N1361" s="102" t="str">
        <f t="shared" si="402"/>
        <v>1+407798.835909592i</v>
      </c>
      <c r="O1361" s="102" t="str">
        <f t="shared" si="403"/>
        <v>-43548.8759196418+614.737185804528i</v>
      </c>
      <c r="P1361" s="102" t="str">
        <f t="shared" si="419"/>
        <v>-250732657.637345-17759180290.464i</v>
      </c>
      <c r="Q1361" s="102" t="str">
        <f t="shared" si="404"/>
        <v>-7.36353696321066E-06+0.000144773044695464i</v>
      </c>
      <c r="R1361" s="102" t="str">
        <f t="shared" si="405"/>
        <v>1400-0.0812310886624756i</v>
      </c>
      <c r="S1361" s="102" t="str">
        <f t="shared" si="406"/>
        <v>-4.43937345015855i</v>
      </c>
      <c r="T1361" s="102" t="str">
        <f t="shared" si="415"/>
        <v>0.0140770222478724-4.43932799540807i</v>
      </c>
      <c r="U1361" s="102" t="str">
        <f t="shared" si="407"/>
        <v>-5.52252411262685E-06+0.00174158252127547i</v>
      </c>
      <c r="V1361" s="102"/>
      <c r="W1361" s="102"/>
      <c r="X1361" s="102"/>
      <c r="Y1361" s="102"/>
      <c r="Z1361" s="102"/>
      <c r="AA1361" s="102"/>
      <c r="AB1361" s="102"/>
      <c r="AC1361" s="102"/>
      <c r="AD1361" s="102"/>
      <c r="AE1361" s="102"/>
      <c r="AF1361" s="102"/>
      <c r="AG1361" s="102"/>
      <c r="AH1361" s="102"/>
      <c r="AI1361" s="102"/>
      <c r="AJ1361" s="102"/>
      <c r="AK1361" s="102"/>
      <c r="AL1361" s="102"/>
    </row>
    <row r="1362" spans="2:38" s="110" customFormat="1" x14ac:dyDescent="0.2">
      <c r="B1362" s="102">
        <f t="shared" si="416"/>
        <v>7.6249999999998588</v>
      </c>
      <c r="C1362" s="102">
        <f t="shared" si="417"/>
        <v>42169650.342844516</v>
      </c>
      <c r="D1362" s="102">
        <f t="shared" si="408"/>
        <v>42169.650342844514</v>
      </c>
      <c r="E1362" s="102">
        <f t="shared" si="409"/>
        <v>-76.875168707893764</v>
      </c>
      <c r="F1362" s="102">
        <f t="shared" si="410"/>
        <v>-267.12159727212838</v>
      </c>
      <c r="G1362" s="102">
        <f t="shared" si="411"/>
        <v>-55.281074152510357</v>
      </c>
      <c r="H1362" s="102">
        <f t="shared" si="412"/>
        <v>90.17960349150411</v>
      </c>
      <c r="I1362" s="102">
        <f t="shared" si="413"/>
        <v>-132.15624286040412</v>
      </c>
      <c r="J1362" s="102">
        <f t="shared" si="414"/>
        <v>-176.94199378062427</v>
      </c>
      <c r="K1362" s="102" t="str">
        <f t="shared" si="400"/>
        <v>1+311.327679745597i</v>
      </c>
      <c r="L1362" s="102" t="str">
        <f t="shared" si="401"/>
        <v>1-25.3073356496954i</v>
      </c>
      <c r="M1362" s="102" t="str">
        <f t="shared" si="418"/>
        <v>7879.8740883627+286.020344095902i</v>
      </c>
      <c r="N1362" s="102" t="str">
        <f t="shared" si="402"/>
        <v>1+412520.923877246i</v>
      </c>
      <c r="O1362" s="102" t="str">
        <f t="shared" si="403"/>
        <v>-44563.2828432657+621.855506929411i</v>
      </c>
      <c r="P1362" s="102" t="str">
        <f t="shared" si="419"/>
        <v>-256572971.519517-18383285987.6515i</v>
      </c>
      <c r="Q1362" s="102" t="str">
        <f t="shared" si="404"/>
        <v>-0.0000071959443232842+0.000143117682150873i</v>
      </c>
      <c r="R1362" s="102" t="str">
        <f t="shared" si="405"/>
        <v>1400-0.0803012440796425i</v>
      </c>
      <c r="S1362" s="102" t="str">
        <f t="shared" si="406"/>
        <v>-4.38855636249209i</v>
      </c>
      <c r="T1362" s="102" t="str">
        <f t="shared" si="415"/>
        <v>0.0137565933657344-4.38851245088002i</v>
      </c>
      <c r="U1362" s="102" t="str">
        <f t="shared" si="407"/>
        <v>-5.39681739732656E-06+0.00172164719226831i</v>
      </c>
      <c r="V1362" s="102"/>
      <c r="W1362" s="102"/>
      <c r="X1362" s="102"/>
      <c r="Y1362" s="102"/>
      <c r="Z1362" s="102"/>
      <c r="AA1362" s="102"/>
      <c r="AB1362" s="102"/>
      <c r="AC1362" s="102"/>
      <c r="AD1362" s="102"/>
      <c r="AE1362" s="102"/>
      <c r="AF1362" s="102"/>
      <c r="AG1362" s="102"/>
      <c r="AH1362" s="102"/>
      <c r="AI1362" s="102"/>
      <c r="AJ1362" s="102"/>
      <c r="AK1362" s="102"/>
      <c r="AL1362" s="102"/>
    </row>
    <row r="1363" spans="2:38" s="110" customFormat="1" x14ac:dyDescent="0.2">
      <c r="B1363" s="102">
        <f t="shared" si="416"/>
        <v>7.6299999999998587</v>
      </c>
      <c r="C1363" s="102">
        <f t="shared" si="417"/>
        <v>42657951.880145393</v>
      </c>
      <c r="D1363" s="102">
        <f t="shared" si="408"/>
        <v>42657.951880145396</v>
      </c>
      <c r="E1363" s="102">
        <f t="shared" si="409"/>
        <v>-76.975309032950904</v>
      </c>
      <c r="F1363" s="102">
        <f t="shared" si="410"/>
        <v>-267.15451886035601</v>
      </c>
      <c r="G1363" s="102">
        <f t="shared" si="411"/>
        <v>-55.381073145574206</v>
      </c>
      <c r="H1363" s="102">
        <f t="shared" si="412"/>
        <v>90.177547601314913</v>
      </c>
      <c r="I1363" s="102">
        <f t="shared" si="413"/>
        <v>-132.35638217852511</v>
      </c>
      <c r="J1363" s="102">
        <f t="shared" si="414"/>
        <v>-176.97697125904108</v>
      </c>
      <c r="K1363" s="102" t="str">
        <f t="shared" si="400"/>
        <v>1+314.932684373051i</v>
      </c>
      <c r="L1363" s="102" t="str">
        <f t="shared" si="401"/>
        <v>1-25.600380785291i</v>
      </c>
      <c r="M1363" s="102" t="str">
        <f t="shared" si="418"/>
        <v>8063.39664168397+289.33230358776i</v>
      </c>
      <c r="N1363" s="102" t="str">
        <f t="shared" si="402"/>
        <v>1+417297.691046534i</v>
      </c>
      <c r="O1363" s="102" t="str">
        <f t="shared" si="403"/>
        <v>-45601.318339531+629.056254328166i</v>
      </c>
      <c r="P1363" s="102" t="str">
        <f t="shared" si="419"/>
        <v>-262549323.787864-19029324222.708i</v>
      </c>
      <c r="Q1363" s="102" t="str">
        <f t="shared" si="404"/>
        <v>-7.03216557094523E-06+0.000141481205903064i</v>
      </c>
      <c r="R1363" s="102" t="str">
        <f t="shared" si="405"/>
        <v>1400-0.0793820433397327i</v>
      </c>
      <c r="S1363" s="102" t="str">
        <f t="shared" si="406"/>
        <v>-4.33832097321796i</v>
      </c>
      <c r="T1363" s="102" t="str">
        <f t="shared" si="415"/>
        <v>0.0134434581884971-4.33827855235668i</v>
      </c>
      <c r="U1363" s="102" t="str">
        <f t="shared" si="407"/>
        <v>-5.27397205856423E-06+0.001701940047463i</v>
      </c>
      <c r="V1363" s="102"/>
      <c r="W1363" s="102"/>
      <c r="X1363" s="102"/>
      <c r="Y1363" s="102"/>
      <c r="Z1363" s="102"/>
      <c r="AA1363" s="102"/>
      <c r="AB1363" s="102"/>
      <c r="AC1363" s="102"/>
      <c r="AD1363" s="102"/>
      <c r="AE1363" s="102"/>
      <c r="AF1363" s="102"/>
      <c r="AG1363" s="102"/>
      <c r="AH1363" s="102"/>
      <c r="AI1363" s="102"/>
      <c r="AJ1363" s="102"/>
      <c r="AK1363" s="102"/>
      <c r="AL1363" s="102"/>
    </row>
    <row r="1364" spans="2:38" s="110" customFormat="1" x14ac:dyDescent="0.2">
      <c r="B1364" s="102">
        <f t="shared" si="416"/>
        <v>7.6349999999998586</v>
      </c>
      <c r="C1364" s="102">
        <f t="shared" si="417"/>
        <v>43151907.682762489</v>
      </c>
      <c r="D1364" s="102">
        <f t="shared" si="408"/>
        <v>43151.907682762489</v>
      </c>
      <c r="E1364" s="102">
        <f t="shared" si="409"/>
        <v>-77.075446169057344</v>
      </c>
      <c r="F1364" s="102">
        <f t="shared" si="410"/>
        <v>-267.18706452113673</v>
      </c>
      <c r="G1364" s="102">
        <f t="shared" si="411"/>
        <v>-55.481072161558529</v>
      </c>
      <c r="H1364" s="102">
        <f t="shared" si="412"/>
        <v>90.17551524423159</v>
      </c>
      <c r="I1364" s="102">
        <f t="shared" si="413"/>
        <v>-132.55651833061586</v>
      </c>
      <c r="J1364" s="102">
        <f t="shared" si="414"/>
        <v>-177.01154927690516</v>
      </c>
      <c r="K1364" s="102" t="str">
        <f t="shared" si="400"/>
        <v>1+318.579432986696i</v>
      </c>
      <c r="L1364" s="102" t="str">
        <f t="shared" si="401"/>
        <v>1-25.8968192236302i</v>
      </c>
      <c r="M1364" s="102" t="str">
        <f t="shared" si="418"/>
        <v>8251.19398442308+292.682613763066i</v>
      </c>
      <c r="N1364" s="102" t="str">
        <f t="shared" si="402"/>
        <v>1+422129.770572769i</v>
      </c>
      <c r="O1364" s="102" t="str">
        <f t="shared" si="403"/>
        <v>-46663.5327885982+636.340382452062i</v>
      </c>
      <c r="P1364" s="102" t="str">
        <f t="shared" si="419"/>
        <v>-268664883.183466-19698065753.8255i</v>
      </c>
      <c r="Q1364" s="102" t="str">
        <f t="shared" si="404"/>
        <v>-6.87211393591023E-06+0.00013986340188292i</v>
      </c>
      <c r="R1364" s="102" t="str">
        <f t="shared" si="405"/>
        <v>1400-0.0784733646036839i</v>
      </c>
      <c r="S1364" s="102" t="str">
        <f t="shared" si="406"/>
        <v>-4.28866062368971i</v>
      </c>
      <c r="T1364" s="102" t="str">
        <f t="shared" si="415"/>
        <v>0.0131374506977808-4.28861964297009i</v>
      </c>
      <c r="U1364" s="102" t="str">
        <f t="shared" si="407"/>
        <v>-5.15392296605246E-06+0.00168245847531903i</v>
      </c>
      <c r="V1364" s="102"/>
      <c r="W1364" s="102"/>
      <c r="X1364" s="102"/>
      <c r="Y1364" s="102"/>
      <c r="Z1364" s="102"/>
      <c r="AA1364" s="102"/>
      <c r="AB1364" s="102"/>
      <c r="AC1364" s="102"/>
      <c r="AD1364" s="102"/>
      <c r="AE1364" s="102"/>
      <c r="AF1364" s="102"/>
      <c r="AG1364" s="102"/>
      <c r="AH1364" s="102"/>
      <c r="AI1364" s="102"/>
      <c r="AJ1364" s="102"/>
      <c r="AK1364" s="102"/>
      <c r="AL1364" s="102"/>
    </row>
    <row r="1365" spans="2:38" s="110" customFormat="1" x14ac:dyDescent="0.2">
      <c r="B1365" s="102">
        <f t="shared" si="416"/>
        <v>7.6399999999998585</v>
      </c>
      <c r="C1365" s="102">
        <f t="shared" si="417"/>
        <v>43651583.224002399</v>
      </c>
      <c r="D1365" s="102">
        <f t="shared" si="408"/>
        <v>43651.583224002396</v>
      </c>
      <c r="E1365" s="102">
        <f t="shared" si="409"/>
        <v>-77.17558018856694</v>
      </c>
      <c r="F1365" s="102">
        <f t="shared" si="410"/>
        <v>-267.21923852640674</v>
      </c>
      <c r="G1365" s="102">
        <f t="shared" si="411"/>
        <v>-55.581071199941505</v>
      </c>
      <c r="H1365" s="102">
        <f t="shared" si="412"/>
        <v>90.173506150889025</v>
      </c>
      <c r="I1365" s="102">
        <f t="shared" si="413"/>
        <v>-132.75665138850843</v>
      </c>
      <c r="J1365" s="102">
        <f t="shared" si="414"/>
        <v>-177.04573237551773</v>
      </c>
      <c r="K1365" s="102" t="str">
        <f t="shared" si="400"/>
        <v>1+322.26840895911i</v>
      </c>
      <c r="L1365" s="102" t="str">
        <f t="shared" si="401"/>
        <v>1-26.1966902573071i</v>
      </c>
      <c r="M1365" s="102" t="str">
        <f t="shared" si="418"/>
        <v>8443.36568921698+296.071718701803i</v>
      </c>
      <c r="N1365" s="102" t="str">
        <f t="shared" si="402"/>
        <v>1+427017.802942858i</v>
      </c>
      <c r="O1365" s="102" t="str">
        <f t="shared" si="403"/>
        <v>-47750.4893906279+643.708856804392i</v>
      </c>
      <c r="P1365" s="102" t="str">
        <f t="shared" si="419"/>
        <v>-274922892.256861-20390308425.3233i</v>
      </c>
      <c r="Q1365" s="102" t="str">
        <f t="shared" si="404"/>
        <v>-6.71570462103093E-06+0.000138264058399804i</v>
      </c>
      <c r="R1365" s="102" t="str">
        <f t="shared" si="405"/>
        <v>1400-0.0775750874271143i</v>
      </c>
      <c r="S1365" s="102" t="str">
        <f t="shared" si="406"/>
        <v>-4.23956873148183i</v>
      </c>
      <c r="T1365" s="102" t="str">
        <f t="shared" si="415"/>
        <v>0.012838408653948-4.23952914201285i</v>
      </c>
      <c r="U1365" s="102" t="str">
        <f t="shared" si="407"/>
        <v>-5.03660647193344E-06+0.00166319989417427i</v>
      </c>
      <c r="V1365" s="102"/>
      <c r="W1365" s="102"/>
      <c r="X1365" s="102"/>
      <c r="Y1365" s="102"/>
      <c r="Z1365" s="102"/>
      <c r="AA1365" s="102"/>
      <c r="AB1365" s="102"/>
      <c r="AC1365" s="102"/>
      <c r="AD1365" s="102"/>
      <c r="AE1365" s="102"/>
      <c r="AF1365" s="102"/>
      <c r="AG1365" s="102"/>
      <c r="AH1365" s="102"/>
      <c r="AI1365" s="102"/>
      <c r="AJ1365" s="102"/>
      <c r="AK1365" s="102"/>
      <c r="AL1365" s="102"/>
    </row>
    <row r="1366" spans="2:38" s="110" customFormat="1" x14ac:dyDescent="0.2">
      <c r="B1366" s="102">
        <f t="shared" si="416"/>
        <v>7.6449999999998584</v>
      </c>
      <c r="C1366" s="102">
        <f t="shared" si="417"/>
        <v>44157044.735316887</v>
      </c>
      <c r="D1366" s="102">
        <f t="shared" si="408"/>
        <v>44157.044735316886</v>
      </c>
      <c r="E1366" s="102">
        <f t="shared" si="409"/>
        <v>-77.275711162197496</v>
      </c>
      <c r="F1366" s="102">
        <f t="shared" si="410"/>
        <v>-267.25104510025972</v>
      </c>
      <c r="G1366" s="102">
        <f t="shared" si="411"/>
        <v>-55.681070260213382</v>
      </c>
      <c r="H1366" s="102">
        <f t="shared" si="412"/>
        <v>90.171520055004933</v>
      </c>
      <c r="I1366" s="102">
        <f t="shared" si="413"/>
        <v>-132.95678142241087</v>
      </c>
      <c r="J1366" s="102">
        <f t="shared" si="414"/>
        <v>-177.0795250452548</v>
      </c>
      <c r="K1366" s="102" t="str">
        <f t="shared" si="400"/>
        <v>1+326.000101260062i</v>
      </c>
      <c r="L1366" s="102" t="str">
        <f t="shared" si="401"/>
        <v>1-26.5000336339023i</v>
      </c>
      <c r="M1366" s="102" t="str">
        <f t="shared" si="418"/>
        <v>8640.0136480472+299.50006762616i</v>
      </c>
      <c r="N1366" s="102" t="str">
        <f t="shared" si="402"/>
        <v>1+431962.436060197i</v>
      </c>
      <c r="O1366" s="102" t="str">
        <f t="shared" si="403"/>
        <v>-48862.7644643984+651.16265406845i</v>
      </c>
      <c r="P1366" s="102" t="str">
        <f t="shared" si="419"/>
        <v>-281326669.087295-21106878119.5145i</v>
      </c>
      <c r="Q1366" s="102" t="str">
        <f t="shared" si="404"/>
        <v>-6.56285475746997E-06+0.000136682966116762i</v>
      </c>
      <c r="R1366" s="102" t="str">
        <f t="shared" si="405"/>
        <v>1400-0.0766870927443564i</v>
      </c>
      <c r="S1366" s="102" t="str">
        <f t="shared" si="406"/>
        <v>-4.19103878951715i</v>
      </c>
      <c r="T1366" s="102" t="str">
        <f t="shared" si="415"/>
        <v>0.0125461735101017-4.19100054406757i</v>
      </c>
      <c r="U1366" s="102" t="str">
        <f t="shared" si="407"/>
        <v>-4.92196037703989E-06+0.00164416175190343i</v>
      </c>
      <c r="V1366" s="102"/>
      <c r="W1366" s="102"/>
      <c r="X1366" s="102"/>
      <c r="Y1366" s="102"/>
      <c r="Z1366" s="102"/>
      <c r="AA1366" s="102"/>
      <c r="AB1366" s="102"/>
      <c r="AC1366" s="102"/>
      <c r="AD1366" s="102"/>
      <c r="AE1366" s="102"/>
      <c r="AF1366" s="102"/>
      <c r="AG1366" s="102"/>
      <c r="AH1366" s="102"/>
      <c r="AI1366" s="102"/>
      <c r="AJ1366" s="102"/>
      <c r="AK1366" s="102"/>
      <c r="AL1366" s="102"/>
    </row>
    <row r="1367" spans="2:38" s="110" customFormat="1" x14ac:dyDescent="0.2">
      <c r="B1367" s="102">
        <f t="shared" si="416"/>
        <v>7.6499999999998582</v>
      </c>
      <c r="C1367" s="102">
        <f t="shared" si="417"/>
        <v>44668359.215081781</v>
      </c>
      <c r="D1367" s="102">
        <f t="shared" si="408"/>
        <v>44668.359215081779</v>
      </c>
      <c r="E1367" s="102">
        <f t="shared" si="409"/>
        <v>-77.375839159066757</v>
      </c>
      <c r="F1367" s="102">
        <f t="shared" si="410"/>
        <v>-267.28248841945913</v>
      </c>
      <c r="G1367" s="102">
        <f t="shared" si="411"/>
        <v>-55.781069341875892</v>
      </c>
      <c r="H1367" s="102">
        <f t="shared" si="412"/>
        <v>90.169556693344617</v>
      </c>
      <c r="I1367" s="102">
        <f t="shared" si="413"/>
        <v>-133.15690850094265</v>
      </c>
      <c r="J1367" s="102">
        <f t="shared" si="414"/>
        <v>-177.11293172611451</v>
      </c>
      <c r="K1367" s="102" t="str">
        <f t="shared" si="400"/>
        <v>1+329.775004521326i</v>
      </c>
      <c r="L1367" s="102" t="str">
        <f t="shared" si="401"/>
        <v>1-26.8068895612519i</v>
      </c>
      <c r="M1367" s="102" t="str">
        <f t="shared" si="418"/>
        <v>8841.24212626453+302.968114960074i</v>
      </c>
      <c r="N1367" s="102" t="str">
        <f t="shared" si="402"/>
        <v>1+436964.32533055i</v>
      </c>
      <c r="O1367" s="102" t="str">
        <f t="shared" si="403"/>
        <v>-50000.9477528762+658.702762236989i</v>
      </c>
      <c r="P1367" s="102" t="str">
        <f t="shared" si="419"/>
        <v>-287879609.042008-21848629742.0209i</v>
      </c>
      <c r="Q1367" s="102" t="str">
        <f t="shared" si="404"/>
        <v>-6.41348336089342E-06+0.000135119918025953i</v>
      </c>
      <c r="R1367" s="102" t="str">
        <f t="shared" si="405"/>
        <v>1400-0.0758092628526774i</v>
      </c>
      <c r="S1367" s="102" t="str">
        <f t="shared" si="406"/>
        <v>-4.14306436520445i</v>
      </c>
      <c r="T1367" s="102" t="str">
        <f t="shared" si="415"/>
        <v>0.0122605903280417-4.14302741814645i</v>
      </c>
      <c r="U1367" s="102" t="str">
        <f t="shared" si="407"/>
        <v>-4.80992389792404E-06+0.00162534152558053i</v>
      </c>
      <c r="V1367" s="102"/>
      <c r="W1367" s="102"/>
      <c r="X1367" s="102"/>
      <c r="Y1367" s="102"/>
      <c r="Z1367" s="102"/>
      <c r="AA1367" s="102"/>
      <c r="AB1367" s="102"/>
      <c r="AC1367" s="102"/>
      <c r="AD1367" s="102"/>
      <c r="AE1367" s="102"/>
      <c r="AF1367" s="102"/>
      <c r="AG1367" s="102"/>
      <c r="AH1367" s="102"/>
      <c r="AI1367" s="102"/>
      <c r="AJ1367" s="102"/>
      <c r="AK1367" s="102"/>
      <c r="AL1367" s="102"/>
    </row>
    <row r="1368" spans="2:38" s="110" customFormat="1" x14ac:dyDescent="0.2">
      <c r="B1368" s="102">
        <f t="shared" si="416"/>
        <v>7.6549999999998581</v>
      </c>
      <c r="C1368" s="102">
        <f t="shared" si="417"/>
        <v>45185594.437477536</v>
      </c>
      <c r="D1368" s="102">
        <f t="shared" si="408"/>
        <v>45185.594437477535</v>
      </c>
      <c r="E1368" s="102">
        <f t="shared" si="409"/>
        <v>-77.475964246729177</v>
      </c>
      <c r="F1368" s="102">
        <f t="shared" si="410"/>
        <v>-267.31357261394544</v>
      </c>
      <c r="G1368" s="102">
        <f t="shared" si="411"/>
        <v>-55.881068444442136</v>
      </c>
      <c r="H1368" s="102">
        <f t="shared" si="412"/>
        <v>90.167615805686083</v>
      </c>
      <c r="I1368" s="102">
        <f t="shared" si="413"/>
        <v>-133.3570326911713</v>
      </c>
      <c r="J1368" s="102">
        <f t="shared" si="414"/>
        <v>-177.14595680825937</v>
      </c>
      <c r="K1368" s="102" t="str">
        <f t="shared" si="400"/>
        <v>1+333.593619102238i</v>
      </c>
      <c r="L1368" s="102" t="str">
        <f t="shared" si="401"/>
        <v>1-27.1172987127765i</v>
      </c>
      <c r="M1368" s="102" t="str">
        <f t="shared" si="418"/>
        <v>9047.15781787157+306.476320389461i</v>
      </c>
      <c r="N1368" s="102" t="str">
        <f t="shared" si="402"/>
        <v>1+442024.133748923i</v>
      </c>
      <c r="O1368" s="102" t="str">
        <f t="shared" si="403"/>
        <v>-51165.6427359066+666.330180743181i</v>
      </c>
      <c r="P1368" s="102" t="str">
        <f t="shared" si="419"/>
        <v>-294585186.576504-22616448241.7158i</v>
      </c>
      <c r="Q1368" s="102" t="str">
        <f t="shared" si="404"/>
        <v>-6.26751128865563E-06+0.000133574709424252i</v>
      </c>
      <c r="R1368" s="102" t="str">
        <f t="shared" si="405"/>
        <v>1400-0.0749414813966755i</v>
      </c>
      <c r="S1368" s="102" t="str">
        <f t="shared" si="406"/>
        <v>-4.09563909958574i</v>
      </c>
      <c r="T1368" s="102" t="str">
        <f t="shared" si="415"/>
        <v>0.0119815076961324-4.09560340684051i</v>
      </c>
      <c r="U1368" s="102" t="str">
        <f t="shared" si="407"/>
        <v>-4.70043763463655E-06+0.00160673672114512i</v>
      </c>
      <c r="V1368" s="102"/>
      <c r="W1368" s="102"/>
      <c r="X1368" s="102"/>
      <c r="Y1368" s="102"/>
      <c r="Z1368" s="102"/>
      <c r="AA1368" s="102"/>
      <c r="AB1368" s="102"/>
      <c r="AC1368" s="102"/>
      <c r="AD1368" s="102"/>
      <c r="AE1368" s="102"/>
      <c r="AF1368" s="102"/>
      <c r="AG1368" s="102"/>
      <c r="AH1368" s="102"/>
      <c r="AI1368" s="102"/>
      <c r="AJ1368" s="102"/>
      <c r="AK1368" s="102"/>
      <c r="AL1368" s="102"/>
    </row>
    <row r="1369" spans="2:38" s="110" customFormat="1" x14ac:dyDescent="0.2">
      <c r="B1369" s="102">
        <f t="shared" si="416"/>
        <v>7.659999999999858</v>
      </c>
      <c r="C1369" s="102">
        <f t="shared" si="417"/>
        <v>45708818.961472631</v>
      </c>
      <c r="D1369" s="102">
        <f t="shared" si="408"/>
        <v>45708.818961472629</v>
      </c>
      <c r="E1369" s="102">
        <f t="shared" si="409"/>
        <v>-77.576086491210575</v>
      </c>
      <c r="F1369" s="102">
        <f t="shared" si="410"/>
        <v>-267.34430176733844</v>
      </c>
      <c r="G1369" s="102">
        <f t="shared" si="411"/>
        <v>-55.981067567436291</v>
      </c>
      <c r="H1369" s="102">
        <f t="shared" si="412"/>
        <v>90.165697134785617</v>
      </c>
      <c r="I1369" s="102">
        <f t="shared" si="413"/>
        <v>-133.55715405864686</v>
      </c>
      <c r="J1369" s="102">
        <f t="shared" si="414"/>
        <v>-177.17860463255283</v>
      </c>
      <c r="K1369" s="102" t="str">
        <f t="shared" si="400"/>
        <v>1+337.456451156026i</v>
      </c>
      <c r="L1369" s="102" t="str">
        <f t="shared" si="401"/>
        <v>1-27.4313022328731i</v>
      </c>
      <c r="M1369" s="102" t="str">
        <f t="shared" si="418"/>
        <v>9257.86990209373+310.025148923153i</v>
      </c>
      <c r="N1369" s="102" t="str">
        <f t="shared" si="402"/>
        <v>1+447142.53198744i</v>
      </c>
      <c r="O1369" s="102" t="str">
        <f t="shared" si="403"/>
        <v>-52357.4669501865+674.045920593087i</v>
      </c>
      <c r="P1369" s="102" t="str">
        <f t="shared" si="419"/>
        <v>-301446957.076748-23411249666.5092i</v>
      </c>
      <c r="Q1369" s="102" t="str">
        <f t="shared" si="404"/>
        <v>-6.12486119795603E-06+0.000132047137889077i</v>
      </c>
      <c r="R1369" s="102" t="str">
        <f t="shared" si="405"/>
        <v>1400-0.0740836333528587i</v>
      </c>
      <c r="S1369" s="102" t="str">
        <f t="shared" si="406"/>
        <v>-4.04875670649345i</v>
      </c>
      <c r="T1369" s="102" t="str">
        <f t="shared" si="415"/>
        <v>0.0117087776490404-4.04872222547858i</v>
      </c>
      <c r="U1369" s="102" t="str">
        <f t="shared" si="407"/>
        <v>-4.59344353923892E-06+0.00158834487307236i</v>
      </c>
      <c r="V1369" s="102"/>
      <c r="W1369" s="102"/>
      <c r="X1369" s="102"/>
      <c r="Y1369" s="102"/>
      <c r="Z1369" s="102"/>
      <c r="AA1369" s="102"/>
      <c r="AB1369" s="102"/>
      <c r="AC1369" s="102"/>
      <c r="AD1369" s="102"/>
      <c r="AE1369" s="102"/>
      <c r="AF1369" s="102"/>
      <c r="AG1369" s="102"/>
      <c r="AH1369" s="102"/>
      <c r="AI1369" s="102"/>
      <c r="AJ1369" s="102"/>
      <c r="AK1369" s="102"/>
      <c r="AL1369" s="102"/>
    </row>
    <row r="1370" spans="2:38" s="110" customFormat="1" x14ac:dyDescent="0.2">
      <c r="B1370" s="102">
        <f t="shared" si="416"/>
        <v>7.6649999999998579</v>
      </c>
      <c r="C1370" s="102">
        <f t="shared" si="417"/>
        <v>46238102.139910981</v>
      </c>
      <c r="D1370" s="102">
        <f t="shared" si="408"/>
        <v>46238.102139910981</v>
      </c>
      <c r="E1370" s="102">
        <f t="shared" si="409"/>
        <v>-77.676205957042285</v>
      </c>
      <c r="F1370" s="102">
        <f t="shared" si="410"/>
        <v>-267.37467991743563</v>
      </c>
      <c r="G1370" s="102">
        <f t="shared" si="411"/>
        <v>-56.081066710393365</v>
      </c>
      <c r="H1370" s="102">
        <f t="shared" si="412"/>
        <v>90.163800426343627</v>
      </c>
      <c r="I1370" s="102">
        <f t="shared" si="413"/>
        <v>-133.75727266743564</v>
      </c>
      <c r="J1370" s="102">
        <f t="shared" si="414"/>
        <v>-177.21087949109199</v>
      </c>
      <c r="K1370" s="102" t="str">
        <f t="shared" si="400"/>
        <v>1+341.364012696895i</v>
      </c>
      <c r="L1370" s="102" t="str">
        <f t="shared" si="401"/>
        <v>1-27.7489417423681i</v>
      </c>
      <c r="M1370" s="102" t="str">
        <f t="shared" si="418"/>
        <v>9473.49010126714+313.615070954527i</v>
      </c>
      <c r="N1370" s="102" t="str">
        <f t="shared" si="402"/>
        <v>1+452320.198484243i</v>
      </c>
      <c r="O1370" s="102" t="str">
        <f t="shared" si="403"/>
        <v>-53577.0523166893+681.851004499666i</v>
      </c>
      <c r="P1370" s="102" t="str">
        <f t="shared" si="419"/>
        <v>-308468558.744286-24233982256.2346i</v>
      </c>
      <c r="Q1370" s="102" t="str">
        <f t="shared" si="404"/>
        <v>-5.98545750494433E-06+0.000130537003254414i</v>
      </c>
      <c r="R1370" s="102" t="str">
        <f t="shared" si="405"/>
        <v>1400-0.0732356050143987i</v>
      </c>
      <c r="S1370" s="102" t="str">
        <f t="shared" si="406"/>
        <v>-4.00241097171713i</v>
      </c>
      <c r="T1370" s="102" t="str">
        <f t="shared" si="415"/>
        <v>0.0114422555892979-4.00237766129583i</v>
      </c>
      <c r="U1370" s="102" t="str">
        <f t="shared" si="407"/>
        <v>-4.48888488503224E-06+0.00157016354404682i</v>
      </c>
      <c r="V1370" s="102"/>
      <c r="W1370" s="102"/>
      <c r="X1370" s="102"/>
      <c r="Y1370" s="102"/>
      <c r="Z1370" s="102"/>
      <c r="AA1370" s="102"/>
      <c r="AB1370" s="102"/>
      <c r="AC1370" s="102"/>
      <c r="AD1370" s="102"/>
      <c r="AE1370" s="102"/>
      <c r="AF1370" s="102"/>
      <c r="AG1370" s="102"/>
      <c r="AH1370" s="102"/>
      <c r="AI1370" s="102"/>
      <c r="AJ1370" s="102"/>
      <c r="AK1370" s="102"/>
      <c r="AL1370" s="102"/>
    </row>
    <row r="1371" spans="2:38" s="110" customFormat="1" x14ac:dyDescent="0.2">
      <c r="B1371" s="102">
        <f t="shared" si="416"/>
        <v>7.6699999999998578</v>
      </c>
      <c r="C1371" s="102">
        <f t="shared" si="417"/>
        <v>46773514.128704593</v>
      </c>
      <c r="D1371" s="102">
        <f t="shared" si="408"/>
        <v>46773.514128704592</v>
      </c>
      <c r="E1371" s="102">
        <f t="shared" si="409"/>
        <v>-77.776322707295733</v>
      </c>
      <c r="F1371" s="102">
        <f t="shared" si="410"/>
        <v>-267.40471105670537</v>
      </c>
      <c r="G1371" s="102">
        <f t="shared" si="411"/>
        <v>-56.181065872858923</v>
      </c>
      <c r="H1371" s="102">
        <f t="shared" si="412"/>
        <v>90.161925428971031</v>
      </c>
      <c r="I1371" s="102">
        <f t="shared" si="413"/>
        <v>-133.95738858015466</v>
      </c>
      <c r="J1371" s="102">
        <f t="shared" si="414"/>
        <v>-177.24278562773435</v>
      </c>
      <c r="K1371" s="102" t="str">
        <f t="shared" si="400"/>
        <v>1+345.316821667894i</v>
      </c>
      <c r="L1371" s="102" t="str">
        <f t="shared" si="401"/>
        <v>1-28.0702593440345i</v>
      </c>
      <c r="M1371" s="102" t="str">
        <f t="shared" si="418"/>
        <v>9694.1327400755+317.246562323859i</v>
      </c>
      <c r="N1371" s="102" t="str">
        <f t="shared" si="402"/>
        <v>1+457557.81953342i</v>
      </c>
      <c r="O1371" s="102" t="str">
        <f t="shared" si="403"/>
        <v>-54825.0454757198+689.746467018335i</v>
      </c>
      <c r="P1371" s="102" t="str">
        <f t="shared" si="419"/>
        <v>-315653714.525265-25085627573.9445i</v>
      </c>
      <c r="Q1371" s="102" t="str">
        <f t="shared" si="404"/>
        <v>-5.84922634475299E-06+0.000129044107587025i</v>
      </c>
      <c r="R1371" s="102" t="str">
        <f t="shared" si="405"/>
        <v>1400-0.0723972839760569i</v>
      </c>
      <c r="S1371" s="102" t="str">
        <f t="shared" si="406"/>
        <v>-3.95659575217986i</v>
      </c>
      <c r="T1371" s="102" t="str">
        <f t="shared" si="415"/>
        <v>0.0111818002106517-3.95656357261187i</v>
      </c>
      <c r="U1371" s="102" t="str">
        <f t="shared" si="407"/>
        <v>-4.38670623648643E-06+0.00155219032464004i</v>
      </c>
      <c r="V1371" s="102"/>
      <c r="W1371" s="102"/>
      <c r="X1371" s="102"/>
      <c r="Y1371" s="102"/>
      <c r="Z1371" s="102"/>
      <c r="AA1371" s="102"/>
      <c r="AB1371" s="102"/>
      <c r="AC1371" s="102"/>
      <c r="AD1371" s="102"/>
      <c r="AE1371" s="102"/>
      <c r="AF1371" s="102"/>
      <c r="AG1371" s="102"/>
      <c r="AH1371" s="102"/>
      <c r="AI1371" s="102"/>
      <c r="AJ1371" s="102"/>
      <c r="AK1371" s="102"/>
      <c r="AL1371" s="102"/>
    </row>
    <row r="1372" spans="2:38" s="110" customFormat="1" x14ac:dyDescent="0.2">
      <c r="B1372" s="102">
        <f t="shared" si="416"/>
        <v>7.6749999999998577</v>
      </c>
      <c r="C1372" s="102">
        <f t="shared" si="417"/>
        <v>47315125.896132641</v>
      </c>
      <c r="D1372" s="102">
        <f t="shared" si="408"/>
        <v>47315.125896132638</v>
      </c>
      <c r="E1372" s="102">
        <f t="shared" si="409"/>
        <v>-77.876436803614212</v>
      </c>
      <c r="F1372" s="102">
        <f t="shared" si="410"/>
        <v>-267.43439913277552</v>
      </c>
      <c r="G1372" s="102">
        <f t="shared" si="411"/>
        <v>-56.281065054388918</v>
      </c>
      <c r="H1372" s="102">
        <f t="shared" si="412"/>
        <v>90.160071894155934</v>
      </c>
      <c r="I1372" s="102">
        <f t="shared" si="413"/>
        <v>-134.15750185800312</v>
      </c>
      <c r="J1372" s="102">
        <f t="shared" si="414"/>
        <v>-177.27432723861961</v>
      </c>
      <c r="K1372" s="102" t="str">
        <f t="shared" si="400"/>
        <v>1+349.315402009571i</v>
      </c>
      <c r="L1372" s="102" t="str">
        <f t="shared" si="401"/>
        <v>1-28.3952976281722i</v>
      </c>
      <c r="M1372" s="102" t="str">
        <f t="shared" si="418"/>
        <v>9919.91480616639+320.920104381399i</v>
      </c>
      <c r="N1372" s="102" t="str">
        <f t="shared" si="402"/>
        <v>1+462856.089375966i</v>
      </c>
      <c r="O1372" s="102" t="str">
        <f t="shared" si="403"/>
        <v>-56102.1081297696+697.733354684101i</v>
      </c>
      <c r="P1372" s="102" t="str">
        <f t="shared" si="419"/>
        <v>-323006234.084387-25967201676.9594i</v>
      </c>
      <c r="Q1372" s="102" t="str">
        <f t="shared" si="404"/>
        <v>-5.71609553243704E-06+0.000127568255162891i</v>
      </c>
      <c r="R1372" s="102" t="str">
        <f t="shared" si="405"/>
        <v>1400-0.0715685591192887i</v>
      </c>
      <c r="S1372" s="102" t="str">
        <f t="shared" si="406"/>
        <v>-3.91130497512391i</v>
      </c>
      <c r="T1372" s="102" t="str">
        <f t="shared" si="415"/>
        <v>0.0109272734231558-3.91127388801811i</v>
      </c>
      <c r="U1372" s="102" t="str">
        <f t="shared" si="407"/>
        <v>-4.28685341985342E-06+0.00153442283299172i</v>
      </c>
      <c r="V1372" s="102"/>
      <c r="W1372" s="102"/>
      <c r="X1372" s="102"/>
      <c r="Y1372" s="102"/>
      <c r="Z1372" s="102"/>
      <c r="AA1372" s="102"/>
      <c r="AB1372" s="102"/>
      <c r="AC1372" s="102"/>
      <c r="AD1372" s="102"/>
      <c r="AE1372" s="102"/>
      <c r="AF1372" s="102"/>
      <c r="AG1372" s="102"/>
      <c r="AH1372" s="102"/>
      <c r="AI1372" s="102"/>
      <c r="AJ1372" s="102"/>
      <c r="AK1372" s="102"/>
      <c r="AL1372" s="102"/>
    </row>
    <row r="1373" spans="2:38" s="110" customFormat="1" x14ac:dyDescent="0.2">
      <c r="B1373" s="102">
        <f t="shared" si="416"/>
        <v>7.6799999999998576</v>
      </c>
      <c r="C1373" s="102">
        <f t="shared" si="417"/>
        <v>47863009.232248247</v>
      </c>
      <c r="D1373" s="102">
        <f t="shared" si="408"/>
        <v>47863.009232248245</v>
      </c>
      <c r="E1373" s="102">
        <f t="shared" si="409"/>
        <v>-77.97654830624586</v>
      </c>
      <c r="F1373" s="102">
        <f t="shared" si="410"/>
        <v>-267.46374804891798</v>
      </c>
      <c r="G1373" s="102">
        <f t="shared" si="411"/>
        <v>-56.381064254549472</v>
      </c>
      <c r="H1373" s="102">
        <f t="shared" si="412"/>
        <v>90.158239576230656</v>
      </c>
      <c r="I1373" s="102">
        <f t="shared" si="413"/>
        <v>-134.35761256079533</v>
      </c>
      <c r="J1373" s="102">
        <f t="shared" si="414"/>
        <v>-177.30550847268734</v>
      </c>
      <c r="K1373" s="102" t="str">
        <f t="shared" si="400"/>
        <v>1+353.360283729419i</v>
      </c>
      <c r="L1373" s="102" t="str">
        <f t="shared" si="401"/>
        <v>1-28.7240996782538i</v>
      </c>
      <c r="M1373" s="102" t="str">
        <f t="shared" si="418"/>
        <v>10150.9560121799+324.636184051165i</v>
      </c>
      <c r="N1373" s="102" t="str">
        <f t="shared" si="402"/>
        <v>1+468215.71029181i</v>
      </c>
      <c r="O1373" s="102" t="str">
        <f t="shared" si="403"/>
        <v>-57408.917394363+705.812726150271i</v>
      </c>
      <c r="P1373" s="102" t="str">
        <f t="shared" si="419"/>
        <v>-330530015.824842-26879756329.0728i</v>
      </c>
      <c r="Q1373" s="102" t="str">
        <f t="shared" si="404"/>
        <v>-0.000005585994524799+0.000126109252443828i</v>
      </c>
      <c r="R1373" s="102" t="str">
        <f t="shared" si="405"/>
        <v>1400-0.0707493205975105i</v>
      </c>
      <c r="S1373" s="102" t="str">
        <f t="shared" si="406"/>
        <v>-3.86653263730582i</v>
      </c>
      <c r="T1373" s="102" t="str">
        <f t="shared" si="415"/>
        <v>0.0106785402799692-3.86650260557441i</v>
      </c>
      <c r="U1373" s="102" t="str">
        <f t="shared" si="407"/>
        <v>-4.18927349444945E-06+0.00151685871449457i</v>
      </c>
      <c r="V1373" s="102"/>
      <c r="W1373" s="102"/>
      <c r="X1373" s="102"/>
      <c r="Y1373" s="102"/>
      <c r="Z1373" s="102"/>
      <c r="AA1373" s="102"/>
      <c r="AB1373" s="102"/>
      <c r="AC1373" s="102"/>
      <c r="AD1373" s="102"/>
      <c r="AE1373" s="102"/>
      <c r="AF1373" s="102"/>
      <c r="AG1373" s="102"/>
      <c r="AH1373" s="102"/>
      <c r="AI1373" s="102"/>
      <c r="AJ1373" s="102"/>
      <c r="AK1373" s="102"/>
      <c r="AL1373" s="102"/>
    </row>
    <row r="1374" spans="2:38" s="110" customFormat="1" x14ac:dyDescent="0.2">
      <c r="B1374" s="102">
        <f t="shared" si="416"/>
        <v>7.6849999999998575</v>
      </c>
      <c r="C1374" s="102">
        <f t="shared" si="417"/>
        <v>48417236.758394167</v>
      </c>
      <c r="D1374" s="102">
        <f t="shared" si="408"/>
        <v>48417.236758394167</v>
      </c>
      <c r="E1374" s="102">
        <f t="shared" si="409"/>
        <v>-78.076657274074506</v>
      </c>
      <c r="F1374" s="102">
        <f t="shared" si="410"/>
        <v>-267.49276166452785</v>
      </c>
      <c r="G1374" s="102">
        <f t="shared" si="411"/>
        <v>-56.481063472916503</v>
      </c>
      <c r="H1374" s="102">
        <f t="shared" si="412"/>
        <v>90.156428232339309</v>
      </c>
      <c r="I1374" s="102">
        <f t="shared" si="413"/>
        <v>-134.55772074699101</v>
      </c>
      <c r="J1374" s="102">
        <f t="shared" si="414"/>
        <v>-177.33633343218855</v>
      </c>
      <c r="K1374" s="102" t="str">
        <f t="shared" si="400"/>
        <v>1+357.452002972129i</v>
      </c>
      <c r="L1374" s="102" t="str">
        <f t="shared" si="401"/>
        <v>1-29.056709076635i</v>
      </c>
      <c r="M1374" s="102" t="str">
        <f t="shared" si="418"/>
        <v>10387.3788592216+328.395293895494i</v>
      </c>
      <c r="N1374" s="102" t="str">
        <f t="shared" si="402"/>
        <v>1+473637.3926929i</v>
      </c>
      <c r="O1374" s="102" t="str">
        <f t="shared" si="403"/>
        <v>-58746.1661570685+713.985652328782i</v>
      </c>
      <c r="P1374" s="102" t="str">
        <f t="shared" si="419"/>
        <v>-338229048.955301-27824380255.3522i</v>
      </c>
      <c r="Q1374" s="102" t="str">
        <f t="shared" si="404"/>
        <v>-5.45885438308087E-06+0.000124666908054326i</v>
      </c>
      <c r="R1374" s="102" t="str">
        <f t="shared" si="405"/>
        <v>1400-0.0699394598215453i</v>
      </c>
      <c r="S1374" s="102" t="str">
        <f t="shared" si="406"/>
        <v>-3.82227280420071i</v>
      </c>
      <c r="T1374" s="102" t="str">
        <f t="shared" si="415"/>
        <v>0.0104354689058194-3.82224379201495i</v>
      </c>
      <c r="U1374" s="102" t="str">
        <f t="shared" si="407"/>
        <v>-4.09391472459068E-06+0.00149949564148278i</v>
      </c>
      <c r="V1374" s="102"/>
      <c r="W1374" s="102"/>
      <c r="X1374" s="102"/>
      <c r="Y1374" s="102"/>
      <c r="Z1374" s="102"/>
      <c r="AA1374" s="102"/>
      <c r="AB1374" s="102"/>
      <c r="AC1374" s="102"/>
      <c r="AD1374" s="102"/>
      <c r="AE1374" s="102"/>
      <c r="AF1374" s="102"/>
      <c r="AG1374" s="102"/>
      <c r="AH1374" s="102"/>
      <c r="AI1374" s="102"/>
      <c r="AJ1374" s="102"/>
      <c r="AK1374" s="102"/>
      <c r="AL1374" s="102"/>
    </row>
    <row r="1375" spans="2:38" s="110" customFormat="1" x14ac:dyDescent="0.2">
      <c r="B1375" s="102">
        <f t="shared" si="416"/>
        <v>7.6899999999998574</v>
      </c>
      <c r="C1375" s="102">
        <f t="shared" si="417"/>
        <v>48977881.936828665</v>
      </c>
      <c r="D1375" s="102">
        <f t="shared" si="408"/>
        <v>48977.881936828664</v>
      </c>
      <c r="E1375" s="102">
        <f t="shared" si="409"/>
        <v>-78.176763764650644</v>
      </c>
      <c r="F1375" s="102">
        <f t="shared" si="410"/>
        <v>-267.521443795599</v>
      </c>
      <c r="G1375" s="102">
        <f t="shared" si="411"/>
        <v>-56.581062709075411</v>
      </c>
      <c r="H1375" s="102">
        <f t="shared" si="412"/>
        <v>90.154637622405502</v>
      </c>
      <c r="I1375" s="102">
        <f t="shared" si="413"/>
        <v>-134.75782647372606</v>
      </c>
      <c r="J1375" s="102">
        <f t="shared" si="414"/>
        <v>-177.36680617319348</v>
      </c>
      <c r="K1375" s="102" t="str">
        <f t="shared" si="400"/>
        <v>1+361.591102090654i</v>
      </c>
      <c r="L1375" s="102" t="str">
        <f t="shared" si="401"/>
        <v>1-29.393169910331i</v>
      </c>
      <c r="M1375" s="102" t="str">
        <f t="shared" si="418"/>
        <v>10629.3087018144+332.197932180323i</v>
      </c>
      <c r="N1375" s="102" t="str">
        <f t="shared" si="402"/>
        <v>1+479121.855217365i</v>
      </c>
      <c r="O1375" s="102" t="str">
        <f t="shared" si="403"/>
        <v>-60114.5634448814+722.253216532147i</v>
      </c>
      <c r="P1375" s="102" t="str">
        <f t="shared" si="419"/>
        <v>-346107415.605036-28802200441.0404i</v>
      </c>
      <c r="Q1375" s="102" t="str">
        <f t="shared" si="404"/>
        <v>-5.33460773650156E-06+0.000123241032758579i</v>
      </c>
      <c r="R1375" s="102" t="str">
        <f t="shared" si="405"/>
        <v>1400-0.0691388694452232i</v>
      </c>
      <c r="S1375" s="102" t="str">
        <f t="shared" si="406"/>
        <v>-3.77851960921568i</v>
      </c>
      <c r="T1375" s="102" t="str">
        <f t="shared" si="415"/>
        <v>0.0101979304270941-3.7784915819632i</v>
      </c>
      <c r="U1375" s="102" t="str">
        <f t="shared" si="407"/>
        <v>-4.00072655216768E-06+0.00148233131292402i</v>
      </c>
      <c r="V1375" s="102"/>
      <c r="W1375" s="102"/>
      <c r="X1375" s="102"/>
      <c r="Y1375" s="102"/>
      <c r="Z1375" s="102"/>
      <c r="AA1375" s="102"/>
      <c r="AB1375" s="102"/>
      <c r="AC1375" s="102"/>
      <c r="AD1375" s="102"/>
      <c r="AE1375" s="102"/>
      <c r="AF1375" s="102"/>
      <c r="AG1375" s="102"/>
      <c r="AH1375" s="102"/>
      <c r="AI1375" s="102"/>
      <c r="AJ1375" s="102"/>
      <c r="AK1375" s="102"/>
      <c r="AL1375" s="102"/>
    </row>
    <row r="1376" spans="2:38" s="110" customFormat="1" x14ac:dyDescent="0.2">
      <c r="B1376" s="102">
        <f t="shared" si="416"/>
        <v>7.6949999999998573</v>
      </c>
      <c r="C1376" s="102">
        <f t="shared" si="417"/>
        <v>49545019.08046288</v>
      </c>
      <c r="D1376" s="102">
        <f t="shared" si="408"/>
        <v>49545.01908046288</v>
      </c>
      <c r="E1376" s="102">
        <f t="shared" si="409"/>
        <v>-78.276867834221264</v>
      </c>
      <c r="F1376" s="102">
        <f t="shared" si="410"/>
        <v>-267.54979821519419</v>
      </c>
      <c r="G1376" s="102">
        <f t="shared" si="411"/>
        <v>-56.681061962621385</v>
      </c>
      <c r="H1376" s="102">
        <f t="shared" si="412"/>
        <v>90.152867509100588</v>
      </c>
      <c r="I1376" s="102">
        <f t="shared" si="413"/>
        <v>-134.95792979684265</v>
      </c>
      <c r="J1376" s="102">
        <f t="shared" si="414"/>
        <v>-177.3969307060936</v>
      </c>
      <c r="K1376" s="102" t="str">
        <f t="shared" si="400"/>
        <v>1+365.778129718099i</v>
      </c>
      <c r="L1376" s="102" t="str">
        <f t="shared" si="401"/>
        <v>1-29.7335267768611i</v>
      </c>
      <c r="M1376" s="102" t="str">
        <f t="shared" si="418"/>
        <v>10876.8738143633+336.044602941238i</v>
      </c>
      <c r="N1376" s="102" t="str">
        <f t="shared" si="402"/>
        <v>1+484669.824824772i</v>
      </c>
      <c r="O1376" s="102" t="str">
        <f t="shared" si="403"/>
        <v>-61514.8348001561+730.616514617046i</v>
      </c>
      <c r="P1376" s="102" t="str">
        <f t="shared" si="419"/>
        <v>-354169292.988329-29814383476.0999i</v>
      </c>
      <c r="Q1376" s="102" t="str">
        <f t="shared" si="404"/>
        <v>-5.21318874662244E-06+0.000121831439437724i</v>
      </c>
      <c r="R1376" s="102" t="str">
        <f t="shared" si="405"/>
        <v>1400-0.0683474433511575i</v>
      </c>
      <c r="S1376" s="102" t="str">
        <f t="shared" si="406"/>
        <v>-3.73526725291208i</v>
      </c>
      <c r="T1376" s="102" t="str">
        <f t="shared" si="415"/>
        <v>0.00996579890352274-3.73524017715553i</v>
      </c>
      <c r="U1376" s="102" t="str">
        <f t="shared" si="407"/>
        <v>-3.90965956984353E-06+0.00146536345411486i</v>
      </c>
      <c r="V1376" s="102"/>
      <c r="W1376" s="102"/>
      <c r="X1376" s="102"/>
      <c r="Y1376" s="102"/>
      <c r="Z1376" s="102"/>
      <c r="AA1376" s="102"/>
      <c r="AB1376" s="102"/>
      <c r="AC1376" s="102"/>
      <c r="AD1376" s="102"/>
      <c r="AE1376" s="102"/>
      <c r="AF1376" s="102"/>
      <c r="AG1376" s="102"/>
      <c r="AH1376" s="102"/>
      <c r="AI1376" s="102"/>
      <c r="AJ1376" s="102"/>
      <c r="AK1376" s="102"/>
      <c r="AL1376" s="102"/>
    </row>
    <row r="1377" spans="2:38" s="110" customFormat="1" x14ac:dyDescent="0.2">
      <c r="B1377" s="102">
        <f t="shared" si="416"/>
        <v>7.6999999999998572</v>
      </c>
      <c r="C1377" s="102">
        <f t="shared" si="417"/>
        <v>50118723.362710901</v>
      </c>
      <c r="D1377" s="102">
        <f t="shared" si="408"/>
        <v>50118.723362710902</v>
      </c>
      <c r="E1377" s="102">
        <f t="shared" si="409"/>
        <v>-78.376969537759862</v>
      </c>
      <c r="F1377" s="102">
        <f t="shared" si="410"/>
        <v>-267.57782865391141</v>
      </c>
      <c r="G1377" s="102">
        <f t="shared" si="411"/>
        <v>-56.781061233158596</v>
      </c>
      <c r="H1377" s="102">
        <f t="shared" si="412"/>
        <v>90.151117657812279</v>
      </c>
      <c r="I1377" s="102">
        <f t="shared" si="413"/>
        <v>-135.15803077091846</v>
      </c>
      <c r="J1377" s="102">
        <f t="shared" si="414"/>
        <v>-177.42671099609913</v>
      </c>
      <c r="K1377" s="102" t="str">
        <f t="shared" si="400"/>
        <v>1+370.01364084044i</v>
      </c>
      <c r="L1377" s="102" t="str">
        <f t="shared" si="401"/>
        <v>1-30.0778247901593i</v>
      </c>
      <c r="M1377" s="102" t="str">
        <f t="shared" si="418"/>
        <v>11130.2054591677+339.935816050281i</v>
      </c>
      <c r="N1377" s="102" t="str">
        <f t="shared" si="402"/>
        <v>1+490282.036892484i</v>
      </c>
      <c r="O1377" s="102" t="str">
        <f t="shared" si="403"/>
        <v>-62947.7226653002+739.07665512958i</v>
      </c>
      <c r="P1377" s="102" t="str">
        <f t="shared" si="419"/>
        <v>-362418955.61928-30862136947.0099i</v>
      </c>
      <c r="Q1377" s="102" t="str">
        <f t="shared" si="404"/>
        <v>-5.09453307252069E-06+0.000120437943067269i</v>
      </c>
      <c r="R1377" s="102" t="str">
        <f t="shared" si="405"/>
        <v>1400-0.0675650766366764i</v>
      </c>
      <c r="S1377" s="102" t="str">
        <f t="shared" si="406"/>
        <v>-3.69251000223696i</v>
      </c>
      <c r="T1377" s="102" t="str">
        <f t="shared" si="415"/>
        <v>0.00973895126141431-3.69248384567415i</v>
      </c>
      <c r="U1377" s="102" t="str">
        <f t="shared" si="407"/>
        <v>-3.82066549486253E-06+0.00144858981637986i</v>
      </c>
      <c r="V1377" s="102"/>
      <c r="W1377" s="102"/>
      <c r="X1377" s="102"/>
      <c r="Y1377" s="102"/>
      <c r="Z1377" s="102"/>
      <c r="AA1377" s="102"/>
      <c r="AB1377" s="102"/>
      <c r="AC1377" s="102"/>
      <c r="AD1377" s="102"/>
      <c r="AE1377" s="102"/>
      <c r="AF1377" s="102"/>
      <c r="AG1377" s="102"/>
      <c r="AH1377" s="102"/>
      <c r="AI1377" s="102"/>
      <c r="AJ1377" s="102"/>
      <c r="AK1377" s="102"/>
      <c r="AL1377" s="102"/>
    </row>
    <row r="1378" spans="2:38" s="110" customFormat="1" x14ac:dyDescent="0.2">
      <c r="B1378" s="102">
        <f t="shared" si="416"/>
        <v>7.7049999999998571</v>
      </c>
      <c r="C1378" s="102">
        <f t="shared" si="417"/>
        <v>50699070.827453919</v>
      </c>
      <c r="D1378" s="102">
        <f t="shared" si="408"/>
        <v>50699.070827453921</v>
      </c>
      <c r="E1378" s="102">
        <f t="shared" si="409"/>
        <v>-78.477068928994328</v>
      </c>
      <c r="F1378" s="102">
        <f t="shared" si="410"/>
        <v>-267.60553880034541</v>
      </c>
      <c r="G1378" s="102">
        <f t="shared" si="411"/>
        <v>-56.881060520300259</v>
      </c>
      <c r="H1378" s="102">
        <f t="shared" si="412"/>
        <v>90.149387836613428</v>
      </c>
      <c r="I1378" s="102">
        <f t="shared" si="413"/>
        <v>-135.35812944929458</v>
      </c>
      <c r="J1378" s="102">
        <f t="shared" si="414"/>
        <v>-177.456150963732</v>
      </c>
      <c r="K1378" s="102" t="str">
        <f t="shared" si="400"/>
        <v>1+374.298196870091i</v>
      </c>
      <c r="L1378" s="102" t="str">
        <f t="shared" si="401"/>
        <v>1-30.4261095865541i</v>
      </c>
      <c r="M1378" s="102" t="str">
        <f t="shared" si="418"/>
        <v>11389.437956019+343.872087283537i</v>
      </c>
      <c r="N1378" s="102" t="str">
        <f t="shared" si="402"/>
        <v>1+495959.23531313i</v>
      </c>
      <c r="O1378" s="102" t="str">
        <f t="shared" si="403"/>
        <v>-64413.9867764263+747.634759452212i</v>
      </c>
      <c r="P1378" s="102" t="str">
        <f t="shared" si="419"/>
        <v>-370860777.578211-31946710877.4717i</v>
      </c>
      <c r="Q1378" s="102" t="str">
        <f t="shared" si="404"/>
        <v>-4.97857783675399E-06+0.000119060360694744i</v>
      </c>
      <c r="R1378" s="102" t="str">
        <f t="shared" si="405"/>
        <v>1400-0.0667916655999198i</v>
      </c>
      <c r="S1378" s="102" t="str">
        <f t="shared" si="406"/>
        <v>-3.65024218976306i</v>
      </c>
      <c r="T1378" s="102" t="str">
        <f t="shared" si="415"/>
        <v>0.00951726722841342-3.65021692118842i</v>
      </c>
      <c r="U1378" s="102" t="str">
        <f t="shared" si="407"/>
        <v>-3.73369714345449E-06+0.00143200817677392i</v>
      </c>
      <c r="V1378" s="102"/>
      <c r="W1378" s="102"/>
      <c r="X1378" s="102"/>
      <c r="Y1378" s="102"/>
      <c r="Z1378" s="102"/>
      <c r="AA1378" s="102"/>
      <c r="AB1378" s="102"/>
      <c r="AC1378" s="102"/>
      <c r="AD1378" s="102"/>
      <c r="AE1378" s="102"/>
      <c r="AF1378" s="102"/>
      <c r="AG1378" s="102"/>
      <c r="AH1378" s="102"/>
      <c r="AI1378" s="102"/>
      <c r="AJ1378" s="102"/>
      <c r="AK1378" s="102"/>
      <c r="AL1378" s="102"/>
    </row>
    <row r="1379" spans="2:38" s="110" customFormat="1" x14ac:dyDescent="0.2">
      <c r="B1379" s="102">
        <f t="shared" si="416"/>
        <v>7.709999999999857</v>
      </c>
      <c r="C1379" s="102">
        <f t="shared" si="417"/>
        <v>51286138.399119772</v>
      </c>
      <c r="D1379" s="102">
        <f t="shared" si="408"/>
        <v>51286.138399119773</v>
      </c>
      <c r="E1379" s="102">
        <f t="shared" si="409"/>
        <v>-78.577166060435474</v>
      </c>
      <c r="F1379" s="102">
        <f t="shared" si="410"/>
        <v>-267.63293230154471</v>
      </c>
      <c r="G1379" s="102">
        <f t="shared" si="411"/>
        <v>-56.981059823668559</v>
      </c>
      <c r="H1379" s="102">
        <f t="shared" si="412"/>
        <v>90.147677816231464</v>
      </c>
      <c r="I1379" s="102">
        <f t="shared" si="413"/>
        <v>-135.55822588410405</v>
      </c>
      <c r="J1379" s="102">
        <f t="shared" si="414"/>
        <v>-177.48525448531325</v>
      </c>
      <c r="K1379" s="102" t="str">
        <f t="shared" si="400"/>
        <v>1+378.632365720311i</v>
      </c>
      <c r="L1379" s="102" t="str">
        <f t="shared" si="401"/>
        <v>1-30.7784273308183i</v>
      </c>
      <c r="M1379" s="102" t="str">
        <f t="shared" si="418"/>
        <v>11654.7087534184+347.853938389493i</v>
      </c>
      <c r="N1379" s="102" t="str">
        <f t="shared" si="402"/>
        <v>1+501702.172593213i</v>
      </c>
      <c r="O1379" s="102" t="str">
        <f t="shared" si="403"/>
        <v>-65914.4045661745+756.291961952399i</v>
      </c>
      <c r="P1379" s="102" t="str">
        <f t="shared" si="419"/>
        <v>-379499234.830868-33069399219.7458i</v>
      </c>
      <c r="Q1379" s="102" t="str">
        <f t="shared" si="404"/>
        <v>-4.86526159209647E-06+0.000117698511417535i</v>
      </c>
      <c r="R1379" s="102" t="str">
        <f t="shared" si="405"/>
        <v>1400-0.0660271077260921i</v>
      </c>
      <c r="S1379" s="102" t="str">
        <f t="shared" si="406"/>
        <v>-3.60845821293759i</v>
      </c>
      <c r="T1379" s="102" t="str">
        <f t="shared" si="415"/>
        <v>0.00930062926974137-3.60843380220493i</v>
      </c>
      <c r="U1379" s="102" t="str">
        <f t="shared" si="407"/>
        <v>-3.64870840582161E-06+0.00141561633778808i</v>
      </c>
      <c r="V1379" s="102"/>
      <c r="W1379" s="102"/>
      <c r="X1379" s="102"/>
      <c r="Y1379" s="102"/>
      <c r="Z1379" s="102"/>
      <c r="AA1379" s="102"/>
      <c r="AB1379" s="102"/>
      <c r="AC1379" s="102"/>
      <c r="AD1379" s="102"/>
      <c r="AE1379" s="102"/>
      <c r="AF1379" s="102"/>
      <c r="AG1379" s="102"/>
      <c r="AH1379" s="102"/>
      <c r="AI1379" s="102"/>
      <c r="AJ1379" s="102"/>
      <c r="AK1379" s="102"/>
      <c r="AL1379" s="102"/>
    </row>
    <row r="1380" spans="2:38" s="110" customFormat="1" x14ac:dyDescent="0.2">
      <c r="B1380" s="102">
        <f t="shared" si="416"/>
        <v>7.7149999999998569</v>
      </c>
      <c r="C1380" s="102">
        <f t="shared" si="417"/>
        <v>51880003.892879017</v>
      </c>
      <c r="D1380" s="102">
        <f t="shared" si="408"/>
        <v>51880.003892879016</v>
      </c>
      <c r="E1380" s="102">
        <f t="shared" si="409"/>
        <v>-78.677260983404153</v>
      </c>
      <c r="F1380" s="102">
        <f t="shared" si="410"/>
        <v>-267.66001276346441</v>
      </c>
      <c r="G1380" s="102">
        <f t="shared" si="411"/>
        <v>-57.081059142893935</v>
      </c>
      <c r="H1380" s="102">
        <f t="shared" si="412"/>
        <v>90.145987370017863</v>
      </c>
      <c r="I1380" s="102">
        <f t="shared" si="413"/>
        <v>-135.75832012629809</v>
      </c>
      <c r="J1380" s="102">
        <f t="shared" si="414"/>
        <v>-177.51402539344656</v>
      </c>
      <c r="K1380" s="102" t="str">
        <f t="shared" si="400"/>
        <v>1+383.016721880485i</v>
      </c>
      <c r="L1380" s="102" t="str">
        <f t="shared" si="401"/>
        <v>1-31.134824722287i</v>
      </c>
      <c r="M1380" s="102" t="str">
        <f t="shared" si="418"/>
        <v>11926.1585014538+351.881897158198i</v>
      </c>
      <c r="N1380" s="102" t="str">
        <f t="shared" si="402"/>
        <v>1+507511.609952846i</v>
      </c>
      <c r="O1380" s="102" t="str">
        <f t="shared" si="403"/>
        <v>-67449.7715759166+765.049410132953i</v>
      </c>
      <c r="P1380" s="102" t="str">
        <f t="shared" si="419"/>
        <v>-388338907.601626-34231541398.3957i</v>
      </c>
      <c r="Q1380" s="102" t="str">
        <f t="shared" si="404"/>
        <v>-4.75452428903072E-06+0.00011635221636093i</v>
      </c>
      <c r="R1380" s="102" t="str">
        <f t="shared" si="405"/>
        <v>1400-0.0652713016738755i</v>
      </c>
      <c r="S1380" s="102" t="str">
        <f t="shared" si="406"/>
        <v>-3.56715253333971i</v>
      </c>
      <c r="T1380" s="102" t="str">
        <f t="shared" si="415"/>
        <v>0.00908892252588873-3.56712895132627i</v>
      </c>
      <c r="U1380" s="102" t="str">
        <f t="shared" si="407"/>
        <v>-0.0000035656542216948+0.00139941212705876i</v>
      </c>
      <c r="V1380" s="102"/>
      <c r="W1380" s="102"/>
      <c r="X1380" s="102"/>
      <c r="Y1380" s="102"/>
      <c r="Z1380" s="102"/>
      <c r="AA1380" s="102"/>
      <c r="AB1380" s="102"/>
      <c r="AC1380" s="102"/>
      <c r="AD1380" s="102"/>
      <c r="AE1380" s="102"/>
      <c r="AF1380" s="102"/>
      <c r="AG1380" s="102"/>
      <c r="AH1380" s="102"/>
      <c r="AI1380" s="102"/>
      <c r="AJ1380" s="102"/>
      <c r="AK1380" s="102"/>
      <c r="AL1380" s="102"/>
    </row>
    <row r="1381" spans="2:38" s="110" customFormat="1" x14ac:dyDescent="0.2">
      <c r="B1381" s="102">
        <f t="shared" si="416"/>
        <v>7.7199999999998568</v>
      </c>
      <c r="C1381" s="102">
        <f t="shared" si="417"/>
        <v>52480746.024959967</v>
      </c>
      <c r="D1381" s="102">
        <f t="shared" si="408"/>
        <v>52480.746024959968</v>
      </c>
      <c r="E1381" s="102">
        <f t="shared" si="409"/>
        <v>-78.777353748058673</v>
      </c>
      <c r="F1381" s="102">
        <f t="shared" si="410"/>
        <v>-267.6867837514144</v>
      </c>
      <c r="G1381" s="102">
        <f t="shared" si="411"/>
        <v>-57.181058477615501</v>
      </c>
      <c r="H1381" s="102">
        <f t="shared" si="412"/>
        <v>90.144316273918292</v>
      </c>
      <c r="I1381" s="102">
        <f t="shared" si="413"/>
        <v>-135.95841222567418</v>
      </c>
      <c r="J1381" s="102">
        <f t="shared" si="414"/>
        <v>-177.5424674774961</v>
      </c>
      <c r="K1381" s="102" t="str">
        <f t="shared" ref="K1381:K1437" si="420">COMPLEX(1,2*PI()*C1381*esr*Cout*10^-6)</f>
        <v>1+387.451846492276i</v>
      </c>
      <c r="L1381" s="102" t="str">
        <f t="shared" ref="L1381:L1437" si="421">COMPLEX(1,-2*PI()*C1381*(1-Dmax)^2*Lout*10^-6/Req)</f>
        <v>1-31.4953490010487i</v>
      </c>
      <c r="M1381" s="102" t="str">
        <f t="shared" si="418"/>
        <v>12203.931126375+355.956497491227i</v>
      </c>
      <c r="N1381" s="102" t="str">
        <f t="shared" ref="N1381:N1437" si="422">COMPLEX(1,2*PI()*C1381*(Rd+Rs+esr)*Req*Cout*10^-6/(Req+Rd+Rs))</f>
        <v>1+513388.317426662i</v>
      </c>
      <c r="O1381" s="102" t="str">
        <f t="shared" ref="O1381:O1437" si="423">IMSUM(COMPLEX(1,2*PI()*C1381/(Qd*ws)),IMPRODUCT(COMPLEX(0,2*PI()*C1381/ws),COMPLEX(0,2*PI()*C1381/ws)))</f>
        <v>-69020.9018775657+773.90826478415i</v>
      </c>
      <c r="P1381" s="102" t="str">
        <f t="shared" si="419"/>
        <v>-397384482.802-35434523908.2859i</v>
      </c>
      <c r="Q1381" s="102" t="str">
        <f t="shared" ref="Q1381:Q1437" si="424">IMPRODUCT(Ap,IMDIV(M1381,P1381))</f>
        <v>-4.64630724397655E-06+0.000115021298656353i</v>
      </c>
      <c r="R1381" s="102" t="str">
        <f t="shared" ref="R1381:R1437" si="425">IMSUM(Rz*10^3,IMDIV(1,COMPLEX(0,(2*PI()*C1381*Cz*10^-9))))</f>
        <v>1400-0.0645241472619965i</v>
      </c>
      <c r="S1381" s="102" t="str">
        <f t="shared" ref="S1381:S1437" si="426">IMDIV(1,COMPLEX(0,(2*PI()*C1381*Cp*10^-12)))</f>
        <v>-3.5263196759463i</v>
      </c>
      <c r="T1381" s="102" t="str">
        <f t="shared" si="415"/>
        <v>0.00888203475172494-3.526296894518i</v>
      </c>
      <c r="U1381" s="102" t="str">
        <f t="shared" ref="U1381:U1437" si="427">IMPRODUCT(-Rs*g/(Rs+Rd),T1381)</f>
        <v>-3.48449055644593E-06+0.00138339339708014i</v>
      </c>
      <c r="V1381" s="102"/>
      <c r="W1381" s="102"/>
      <c r="X1381" s="102"/>
      <c r="Y1381" s="102"/>
      <c r="Z1381" s="102"/>
      <c r="AA1381" s="102"/>
      <c r="AB1381" s="102"/>
      <c r="AC1381" s="102"/>
      <c r="AD1381" s="102"/>
      <c r="AE1381" s="102"/>
      <c r="AF1381" s="102"/>
      <c r="AG1381" s="102"/>
      <c r="AH1381" s="102"/>
      <c r="AI1381" s="102"/>
      <c r="AJ1381" s="102"/>
      <c r="AK1381" s="102"/>
      <c r="AL1381" s="102"/>
    </row>
    <row r="1382" spans="2:38" s="110" customFormat="1" x14ac:dyDescent="0.2">
      <c r="B1382" s="102">
        <f t="shared" si="416"/>
        <v>7.7249999999998566</v>
      </c>
      <c r="C1382" s="102">
        <f t="shared" si="417"/>
        <v>53088444.423081338</v>
      </c>
      <c r="D1382" s="102">
        <f t="shared" ref="D1382:D1437" si="428">C1382/1000</f>
        <v>53088.444423081339</v>
      </c>
      <c r="E1382" s="102">
        <f>20*LOG(IMABS(Q1382))</f>
        <v>-78.877444403420583</v>
      </c>
      <c r="F1382" s="102">
        <f t="shared" ref="F1382:F1437" si="429">IF(180/PI()*IMARGUMENT(Q1382)&gt;0,180/PI()*IMARGUMENT(Q1382)-360,180/PI()*IMARGUMENT(Q1382))</f>
        <v>-267.7132487905032</v>
      </c>
      <c r="G1382" s="102">
        <f t="shared" ref="G1382:G1437" si="430">20*LOG(IMABS(U1382))</f>
        <v>-57.281057827480623</v>
      </c>
      <c r="H1382" s="102">
        <f t="shared" ref="H1382:H1437" si="431">180/PI()*IMARGUMENT(U1382)</f>
        <v>90.142664306442768</v>
      </c>
      <c r="I1382" s="102">
        <f t="shared" ref="I1382:I1437" si="432">E1382+G1382</f>
        <v>-136.15850223090121</v>
      </c>
      <c r="J1382" s="102">
        <f t="shared" ref="J1382:J1437" si="433">F1382+H1382</f>
        <v>-177.57058448406042</v>
      </c>
      <c r="K1382" s="102" t="str">
        <f t="shared" si="420"/>
        <v>1+391.938327426647i</v>
      </c>
      <c r="L1382" s="102" t="str">
        <f t="shared" si="421"/>
        <v>1-31.8600479542059i</v>
      </c>
      <c r="M1382" s="102" t="str">
        <f t="shared" si="418"/>
        <v>12488.1739069042+360.078279472441i</v>
      </c>
      <c r="N1382" s="102" t="str">
        <f t="shared" si="422"/>
        <v>1+519333.073965871i</v>
      </c>
      <c r="O1382" s="102" t="str">
        <f t="shared" si="423"/>
        <v>-70628.6285052026+782.869700137575i</v>
      </c>
      <c r="P1382" s="102" t="str">
        <f t="shared" si="419"/>
        <v>-406640756.515692-36679781968.7307i</v>
      </c>
      <c r="Q1382" s="102" t="str">
        <f t="shared" si="424"/>
        <v>-4.54055310824203E-06+0.00011370558341981i</v>
      </c>
      <c r="R1382" s="102" t="str">
        <f t="shared" si="425"/>
        <v>1400-0.0637855454559463i</v>
      </c>
      <c r="S1382" s="102" t="str">
        <f t="shared" si="426"/>
        <v>-3.48595422840638i</v>
      </c>
      <c r="T1382" s="102" t="str">
        <f t="shared" ref="T1382:T1437" si="434">IMDIV(IMPRODUCT(R1382,S1382),IMSUM(R1382,S1382))</f>
        <v>0.00867985625699487-3.48593222038424i</v>
      </c>
      <c r="U1382" s="102" t="str">
        <f t="shared" si="427"/>
        <v>-3.40517437774413E-06+0.00136755802491997i</v>
      </c>
      <c r="V1382" s="102"/>
      <c r="W1382" s="102"/>
      <c r="X1382" s="102"/>
      <c r="Y1382" s="102"/>
      <c r="Z1382" s="102"/>
      <c r="AA1382" s="102"/>
      <c r="AB1382" s="102"/>
      <c r="AC1382" s="102"/>
      <c r="AD1382" s="102"/>
      <c r="AE1382" s="102"/>
      <c r="AF1382" s="102"/>
      <c r="AG1382" s="102"/>
      <c r="AH1382" s="102"/>
      <c r="AI1382" s="102"/>
      <c r="AJ1382" s="102"/>
      <c r="AK1382" s="102"/>
      <c r="AL1382" s="102"/>
    </row>
    <row r="1383" spans="2:38" s="110" customFormat="1" x14ac:dyDescent="0.2">
      <c r="B1383" s="102">
        <f t="shared" ref="B1383:B1437" si="435">B1382+0.005</f>
        <v>7.7299999999998565</v>
      </c>
      <c r="C1383" s="102">
        <f t="shared" ref="C1383:C1437" si="436">10^B1383</f>
        <v>53703179.637007572</v>
      </c>
      <c r="D1383" s="102">
        <f t="shared" si="428"/>
        <v>53703.179637007575</v>
      </c>
      <c r="E1383" s="102">
        <f>20*LOG(IMABS(Q1383))</f>
        <v>-78.977532997400161</v>
      </c>
      <c r="F1383" s="102">
        <f t="shared" si="429"/>
        <v>-267.73941136607766</v>
      </c>
      <c r="G1383" s="102">
        <f t="shared" si="430"/>
        <v>-57.381057192144532</v>
      </c>
      <c r="H1383" s="102">
        <f t="shared" si="431"/>
        <v>90.141031248636367</v>
      </c>
      <c r="I1383" s="102">
        <f t="shared" si="432"/>
        <v>-136.35859018954469</v>
      </c>
      <c r="J1383" s="102">
        <f t="shared" si="433"/>
        <v>-177.59838011744131</v>
      </c>
      <c r="K1383" s="102" t="str">
        <f t="shared" si="420"/>
        <v>1+396.476759361785i</v>
      </c>
      <c r="L1383" s="102" t="str">
        <f t="shared" si="421"/>
        <v>1-32.2289699222098i</v>
      </c>
      <c r="M1383" s="102" t="str">
        <f t="shared" ref="M1383:M1437" si="437">IMPRODUCT(K1383,L1383)</f>
        <v>12779.0375523262+364.247789439575i</v>
      </c>
      <c r="N1383" s="102" t="str">
        <f t="shared" si="422"/>
        <v>1+525346.667541511i</v>
      </c>
      <c r="O1383" s="102" t="str">
        <f t="shared" si="423"/>
        <v>-72273.8038967669+791.934904021779i</v>
      </c>
      <c r="P1383" s="102" t="str">
        <f t="shared" ref="P1383:P1437" si="438">IMPRODUCT(N1383,O1383)</f>
        <v>-416112636.541545-37968801235.7803i</v>
      </c>
      <c r="Q1383" s="102" t="str">
        <f t="shared" si="424"/>
        <v>-4.43720583767844E-06+0.000112404897730533i</v>
      </c>
      <c r="R1383" s="102" t="str">
        <f t="shared" si="425"/>
        <v>1400-0.0630553983548567i</v>
      </c>
      <c r="S1383" s="102" t="str">
        <f t="shared" si="426"/>
        <v>-3.44605084032356i</v>
      </c>
      <c r="T1383" s="102" t="str">
        <f t="shared" si="434"/>
        <v>0.00848227984816808-3.44602957945132i</v>
      </c>
      <c r="U1383" s="102" t="str">
        <f t="shared" si="427"/>
        <v>-3.32766363274285E-06+0.00135190391193859i</v>
      </c>
      <c r="V1383" s="102"/>
      <c r="W1383" s="102"/>
      <c r="X1383" s="102"/>
      <c r="Y1383" s="102"/>
      <c r="Z1383" s="102"/>
      <c r="AA1383" s="102"/>
      <c r="AB1383" s="102"/>
      <c r="AC1383" s="102"/>
      <c r="AD1383" s="102"/>
      <c r="AE1383" s="102"/>
      <c r="AF1383" s="102"/>
      <c r="AG1383" s="102"/>
      <c r="AH1383" s="102"/>
      <c r="AI1383" s="102"/>
      <c r="AJ1383" s="102"/>
      <c r="AK1383" s="102"/>
      <c r="AL1383" s="102"/>
    </row>
    <row r="1384" spans="2:38" s="110" customFormat="1" x14ac:dyDescent="0.2">
      <c r="B1384" s="102">
        <f t="shared" si="435"/>
        <v>7.7349999999998564</v>
      </c>
      <c r="C1384" s="102">
        <f t="shared" si="436"/>
        <v>54325033.149225414</v>
      </c>
      <c r="D1384" s="102">
        <f t="shared" si="428"/>
        <v>54325.033149225412</v>
      </c>
      <c r="E1384" s="102">
        <f t="shared" ref="E1384:E1415" si="439">20*LOG(IMABS(Q1384))</f>
        <v>-79.077619576822045</v>
      </c>
      <c r="F1384" s="102">
        <f t="shared" si="429"/>
        <v>-267.76527492415789</v>
      </c>
      <c r="G1384" s="102">
        <f t="shared" si="430"/>
        <v>-57.481056571270329</v>
      </c>
      <c r="H1384" s="102">
        <f t="shared" si="431"/>
        <v>90.139416884050291</v>
      </c>
      <c r="I1384" s="102">
        <f t="shared" si="432"/>
        <v>-136.55867614809239</v>
      </c>
      <c r="J1384" s="102">
        <f t="shared" si="433"/>
        <v>-177.6258580401076</v>
      </c>
      <c r="K1384" s="102" t="str">
        <f t="shared" si="420"/>
        <v>1+401.067743861927i</v>
      </c>
      <c r="L1384" s="102" t="str">
        <f t="shared" si="421"/>
        <v>1-32.6021638052677i</v>
      </c>
      <c r="M1384" s="102" t="str">
        <f t="shared" si="437"/>
        <v>13076.6762823957+368.465580056659i</v>
      </c>
      <c r="N1384" s="102" t="str">
        <f t="shared" si="422"/>
        <v>1+531429.895248898i</v>
      </c>
      <c r="O1384" s="102" t="str">
        <f t="shared" si="423"/>
        <v>-73957.300346027+801.105078019716i</v>
      </c>
      <c r="P1384" s="102" t="str">
        <f t="shared" si="438"/>
        <v>-425805144.995724-39303119574.6753i</v>
      </c>
      <c r="Q1384" s="102" t="str">
        <f t="shared" si="424"/>
        <v>-4.33621066302478E-06+0.000111119070609811i</v>
      </c>
      <c r="R1384" s="102" t="str">
        <f t="shared" si="425"/>
        <v>1400-0.0623336091785196i</v>
      </c>
      <c r="S1384" s="102" t="str">
        <f t="shared" si="426"/>
        <v>-3.40660422254701i</v>
      </c>
      <c r="T1384" s="102" t="str">
        <f t="shared" si="434"/>
        <v>0.00828920077161308-3.40658368345976i</v>
      </c>
      <c r="U1384" s="102" t="str">
        <f t="shared" si="427"/>
        <v>-3.25191722578666E-06+0.00133642898351113i</v>
      </c>
      <c r="V1384" s="102"/>
      <c r="W1384" s="102"/>
      <c r="X1384" s="102"/>
      <c r="Y1384" s="102"/>
      <c r="Z1384" s="102"/>
      <c r="AA1384" s="102"/>
      <c r="AB1384" s="102"/>
      <c r="AC1384" s="102"/>
      <c r="AD1384" s="102"/>
      <c r="AE1384" s="102"/>
      <c r="AF1384" s="102"/>
      <c r="AG1384" s="102"/>
      <c r="AH1384" s="102"/>
      <c r="AI1384" s="102"/>
      <c r="AJ1384" s="102"/>
      <c r="AK1384" s="102"/>
      <c r="AL1384" s="102"/>
    </row>
    <row r="1385" spans="2:38" s="110" customFormat="1" x14ac:dyDescent="0.2">
      <c r="B1385" s="102">
        <f t="shared" si="435"/>
        <v>7.7399999999998563</v>
      </c>
      <c r="C1385" s="102">
        <f t="shared" si="436"/>
        <v>54954087.385744333</v>
      </c>
      <c r="D1385" s="102">
        <f t="shared" si="428"/>
        <v>54954.087385744337</v>
      </c>
      <c r="E1385" s="102">
        <f t="shared" si="439"/>
        <v>-79.177704187449308</v>
      </c>
      <c r="F1385" s="102">
        <f t="shared" si="429"/>
        <v>-267.79084287186856</v>
      </c>
      <c r="G1385" s="102">
        <f t="shared" si="430"/>
        <v>-57.581055964528822</v>
      </c>
      <c r="H1385" s="102">
        <f t="shared" si="431"/>
        <v>90.137820998713053</v>
      </c>
      <c r="I1385" s="102">
        <f t="shared" si="432"/>
        <v>-136.75876015197812</v>
      </c>
      <c r="J1385" s="102">
        <f t="shared" si="433"/>
        <v>-177.65302187315552</v>
      </c>
      <c r="K1385" s="102" t="str">
        <f t="shared" si="420"/>
        <v>1+405.711889457097i</v>
      </c>
      <c r="L1385" s="102" t="str">
        <f t="shared" si="421"/>
        <v>1-32.9796790698245i</v>
      </c>
      <c r="M1385" s="102" t="str">
        <f t="shared" si="437"/>
        <v>13381.2479091072+372.732210387273i</v>
      </c>
      <c r="N1385" s="102" t="str">
        <f t="shared" si="422"/>
        <v>1+537583.563413275i</v>
      </c>
      <c r="O1385" s="102" t="str">
        <f t="shared" si="423"/>
        <v>-75680.0104650846+810.381437628018i</v>
      </c>
      <c r="P1385" s="102" t="str">
        <f t="shared" si="438"/>
        <v>-435723420.974508-40684328894.5927i</v>
      </c>
      <c r="Q1385" s="102" t="str">
        <f t="shared" si="424"/>
        <v>-4.23751406092489E-06+0.000109847933000032i</v>
      </c>
      <c r="R1385" s="102" t="str">
        <f t="shared" si="425"/>
        <v>1400-0.0616200822545617i</v>
      </c>
      <c r="S1385" s="102" t="str">
        <f t="shared" si="426"/>
        <v>-3.36760914647024i</v>
      </c>
      <c r="T1385" s="102" t="str">
        <f t="shared" si="434"/>
        <v>0.00810051665806337-3.36758930466418i</v>
      </c>
      <c r="U1385" s="102" t="str">
        <f t="shared" si="427"/>
        <v>-3.17789499662485E-06+0.00132113118875287i</v>
      </c>
      <c r="V1385" s="102"/>
      <c r="W1385" s="102"/>
      <c r="X1385" s="102"/>
      <c r="Y1385" s="102"/>
      <c r="Z1385" s="102"/>
      <c r="AA1385" s="102"/>
      <c r="AB1385" s="102"/>
      <c r="AC1385" s="102"/>
      <c r="AD1385" s="102"/>
      <c r="AE1385" s="102"/>
      <c r="AF1385" s="102"/>
      <c r="AG1385" s="102"/>
      <c r="AH1385" s="102"/>
      <c r="AI1385" s="102"/>
      <c r="AJ1385" s="102"/>
      <c r="AK1385" s="102"/>
      <c r="AL1385" s="102"/>
    </row>
    <row r="1386" spans="2:38" s="110" customFormat="1" x14ac:dyDescent="0.2">
      <c r="B1386" s="102">
        <f t="shared" si="435"/>
        <v>7.7449999999998562</v>
      </c>
      <c r="C1386" s="102">
        <f t="shared" si="436"/>
        <v>55590425.727022022</v>
      </c>
      <c r="D1386" s="102">
        <f t="shared" si="428"/>
        <v>55590.425727022019</v>
      </c>
      <c r="E1386" s="102">
        <f t="shared" si="439"/>
        <v>-79.27778687400756</v>
      </c>
      <c r="F1386" s="102">
        <f t="shared" si="429"/>
        <v>-267.81611857786498</v>
      </c>
      <c r="G1386" s="102">
        <f t="shared" si="430"/>
        <v>-57.681055371598447</v>
      </c>
      <c r="H1386" s="102">
        <f t="shared" si="431"/>
        <v>90.13624338110229</v>
      </c>
      <c r="I1386" s="102">
        <f t="shared" si="432"/>
        <v>-136.95884224560601</v>
      </c>
      <c r="J1386" s="102">
        <f t="shared" si="433"/>
        <v>-177.67987519676268</v>
      </c>
      <c r="K1386" s="102" t="str">
        <f t="shared" si="420"/>
        <v>1+410.409811723762i</v>
      </c>
      <c r="L1386" s="102" t="str">
        <f t="shared" si="421"/>
        <v>1-33.3615657551196i</v>
      </c>
      <c r="M1386" s="102" t="str">
        <f t="shared" si="437"/>
        <v>13692.9139203685+377.048245968642i</v>
      </c>
      <c r="N1386" s="102" t="str">
        <f t="shared" si="422"/>
        <v>1+543808.487696692i</v>
      </c>
      <c r="O1386" s="102" t="str">
        <f t="shared" si="423"/>
        <v>-77442.8476576477+819.765212418102i</v>
      </c>
      <c r="P1386" s="102" t="str">
        <f t="shared" si="438"/>
        <v>-445872723.279103-42114077047.8655i</v>
      </c>
      <c r="Q1386" s="102" t="str">
        <f t="shared" si="424"/>
        <v>-4.14106372560332E-06+0.000108591317743915i</v>
      </c>
      <c r="R1386" s="102" t="str">
        <f t="shared" si="425"/>
        <v>1400-0.0609147230057622i</v>
      </c>
      <c r="S1386" s="102" t="str">
        <f t="shared" si="426"/>
        <v>-3.32906044333817i</v>
      </c>
      <c r="T1386" s="102" t="str">
        <f t="shared" si="434"/>
        <v>0.0079161274683484-3.32904127514136i</v>
      </c>
      <c r="U1386" s="102" t="str">
        <f t="shared" si="427"/>
        <v>-3.10555769912129E-06+0.00130600850024776i</v>
      </c>
      <c r="V1386" s="102"/>
      <c r="W1386" s="102"/>
      <c r="X1386" s="102"/>
      <c r="Y1386" s="102"/>
      <c r="Z1386" s="102"/>
      <c r="AA1386" s="102"/>
      <c r="AB1386" s="102"/>
      <c r="AC1386" s="102"/>
      <c r="AD1386" s="102"/>
      <c r="AE1386" s="102"/>
      <c r="AF1386" s="102"/>
      <c r="AG1386" s="102"/>
      <c r="AH1386" s="102"/>
      <c r="AI1386" s="102"/>
      <c r="AJ1386" s="102"/>
      <c r="AK1386" s="102"/>
      <c r="AL1386" s="102"/>
    </row>
    <row r="1387" spans="2:38" s="110" customFormat="1" x14ac:dyDescent="0.2">
      <c r="B1387" s="102">
        <f t="shared" si="435"/>
        <v>7.7499999999998561</v>
      </c>
      <c r="C1387" s="102">
        <f t="shared" si="436"/>
        <v>56234132.519016363</v>
      </c>
      <c r="D1387" s="102">
        <f t="shared" si="428"/>
        <v>56234.132519016362</v>
      </c>
      <c r="E1387" s="102">
        <f t="shared" si="439"/>
        <v>-79.377867680208212</v>
      </c>
      <c r="F1387" s="102">
        <f t="shared" si="429"/>
        <v>-267.84110537275598</v>
      </c>
      <c r="G1387" s="102">
        <f t="shared" si="430"/>
        <v>-57.78105479216471</v>
      </c>
      <c r="H1387" s="102">
        <f t="shared" si="431"/>
        <v>90.134683822116557</v>
      </c>
      <c r="I1387" s="102">
        <f t="shared" si="432"/>
        <v>-137.15892247237292</v>
      </c>
      <c r="J1387" s="102">
        <f t="shared" si="433"/>
        <v>-177.70642155063942</v>
      </c>
      <c r="K1387" s="102" t="str">
        <f t="shared" si="420"/>
        <v>1+415.162133366431i</v>
      </c>
      <c r="L1387" s="102" t="str">
        <f t="shared" si="421"/>
        <v>1-33.7478744798196i</v>
      </c>
      <c r="M1387" s="102" t="str">
        <f t="shared" si="437"/>
        <v>14011.8395656244+381.414258886611i</v>
      </c>
      <c r="N1387" s="102" t="str">
        <f t="shared" si="422"/>
        <v>1+550105.493206121i</v>
      </c>
      <c r="O1387" s="102" t="str">
        <f t="shared" si="423"/>
        <v>-79246.7466033293+829.257646199154i</v>
      </c>
      <c r="P1387" s="102" t="str">
        <f t="shared" si="438"/>
        <v>-456258433.203936-43594069795.9473i</v>
      </c>
      <c r="Q1387" s="102" t="str">
        <f t="shared" si="424"/>
        <v>-4.04680854118394E-06+0.000107349059563942i</v>
      </c>
      <c r="R1387" s="102" t="str">
        <f t="shared" si="425"/>
        <v>1400-0.0602174379375166i</v>
      </c>
      <c r="S1387" s="102" t="str">
        <f t="shared" si="426"/>
        <v>-3.29095300356195i</v>
      </c>
      <c r="T1387" s="102" t="str">
        <f t="shared" si="434"/>
        <v>0.00773593544035911-3.2909344861061i</v>
      </c>
      <c r="U1387" s="102" t="str">
        <f t="shared" si="427"/>
        <v>-3.03486698044857E-06+0.00129105891378008i</v>
      </c>
      <c r="V1387" s="102"/>
      <c r="W1387" s="102"/>
      <c r="X1387" s="102"/>
      <c r="Y1387" s="102"/>
      <c r="Z1387" s="102"/>
      <c r="AA1387" s="102"/>
      <c r="AB1387" s="102"/>
      <c r="AC1387" s="102"/>
      <c r="AD1387" s="102"/>
      <c r="AE1387" s="102"/>
      <c r="AF1387" s="102"/>
      <c r="AG1387" s="102"/>
      <c r="AH1387" s="102"/>
      <c r="AI1387" s="102"/>
      <c r="AJ1387" s="102"/>
      <c r="AK1387" s="102"/>
      <c r="AL1387" s="102"/>
    </row>
    <row r="1388" spans="2:38" s="110" customFormat="1" x14ac:dyDescent="0.2">
      <c r="B1388" s="102">
        <f t="shared" si="435"/>
        <v>7.754999999999856</v>
      </c>
      <c r="C1388" s="102">
        <f t="shared" si="436"/>
        <v>56885293.084365383</v>
      </c>
      <c r="D1388" s="102">
        <f t="shared" si="428"/>
        <v>56885.293084365381</v>
      </c>
      <c r="E1388" s="102">
        <f t="shared" si="439"/>
        <v>-79.477946648771777</v>
      </c>
      <c r="F1388" s="102">
        <f t="shared" si="429"/>
        <v>-267.86580654952155</v>
      </c>
      <c r="G1388" s="102">
        <f t="shared" si="430"/>
        <v>-57.881054225920359</v>
      </c>
      <c r="H1388" s="102">
        <f t="shared" si="431"/>
        <v>90.133142115047761</v>
      </c>
      <c r="I1388" s="102">
        <f t="shared" si="432"/>
        <v>-137.35900087469213</v>
      </c>
      <c r="J1388" s="102">
        <f t="shared" si="433"/>
        <v>-177.7326644344738</v>
      </c>
      <c r="K1388" s="102" t="str">
        <f t="shared" si="420"/>
        <v>1+419.96948430019i</v>
      </c>
      <c r="L1388" s="102" t="str">
        <f t="shared" si="421"/>
        <v>1-34.1386564487275i</v>
      </c>
      <c r="M1388" s="102" t="str">
        <f t="shared" si="437"/>
        <v>14338.1939434734+385.830827851463i</v>
      </c>
      <c r="N1388" s="102" t="str">
        <f t="shared" si="422"/>
        <v>1+556475.41460282i</v>
      </c>
      <c r="O1388" s="102" t="str">
        <f t="shared" si="423"/>
        <v>-81092.6637532278+838.859997182988i</v>
      </c>
      <c r="P1388" s="102" t="str">
        <f t="shared" si="438"/>
        <v>-466886057.389877-45126072844.4645i</v>
      </c>
      <c r="Q1388" s="102" t="str">
        <f t="shared" si="424"/>
        <v>-0.0000039546985546371+0.000106120995041978i</v>
      </c>
      <c r="R1388" s="102" t="str">
        <f t="shared" si="425"/>
        <v>1400-0.059528134625444i</v>
      </c>
      <c r="S1388" s="102" t="str">
        <f t="shared" si="426"/>
        <v>-3.25328177604171i</v>
      </c>
      <c r="T1388" s="102" t="str">
        <f t="shared" si="434"/>
        <v>0.00755984503722037-3.25326388723488i</v>
      </c>
      <c r="U1388" s="102" t="str">
        <f t="shared" si="427"/>
        <v>-2.96578536075568E-06+0.00127628044806907i</v>
      </c>
      <c r="V1388" s="102"/>
      <c r="W1388" s="102"/>
      <c r="X1388" s="102"/>
      <c r="Y1388" s="102"/>
      <c r="Z1388" s="102"/>
      <c r="AA1388" s="102"/>
      <c r="AB1388" s="102"/>
      <c r="AC1388" s="102"/>
      <c r="AD1388" s="102"/>
      <c r="AE1388" s="102"/>
      <c r="AF1388" s="102"/>
      <c r="AG1388" s="102"/>
      <c r="AH1388" s="102"/>
      <c r="AI1388" s="102"/>
      <c r="AJ1388" s="102"/>
      <c r="AK1388" s="102"/>
      <c r="AL1388" s="102"/>
    </row>
    <row r="1389" spans="2:38" s="110" customFormat="1" x14ac:dyDescent="0.2">
      <c r="B1389" s="102">
        <f t="shared" si="435"/>
        <v>7.7599999999998559</v>
      </c>
      <c r="C1389" s="102">
        <f t="shared" si="436"/>
        <v>57543993.733696707</v>
      </c>
      <c r="D1389" s="102">
        <f t="shared" si="428"/>
        <v>57543.993733696705</v>
      </c>
      <c r="E1389" s="102">
        <f t="shared" si="439"/>
        <v>-79.578023821449875</v>
      </c>
      <c r="F1389" s="102">
        <f t="shared" si="429"/>
        <v>-267.89022536392719</v>
      </c>
      <c r="G1389" s="102">
        <f t="shared" si="430"/>
        <v>-57.981053672565288</v>
      </c>
      <c r="H1389" s="102">
        <f t="shared" si="431"/>
        <v>90.131618055553758</v>
      </c>
      <c r="I1389" s="102">
        <f t="shared" si="432"/>
        <v>-137.55907749401516</v>
      </c>
      <c r="J1389" s="102">
        <f t="shared" si="433"/>
        <v>-177.75860730837343</v>
      </c>
      <c r="K1389" s="102" t="str">
        <f t="shared" si="420"/>
        <v>1+424.832501734197i</v>
      </c>
      <c r="L1389" s="102" t="str">
        <f t="shared" si="421"/>
        <v>1-34.5339634595699i</v>
      </c>
      <c r="M1389" s="102" t="str">
        <f t="shared" si="437"/>
        <v>14672.1500913264+390.298538274627i</v>
      </c>
      <c r="N1389" s="102" t="str">
        <f t="shared" si="422"/>
        <v>1+562919.096212971i</v>
      </c>
      <c r="O1389" s="102" t="str">
        <f t="shared" si="423"/>
        <v>-82981.57783705+848.573538150827i</v>
      </c>
      <c r="P1389" s="102" t="str">
        <f t="shared" si="438"/>
        <v>-477761230.743944-46711913949.785i</v>
      </c>
      <c r="Q1389" s="102" t="str">
        <f t="shared" si="424"/>
        <v>-3.86468494934105E-06+0.000104906962599095i</v>
      </c>
      <c r="R1389" s="102" t="str">
        <f t="shared" si="425"/>
        <v>1400-0.0588467217031375i</v>
      </c>
      <c r="S1389" s="102" t="str">
        <f t="shared" si="426"/>
        <v>-3.21604176749705i</v>
      </c>
      <c r="T1389" s="102" t="str">
        <f t="shared" si="434"/>
        <v>0.0073877628966435-3.21602448599729i</v>
      </c>
      <c r="U1389" s="102" t="str">
        <f t="shared" si="427"/>
        <v>-0.0000028982762132986+0.00126167114450663i</v>
      </c>
      <c r="V1389" s="102"/>
      <c r="W1389" s="102"/>
      <c r="X1389" s="102"/>
      <c r="Y1389" s="102"/>
      <c r="Z1389" s="102"/>
      <c r="AA1389" s="102"/>
      <c r="AB1389" s="102"/>
      <c r="AC1389" s="102"/>
      <c r="AD1389" s="102"/>
      <c r="AE1389" s="102"/>
      <c r="AF1389" s="102"/>
      <c r="AG1389" s="102"/>
      <c r="AH1389" s="102"/>
      <c r="AI1389" s="102"/>
      <c r="AJ1389" s="102"/>
      <c r="AK1389" s="102"/>
      <c r="AL1389" s="102"/>
    </row>
    <row r="1390" spans="2:38" s="110" customFormat="1" x14ac:dyDescent="0.2">
      <c r="B1390" s="102">
        <f t="shared" si="435"/>
        <v>7.7649999999998558</v>
      </c>
      <c r="C1390" s="102">
        <f t="shared" si="436"/>
        <v>58210321.777067937</v>
      </c>
      <c r="D1390" s="102">
        <f t="shared" si="428"/>
        <v>58210.32177706794</v>
      </c>
      <c r="E1390" s="102">
        <f t="shared" si="439"/>
        <v>-79.678099239047128</v>
      </c>
      <c r="F1390" s="102">
        <f t="shared" si="429"/>
        <v>-267.91436503493338</v>
      </c>
      <c r="G1390" s="102">
        <f t="shared" si="430"/>
        <v>-58.08105313180608</v>
      </c>
      <c r="H1390" s="102">
        <f t="shared" si="431"/>
        <v>90.130111441631215</v>
      </c>
      <c r="I1390" s="102">
        <f t="shared" si="432"/>
        <v>-137.7591523708532</v>
      </c>
      <c r="J1390" s="102">
        <f t="shared" si="433"/>
        <v>-177.78425359330217</v>
      </c>
      <c r="K1390" s="102" t="str">
        <f t="shared" si="420"/>
        <v>1+429.751830256146i</v>
      </c>
      <c r="L1390" s="102" t="str">
        <f t="shared" si="421"/>
        <v>1-34.933847909863i</v>
      </c>
      <c r="M1390" s="102" t="str">
        <f t="shared" si="437"/>
        <v>15013.8850771535+394.817982346283i</v>
      </c>
      <c r="N1390" s="102" t="str">
        <f t="shared" si="422"/>
        <v>1+569437.392139593i</v>
      </c>
      <c r="O1390" s="102" t="str">
        <f t="shared" si="423"/>
        <v>-84914.4903820454+858.399556622004i</v>
      </c>
      <c r="P1390" s="102" t="str">
        <f t="shared" si="438"/>
        <v>-488889719.426999-48353485099.6149i</v>
      </c>
      <c r="Q1390" s="102" t="str">
        <f t="shared" si="424"/>
        <v>-3.77672001924424E-06+0.000103706802475586i</v>
      </c>
      <c r="R1390" s="102" t="str">
        <f t="shared" si="425"/>
        <v>1400-0.0581731088500525i</v>
      </c>
      <c r="S1390" s="102" t="str">
        <f t="shared" si="426"/>
        <v>-3.17922804180519i</v>
      </c>
      <c r="T1390" s="102" t="str">
        <f t="shared" si="434"/>
        <v>0.0072195977814307-3.17921134699507i</v>
      </c>
      <c r="U1390" s="102" t="str">
        <f t="shared" si="427"/>
        <v>-2.83230374502281E-06+0.00124722906689806i</v>
      </c>
      <c r="V1390" s="102"/>
      <c r="W1390" s="102"/>
      <c r="X1390" s="102"/>
      <c r="Y1390" s="102"/>
      <c r="Z1390" s="102"/>
      <c r="AA1390" s="102"/>
      <c r="AB1390" s="102"/>
      <c r="AC1390" s="102"/>
      <c r="AD1390" s="102"/>
      <c r="AE1390" s="102"/>
      <c r="AF1390" s="102"/>
      <c r="AG1390" s="102"/>
      <c r="AH1390" s="102"/>
      <c r="AI1390" s="102"/>
      <c r="AJ1390" s="102"/>
      <c r="AK1390" s="102"/>
      <c r="AL1390" s="102"/>
    </row>
    <row r="1391" spans="2:38" s="110" customFormat="1" x14ac:dyDescent="0.2">
      <c r="B1391" s="102">
        <f t="shared" si="435"/>
        <v>7.7699999999998557</v>
      </c>
      <c r="C1391" s="102">
        <f t="shared" si="436"/>
        <v>58884365.535539463</v>
      </c>
      <c r="D1391" s="102">
        <f t="shared" si="428"/>
        <v>58884.365535539466</v>
      </c>
      <c r="E1391" s="102">
        <f t="shared" si="439"/>
        <v>-79.778172941443003</v>
      </c>
      <c r="F1391" s="102">
        <f t="shared" si="429"/>
        <v>-267.93822874510136</v>
      </c>
      <c r="G1391" s="102">
        <f t="shared" si="430"/>
        <v>-58.181052603355951</v>
      </c>
      <c r="H1391" s="102">
        <f t="shared" si="431"/>
        <v>90.128622073588858</v>
      </c>
      <c r="I1391" s="102">
        <f t="shared" si="432"/>
        <v>-137.95922554479895</v>
      </c>
      <c r="J1391" s="102">
        <f t="shared" si="433"/>
        <v>-177.80960667151248</v>
      </c>
      <c r="K1391" s="102" t="str">
        <f t="shared" si="420"/>
        <v>1+434.728121917705i</v>
      </c>
      <c r="L1391" s="102" t="str">
        <f t="shared" si="421"/>
        <v>1-35.3383628038575i</v>
      </c>
      <c r="M1391" s="102" t="str">
        <f t="shared" si="437"/>
        <v>15363.5800933675+399.389759113848i</v>
      </c>
      <c r="N1391" s="102" t="str">
        <f t="shared" si="422"/>
        <v>1+576031.166375749i</v>
      </c>
      <c r="O1391" s="102" t="str">
        <f t="shared" si="423"/>
        <v>-86892.4262440309+868.339355024626i</v>
      </c>
      <c r="P1391" s="102" t="str">
        <f t="shared" si="438"/>
        <v>-500277423.911045-50052744770.2285i</v>
      </c>
      <c r="Q1391" s="102" t="str">
        <f t="shared" si="424"/>
        <v>-3.69075714361379E-06+0.000102520356711164i</v>
      </c>
      <c r="R1391" s="102" t="str">
        <f t="shared" si="425"/>
        <v>1400-0.0575072067795342i</v>
      </c>
      <c r="S1391" s="102" t="str">
        <f t="shared" si="426"/>
        <v>-3.14283571934664i</v>
      </c>
      <c r="T1391" s="102" t="str">
        <f t="shared" si="434"/>
        <v>0.00705526053110638-3.14281959130869i</v>
      </c>
      <c r="U1391" s="102" t="str">
        <f t="shared" si="427"/>
        <v>-2.76783297758788E-06+0.00123295230120571i</v>
      </c>
      <c r="V1391" s="102"/>
      <c r="W1391" s="102"/>
      <c r="X1391" s="102"/>
      <c r="Y1391" s="102"/>
      <c r="Z1391" s="102"/>
      <c r="AA1391" s="102"/>
      <c r="AB1391" s="102"/>
      <c r="AC1391" s="102"/>
      <c r="AD1391" s="102"/>
      <c r="AE1391" s="102"/>
      <c r="AF1391" s="102"/>
      <c r="AG1391" s="102"/>
      <c r="AH1391" s="102"/>
      <c r="AI1391" s="102"/>
      <c r="AJ1391" s="102"/>
      <c r="AK1391" s="102"/>
      <c r="AL1391" s="102"/>
    </row>
    <row r="1392" spans="2:38" s="110" customFormat="1" x14ac:dyDescent="0.2">
      <c r="B1392" s="102">
        <f t="shared" si="435"/>
        <v>7.7749999999998556</v>
      </c>
      <c r="C1392" s="102">
        <f t="shared" si="436"/>
        <v>59566214.352881387</v>
      </c>
      <c r="D1392" s="102">
        <f t="shared" si="428"/>
        <v>59566.21435288139</v>
      </c>
      <c r="E1392" s="102">
        <f t="shared" si="439"/>
        <v>-79.878244967612119</v>
      </c>
      <c r="F1392" s="102">
        <f t="shared" si="429"/>
        <v>-267.96181964099441</v>
      </c>
      <c r="G1392" s="102">
        <f t="shared" si="430"/>
        <v>-58.281052086934686</v>
      </c>
      <c r="H1392" s="102">
        <f t="shared" si="431"/>
        <v>90.127149754021119</v>
      </c>
      <c r="I1392" s="102">
        <f t="shared" si="432"/>
        <v>-138.15929705454681</v>
      </c>
      <c r="J1392" s="102">
        <f t="shared" si="433"/>
        <v>-177.8346698869733</v>
      </c>
      <c r="K1392" s="102" t="str">
        <f t="shared" si="420"/>
        <v>1+439.762036320943i</v>
      </c>
      <c r="L1392" s="102" t="str">
        <f t="shared" si="421"/>
        <v>1-35.7475617595645i</v>
      </c>
      <c r="M1392" s="102" t="str">
        <f t="shared" si="437"/>
        <v>15721.4205528948+404.014474561379i</v>
      </c>
      <c r="N1392" s="102" t="str">
        <f t="shared" si="422"/>
        <v>1+582701.292919073i</v>
      </c>
      <c r="O1392" s="102" t="str">
        <f t="shared" si="423"/>
        <v>-88916.4341507811+878.394250868203i</v>
      </c>
      <c r="P1392" s="102" t="str">
        <f t="shared" si="438"/>
        <v>-511930382.107733-51811720263.0195i</v>
      </c>
      <c r="Q1392" s="102" t="str">
        <f t="shared" si="424"/>
        <v>-3.60675076235802E-06+0.000101347469125368i</v>
      </c>
      <c r="R1392" s="102" t="str">
        <f t="shared" si="425"/>
        <v>1400-0.056848927226985i</v>
      </c>
      <c r="S1392" s="102" t="str">
        <f t="shared" si="426"/>
        <v>-3.10685997635849i</v>
      </c>
      <c r="T1392" s="102" t="str">
        <f t="shared" si="434"/>
        <v>0.00689466401464949-3.1068443958514i</v>
      </c>
      <c r="U1392" s="102" t="str">
        <f t="shared" si="427"/>
        <v>-2.70482972882402E-06+0.00121883895529555i</v>
      </c>
      <c r="V1392" s="102"/>
      <c r="W1392" s="102"/>
      <c r="X1392" s="102"/>
      <c r="Y1392" s="102"/>
      <c r="Z1392" s="102"/>
      <c r="AA1392" s="102"/>
      <c r="AB1392" s="102"/>
      <c r="AC1392" s="102"/>
      <c r="AD1392" s="102"/>
      <c r="AE1392" s="102"/>
      <c r="AF1392" s="102"/>
      <c r="AG1392" s="102"/>
      <c r="AH1392" s="102"/>
      <c r="AI1392" s="102"/>
      <c r="AJ1392" s="102"/>
      <c r="AK1392" s="102"/>
      <c r="AL1392" s="102"/>
    </row>
    <row r="1393" spans="2:38" s="110" customFormat="1" x14ac:dyDescent="0.2">
      <c r="B1393" s="102">
        <f t="shared" si="435"/>
        <v>7.7799999999998555</v>
      </c>
      <c r="C1393" s="102">
        <f t="shared" si="436"/>
        <v>60255958.607415885</v>
      </c>
      <c r="D1393" s="102">
        <f t="shared" si="428"/>
        <v>60255.958607415887</v>
      </c>
      <c r="E1393" s="102">
        <f t="shared" si="439"/>
        <v>-79.97831535564525</v>
      </c>
      <c r="F1393" s="102">
        <f t="shared" si="429"/>
        <v>-267.98514083357554</v>
      </c>
      <c r="G1393" s="102">
        <f t="shared" si="430"/>
        <v>-58.381051582268682</v>
      </c>
      <c r="H1393" s="102">
        <f t="shared" si="431"/>
        <v>90.125694287781826</v>
      </c>
      <c r="I1393" s="102">
        <f t="shared" si="432"/>
        <v>-138.35936693791393</v>
      </c>
      <c r="J1393" s="102">
        <f t="shared" si="433"/>
        <v>-177.85944654579373</v>
      </c>
      <c r="K1393" s="102" t="str">
        <f t="shared" si="420"/>
        <v>1+444.854240705761i</v>
      </c>
      <c r="L1393" s="102" t="str">
        <f t="shared" si="421"/>
        <v>1-36.1614990158623i</v>
      </c>
      <c r="M1393" s="102" t="str">
        <f t="shared" si="437"/>
        <v>16087.5961874835+408.692741689899i</v>
      </c>
      <c r="N1393" s="102" t="str">
        <f t="shared" si="422"/>
        <v>1+589448.655887613i</v>
      </c>
      <c r="O1393" s="102" t="str">
        <f t="shared" si="423"/>
        <v>-90987.5872580797+888.56557691829i</v>
      </c>
      <c r="P1393" s="102" t="str">
        <f t="shared" si="438"/>
        <v>-523854772.569746-53632510123.1664i</v>
      </c>
      <c r="Q1393" s="102" t="str">
        <f t="shared" si="424"/>
        <v>-3.52465635190898E-06+0.000100187985298144i</v>
      </c>
      <c r="R1393" s="102" t="str">
        <f t="shared" si="425"/>
        <v>1400-0.0561981829381632i</v>
      </c>
      <c r="S1393" s="102" t="str">
        <f t="shared" si="426"/>
        <v>-3.07129604429496i</v>
      </c>
      <c r="T1393" s="102" t="str">
        <f t="shared" si="434"/>
        <v>0.00673772308430094-3.07128099273064i</v>
      </c>
      <c r="U1393" s="102" t="str">
        <f t="shared" si="427"/>
        <v>-2.64326059461036E-06+0.00120488715868663i</v>
      </c>
      <c r="V1393" s="102"/>
      <c r="W1393" s="102"/>
      <c r="X1393" s="102"/>
      <c r="Y1393" s="102"/>
      <c r="Z1393" s="102"/>
      <c r="AA1393" s="102"/>
      <c r="AB1393" s="102"/>
      <c r="AC1393" s="102"/>
      <c r="AD1393" s="102"/>
      <c r="AE1393" s="102"/>
      <c r="AF1393" s="102"/>
      <c r="AG1393" s="102"/>
      <c r="AH1393" s="102"/>
      <c r="AI1393" s="102"/>
      <c r="AJ1393" s="102"/>
      <c r="AK1393" s="102"/>
      <c r="AL1393" s="102"/>
    </row>
    <row r="1394" spans="2:38" s="110" customFormat="1" x14ac:dyDescent="0.2">
      <c r="B1394" s="102">
        <f t="shared" si="435"/>
        <v>7.7849999999998554</v>
      </c>
      <c r="C1394" s="102">
        <f t="shared" si="436"/>
        <v>60953689.723996788</v>
      </c>
      <c r="D1394" s="102">
        <f t="shared" si="428"/>
        <v>60953.689723996788</v>
      </c>
      <c r="E1394" s="102">
        <f t="shared" si="439"/>
        <v>-80.078384142768684</v>
      </c>
      <c r="F1394" s="102">
        <f t="shared" si="429"/>
        <v>-268.00819539860083</v>
      </c>
      <c r="G1394" s="102">
        <f t="shared" si="430"/>
        <v>-58.481051089090087</v>
      </c>
      <c r="H1394" s="102">
        <f t="shared" si="431"/>
        <v>90.124255481958429</v>
      </c>
      <c r="I1394" s="102">
        <f t="shared" si="432"/>
        <v>-138.55943523185877</v>
      </c>
      <c r="J1394" s="102">
        <f t="shared" si="433"/>
        <v>-177.88393991664242</v>
      </c>
      <c r="K1394" s="102" t="str">
        <f t="shared" si="420"/>
        <v>1+450.005410038335i</v>
      </c>
      <c r="L1394" s="102" t="str">
        <f t="shared" si="421"/>
        <v>1-36.5802294396858i</v>
      </c>
      <c r="M1394" s="102" t="str">
        <f t="shared" si="437"/>
        <v>16462.3011483022+413.425180598649i</v>
      </c>
      <c r="N1394" s="102" t="str">
        <f t="shared" si="422"/>
        <v>1+596274.149637022i</v>
      </c>
      <c r="O1394" s="102" t="str">
        <f t="shared" si="423"/>
        <v>-93106.9837187188+898.854681373135i</v>
      </c>
      <c r="P1394" s="102" t="str">
        <f t="shared" si="438"/>
        <v>-536056917.766741-55517286643.2924i</v>
      </c>
      <c r="Q1394" s="102" t="str">
        <f t="shared" si="424"/>
        <v>-0.0000034444304016533+0.0000990417525506294i</v>
      </c>
      <c r="R1394" s="102" t="str">
        <f t="shared" si="425"/>
        <v>1400-0.0555548876576179i</v>
      </c>
      <c r="S1394" s="102" t="str">
        <f t="shared" si="426"/>
        <v>-3.0361392091954i</v>
      </c>
      <c r="T1394" s="102" t="str">
        <f t="shared" si="434"/>
        <v>0.00658435453042333-3.03612466861681i</v>
      </c>
      <c r="U1394" s="102" t="str">
        <f t="shared" si="427"/>
        <v>-2.58309293116607E-06+0.00119109506230352i</v>
      </c>
      <c r="V1394" s="102"/>
      <c r="W1394" s="102"/>
      <c r="X1394" s="102"/>
      <c r="Y1394" s="102"/>
      <c r="Z1394" s="102"/>
      <c r="AA1394" s="102"/>
      <c r="AB1394" s="102"/>
      <c r="AC1394" s="102"/>
      <c r="AD1394" s="102"/>
      <c r="AE1394" s="102"/>
      <c r="AF1394" s="102"/>
      <c r="AG1394" s="102"/>
      <c r="AH1394" s="102"/>
      <c r="AI1394" s="102"/>
      <c r="AJ1394" s="102"/>
      <c r="AK1394" s="102"/>
      <c r="AL1394" s="102"/>
    </row>
    <row r="1395" spans="2:38" s="110" customFormat="1" x14ac:dyDescent="0.2">
      <c r="B1395" s="102">
        <f t="shared" si="435"/>
        <v>7.7899999999998553</v>
      </c>
      <c r="C1395" s="102">
        <f t="shared" si="436"/>
        <v>61659500.186127856</v>
      </c>
      <c r="D1395" s="102">
        <f t="shared" si="428"/>
        <v>61659.500186127858</v>
      </c>
      <c r="E1395" s="102">
        <f t="shared" si="439"/>
        <v>-80.178451365364481</v>
      </c>
      <c r="F1395" s="102">
        <f t="shared" si="429"/>
        <v>-268.03098637700845</v>
      </c>
      <c r="G1395" s="102">
        <f t="shared" si="430"/>
        <v>-58.581050607137612</v>
      </c>
      <c r="H1395" s="102">
        <f t="shared" si="431"/>
        <v>90.122833145846457</v>
      </c>
      <c r="I1395" s="102">
        <f t="shared" si="432"/>
        <v>-138.75950197250211</v>
      </c>
      <c r="J1395" s="102">
        <f t="shared" si="433"/>
        <v>-177.90815323116198</v>
      </c>
      <c r="K1395" s="102" t="str">
        <f t="shared" si="420"/>
        <v>1+455.216227100581i</v>
      </c>
      <c r="L1395" s="102" t="str">
        <f t="shared" si="421"/>
        <v>1-37.0038085332992i</v>
      </c>
      <c r="M1395" s="102" t="str">
        <f t="shared" si="437"/>
        <v>16845.7341088807+418.212418567282i</v>
      </c>
      <c r="N1395" s="102" t="str">
        <f t="shared" si="422"/>
        <v>1+603178.678879104i</v>
      </c>
      <c r="O1395" s="102" t="str">
        <f t="shared" si="423"/>
        <v>-95275.7472647558+909.262928042391i</v>
      </c>
      <c r="P1395" s="102" t="str">
        <f t="shared" si="438"/>
        <v>-548543287.43762-57468298455.1119i</v>
      </c>
      <c r="Q1395" s="102" t="str">
        <f t="shared" si="424"/>
        <v>-3.36603039089806E-06+0.0000979086199261118i</v>
      </c>
      <c r="R1395" s="102" t="str">
        <f t="shared" si="425"/>
        <v>1400-0.0549189561172569i</v>
      </c>
      <c r="S1395" s="102" t="str">
        <f t="shared" si="426"/>
        <v>-3.00138481105939i</v>
      </c>
      <c r="T1395" s="102" t="str">
        <f t="shared" si="434"/>
        <v>0.00643447703738678-3.0013707641191i</v>
      </c>
      <c r="U1395" s="102" t="str">
        <f t="shared" si="427"/>
        <v>-2.52429483774404E-06+0.00117746083823134i</v>
      </c>
      <c r="V1395" s="102"/>
      <c r="W1395" s="102"/>
      <c r="X1395" s="102"/>
      <c r="Y1395" s="102"/>
      <c r="Z1395" s="102"/>
      <c r="AA1395" s="102"/>
      <c r="AB1395" s="102"/>
      <c r="AC1395" s="102"/>
      <c r="AD1395" s="102"/>
      <c r="AE1395" s="102"/>
      <c r="AF1395" s="102"/>
      <c r="AG1395" s="102"/>
      <c r="AH1395" s="102"/>
      <c r="AI1395" s="102"/>
      <c r="AJ1395" s="102"/>
      <c r="AK1395" s="102"/>
      <c r="AL1395" s="102"/>
    </row>
    <row r="1396" spans="2:38" s="110" customFormat="1" x14ac:dyDescent="0.2">
      <c r="B1396" s="102">
        <f t="shared" si="435"/>
        <v>7.7949999999998552</v>
      </c>
      <c r="C1396" s="102">
        <f t="shared" si="436"/>
        <v>62373483.548221327</v>
      </c>
      <c r="D1396" s="102">
        <f t="shared" si="428"/>
        <v>62373.483548221324</v>
      </c>
      <c r="E1396" s="102">
        <f t="shared" si="439"/>
        <v>-80.278517058988839</v>
      </c>
      <c r="F1396" s="102">
        <f t="shared" si="429"/>
        <v>-268.05351677530433</v>
      </c>
      <c r="G1396" s="102">
        <f t="shared" si="430"/>
        <v>-58.681050136155726</v>
      </c>
      <c r="H1396" s="102">
        <f t="shared" si="431"/>
        <v>90.1214270909242</v>
      </c>
      <c r="I1396" s="102">
        <f t="shared" si="432"/>
        <v>-138.95956719514456</v>
      </c>
      <c r="J1396" s="102">
        <f t="shared" si="433"/>
        <v>-177.93208968438012</v>
      </c>
      <c r="K1396" s="102" t="str">
        <f t="shared" si="420"/>
        <v>1+460.487382580655i</v>
      </c>
      <c r="L1396" s="102" t="str">
        <f t="shared" si="421"/>
        <v>1-37.4322924416526i</v>
      </c>
      <c r="M1396" s="102" t="str">
        <f t="shared" si="437"/>
        <v>17238.0983704502+423.055090139002i</v>
      </c>
      <c r="N1396" s="102" t="str">
        <f t="shared" si="422"/>
        <v>1+610163.158801731i</v>
      </c>
      <c r="O1396" s="102" t="str">
        <f t="shared" si="423"/>
        <v>-97495.0278033288+919.791696527879i</v>
      </c>
      <c r="P1396" s="102" t="str">
        <f t="shared" si="438"/>
        <v>-561320502.020857-59487873212.15i</v>
      </c>
      <c r="Q1396" s="102" t="str">
        <f t="shared" si="424"/>
        <v>-3.28941476636009E-06+0.0000967884381711898i</v>
      </c>
      <c r="R1396" s="102" t="str">
        <f t="shared" si="425"/>
        <v>1400-0.0542903040250429i</v>
      </c>
      <c r="S1396" s="102" t="str">
        <f t="shared" si="426"/>
        <v>-2.96702824322909i</v>
      </c>
      <c r="T1396" s="102" t="str">
        <f t="shared" si="434"/>
        <v>0.00628801114045976-2.9670146731686i</v>
      </c>
      <c r="U1396" s="102" t="str">
        <f t="shared" si="427"/>
        <v>-2.46683513971882E-06+0.00116398267947383i</v>
      </c>
      <c r="V1396" s="102"/>
      <c r="W1396" s="102"/>
      <c r="X1396" s="102"/>
      <c r="Y1396" s="102"/>
      <c r="Z1396" s="102"/>
      <c r="AA1396" s="102"/>
      <c r="AB1396" s="102"/>
      <c r="AC1396" s="102"/>
      <c r="AD1396" s="102"/>
      <c r="AE1396" s="102"/>
      <c r="AF1396" s="102"/>
      <c r="AG1396" s="102"/>
      <c r="AH1396" s="102"/>
      <c r="AI1396" s="102"/>
      <c r="AJ1396" s="102"/>
      <c r="AK1396" s="102"/>
      <c r="AL1396" s="102"/>
    </row>
    <row r="1397" spans="2:38" s="110" customFormat="1" x14ac:dyDescent="0.2">
      <c r="B1397" s="102">
        <f t="shared" si="435"/>
        <v>7.799999999999855</v>
      </c>
      <c r="C1397" s="102">
        <f t="shared" si="436"/>
        <v>63095734.447998486</v>
      </c>
      <c r="D1397" s="102">
        <f t="shared" si="428"/>
        <v>63095.734447998489</v>
      </c>
      <c r="E1397" s="102">
        <f t="shared" si="439"/>
        <v>-80.378581258391435</v>
      </c>
      <c r="F1397" s="102">
        <f t="shared" si="429"/>
        <v>-268.07578956594352</v>
      </c>
      <c r="G1397" s="102">
        <f t="shared" si="430"/>
        <v>-58.781049675894593</v>
      </c>
      <c r="H1397" s="102">
        <f t="shared" si="431"/>
        <v>90.12003713082774</v>
      </c>
      <c r="I1397" s="102">
        <f t="shared" si="432"/>
        <v>-139.15963093428604</v>
      </c>
      <c r="J1397" s="102">
        <f t="shared" si="433"/>
        <v>-177.95575243511578</v>
      </c>
      <c r="K1397" s="102" t="str">
        <f t="shared" si="420"/>
        <v>1+465.819575164508i</v>
      </c>
      <c r="L1397" s="102" t="str">
        <f t="shared" si="421"/>
        <v>1-37.8657379598239i</v>
      </c>
      <c r="M1397" s="102" t="str">
        <f t="shared" si="437"/>
        <v>17639.6019697358+427.953837204684i</v>
      </c>
      <c r="N1397" s="102" t="str">
        <f t="shared" si="422"/>
        <v>1+617228.51519015i</v>
      </c>
      <c r="O1397" s="102" t="str">
        <f t="shared" si="423"/>
        <v>-99766.0020263563+930.442382406458i</v>
      </c>
      <c r="P1397" s="102" t="str">
        <f t="shared" si="438"/>
        <v>-574395336.16475-61578420366.743i</v>
      </c>
      <c r="Q1397" s="102" t="str">
        <f t="shared" si="424"/>
        <v>-3.21454292016651E-06+0.000095681059717107i</v>
      </c>
      <c r="R1397" s="102" t="str">
        <f t="shared" si="425"/>
        <v>1400-0.0536688480538223i</v>
      </c>
      <c r="S1397" s="102" t="str">
        <f t="shared" si="426"/>
        <v>-2.93306495177866i</v>
      </c>
      <c r="T1397" s="102" t="str">
        <f t="shared" si="434"/>
        <v>0.00614487918368079-2.9330518424084i</v>
      </c>
      <c r="U1397" s="102" t="str">
        <f t="shared" si="427"/>
        <v>-2.41068337205938E-06+0.00115065879971406i</v>
      </c>
      <c r="V1397" s="102"/>
      <c r="W1397" s="102"/>
      <c r="X1397" s="102"/>
      <c r="Y1397" s="102"/>
      <c r="Z1397" s="102"/>
      <c r="AA1397" s="102"/>
      <c r="AB1397" s="102"/>
      <c r="AC1397" s="102"/>
      <c r="AD1397" s="102"/>
      <c r="AE1397" s="102"/>
      <c r="AF1397" s="102"/>
      <c r="AG1397" s="102"/>
      <c r="AH1397" s="102"/>
      <c r="AI1397" s="102"/>
      <c r="AJ1397" s="102"/>
      <c r="AK1397" s="102"/>
      <c r="AL1397" s="102"/>
    </row>
    <row r="1398" spans="2:38" s="110" customFormat="1" x14ac:dyDescent="0.2">
      <c r="B1398" s="102">
        <f t="shared" si="435"/>
        <v>7.8049999999998549</v>
      </c>
      <c r="C1398" s="102">
        <f t="shared" si="436"/>
        <v>63826348.619033553</v>
      </c>
      <c r="D1398" s="102">
        <f t="shared" si="428"/>
        <v>63826.348619033553</v>
      </c>
      <c r="E1398" s="102">
        <f t="shared" si="439"/>
        <v>-80.478643997533354</v>
      </c>
      <c r="F1398" s="102">
        <f t="shared" si="429"/>
        <v>-268.0978076877073</v>
      </c>
      <c r="G1398" s="102">
        <f t="shared" si="430"/>
        <v>-58.881049226110207</v>
      </c>
      <c r="H1398" s="102">
        <f t="shared" si="431"/>
        <v>90.118663081326304</v>
      </c>
      <c r="I1398" s="102">
        <f t="shared" si="432"/>
        <v>-139.35969322364355</v>
      </c>
      <c r="J1398" s="102">
        <f t="shared" si="433"/>
        <v>-177.979144606381</v>
      </c>
      <c r="K1398" s="102" t="str">
        <f t="shared" si="420"/>
        <v>1+471.21351162849i</v>
      </c>
      <c r="L1398" s="102" t="str">
        <f t="shared" si="421"/>
        <v>1-38.3042025405468i</v>
      </c>
      <c r="M1398" s="102" t="str">
        <f t="shared" si="437"/>
        <v>18050.45778926+432.909309087943i</v>
      </c>
      <c r="N1398" s="102" t="str">
        <f t="shared" si="422"/>
        <v>1+624375.684549698i</v>
      </c>
      <c r="O1398" s="102" t="str">
        <f t="shared" si="423"/>
        <v>-102089.874034429+941.216397415001i</v>
      </c>
      <c r="P1398" s="102" t="str">
        <f t="shared" si="438"/>
        <v>-587774722.319426-63742434044.6227i</v>
      </c>
      <c r="Q1398" s="102" t="str">
        <f t="shared" si="424"/>
        <v>-0.0000031413751683553+0.000094586338661279i</v>
      </c>
      <c r="R1398" s="102" t="str">
        <f t="shared" si="425"/>
        <v>1400-0.0530545058302791i</v>
      </c>
      <c r="S1398" s="102" t="str">
        <f t="shared" si="426"/>
        <v>-2.8994904349106i</v>
      </c>
      <c r="T1398" s="102" t="str">
        <f t="shared" si="434"/>
        <v>0.00600500527868872-2.89947777059063i</v>
      </c>
      <c r="U1398" s="102" t="str">
        <f t="shared" si="427"/>
        <v>-2.35580976317788E-06+0.00113748743307786i</v>
      </c>
      <c r="V1398" s="102"/>
      <c r="W1398" s="102"/>
      <c r="X1398" s="102"/>
      <c r="Y1398" s="102"/>
      <c r="Z1398" s="102"/>
      <c r="AA1398" s="102"/>
      <c r="AB1398" s="102"/>
      <c r="AC1398" s="102"/>
      <c r="AD1398" s="102"/>
      <c r="AE1398" s="102"/>
      <c r="AF1398" s="102"/>
      <c r="AG1398" s="102"/>
      <c r="AH1398" s="102"/>
      <c r="AI1398" s="102"/>
      <c r="AJ1398" s="102"/>
      <c r="AK1398" s="102"/>
      <c r="AL1398" s="102"/>
    </row>
    <row r="1399" spans="2:38" s="110" customFormat="1" x14ac:dyDescent="0.2">
      <c r="B1399" s="102">
        <f t="shared" si="435"/>
        <v>7.8099999999998548</v>
      </c>
      <c r="C1399" s="102">
        <f t="shared" si="436"/>
        <v>64565422.903443992</v>
      </c>
      <c r="D1399" s="102">
        <f t="shared" si="428"/>
        <v>64565.422903443992</v>
      </c>
      <c r="E1399" s="102">
        <f t="shared" si="439"/>
        <v>-80.578705309604885</v>
      </c>
      <c r="F1399" s="102">
        <f t="shared" si="429"/>
        <v>-268.11957404607728</v>
      </c>
      <c r="G1399" s="102">
        <f t="shared" si="430"/>
        <v>-58.981048786564116</v>
      </c>
      <c r="H1399" s="102">
        <f t="shared" si="431"/>
        <v>90.11730476029777</v>
      </c>
      <c r="I1399" s="102">
        <f t="shared" si="432"/>
        <v>-139.559754096169</v>
      </c>
      <c r="J1399" s="102">
        <f t="shared" si="433"/>
        <v>-178.00226928577951</v>
      </c>
      <c r="K1399" s="102" t="str">
        <f t="shared" si="420"/>
        <v>1+476.669906933038i</v>
      </c>
      <c r="L1399" s="102" t="str">
        <f t="shared" si="421"/>
        <v>1-38.747744301827i</v>
      </c>
      <c r="M1399" s="102" t="str">
        <f t="shared" si="437"/>
        <v>18470.883670217+437.922162631211i</v>
      </c>
      <c r="N1399" s="102" t="str">
        <f t="shared" si="422"/>
        <v>1+631605.614229934i</v>
      </c>
      <c r="O1399" s="102" t="str">
        <f t="shared" si="423"/>
        <v>-104467.875975249+952.115169637535i</v>
      </c>
      <c r="P1399" s="102" t="str">
        <f t="shared" si="438"/>
        <v>-601465754.412528-65982496020.5285i</v>
      </c>
      <c r="Q1399" s="102" t="str">
        <f t="shared" si="424"/>
        <v>-3.06987272986402E-06+0.0000935041307490037i</v>
      </c>
      <c r="R1399" s="102" t="str">
        <f t="shared" si="425"/>
        <v>1400-0.0524471959240171i</v>
      </c>
      <c r="S1399" s="102" t="str">
        <f t="shared" si="426"/>
        <v>-2.86630024235907i</v>
      </c>
      <c r="T1399" s="102" t="str">
        <f t="shared" si="434"/>
        <v>0.00586831526449019-2.8662880079804i</v>
      </c>
      <c r="U1399" s="102" t="str">
        <f t="shared" si="427"/>
        <v>-2.30218521914615E-06+0.0011244668339i</v>
      </c>
      <c r="V1399" s="102"/>
      <c r="W1399" s="102"/>
      <c r="X1399" s="102"/>
      <c r="Y1399" s="102"/>
      <c r="Z1399" s="102"/>
      <c r="AA1399" s="102"/>
      <c r="AB1399" s="102"/>
      <c r="AC1399" s="102"/>
      <c r="AD1399" s="102"/>
      <c r="AE1399" s="102"/>
      <c r="AF1399" s="102"/>
      <c r="AG1399" s="102"/>
      <c r="AH1399" s="102"/>
      <c r="AI1399" s="102"/>
      <c r="AJ1399" s="102"/>
      <c r="AK1399" s="102"/>
      <c r="AL1399" s="102"/>
    </row>
    <row r="1400" spans="2:38" s="110" customFormat="1" x14ac:dyDescent="0.2">
      <c r="B1400" s="102">
        <f t="shared" si="435"/>
        <v>7.8149999999998547</v>
      </c>
      <c r="C1400" s="102">
        <f t="shared" si="436"/>
        <v>65313055.264725424</v>
      </c>
      <c r="D1400" s="102">
        <f t="shared" si="428"/>
        <v>65313.055264725423</v>
      </c>
      <c r="E1400" s="102">
        <f t="shared" si="439"/>
        <v>-80.678765227042945</v>
      </c>
      <c r="F1400" s="102">
        <f t="shared" si="429"/>
        <v>-268.14109151360447</v>
      </c>
      <c r="G1400" s="102">
        <f t="shared" si="430"/>
        <v>-59.081048357023292</v>
      </c>
      <c r="H1400" s="102">
        <f t="shared" si="431"/>
        <v>90.115961987704637</v>
      </c>
      <c r="I1400" s="102">
        <f t="shared" si="432"/>
        <v>-139.75981358406625</v>
      </c>
      <c r="J1400" s="102">
        <f t="shared" si="433"/>
        <v>-178.02512952589984</v>
      </c>
      <c r="K1400" s="102" t="str">
        <f t="shared" si="420"/>
        <v>1+482.189484317439i</v>
      </c>
      <c r="L1400" s="102" t="str">
        <f t="shared" si="421"/>
        <v>1-39.1964220346442i</v>
      </c>
      <c r="M1400" s="102" t="str">
        <f t="shared" si="437"/>
        <v>18901.1025279738+442.993062282795i</v>
      </c>
      <c r="N1400" s="102" t="str">
        <f t="shared" si="422"/>
        <v>1+638919.262550204i</v>
      </c>
      <c r="O1400" s="102" t="str">
        <f t="shared" si="423"/>
        <v>-106901.268696919+963.140143694508i</v>
      </c>
      <c r="P1400" s="102" t="str">
        <f t="shared" si="438"/>
        <v>-615475691.610489-68301278798.3765i</v>
      </c>
      <c r="Q1400" s="102" t="str">
        <f t="shared" si="424"/>
        <v>-0.0000029999977059964+0.0000924342933553543i</v>
      </c>
      <c r="R1400" s="102" t="str">
        <f t="shared" si="425"/>
        <v>1400-0.0518468378367657i</v>
      </c>
      <c r="S1400" s="102" t="str">
        <f t="shared" si="426"/>
        <v>-2.83348997479999i</v>
      </c>
      <c r="T1400" s="102" t="str">
        <f t="shared" si="434"/>
        <v>0.0057347366681427-2.83347815576655i</v>
      </c>
      <c r="U1400" s="102" t="str">
        <f t="shared" si="427"/>
        <v>-2.24978130827136E-06+0.00111159527649303i</v>
      </c>
      <c r="V1400" s="102"/>
      <c r="W1400" s="102"/>
      <c r="X1400" s="102"/>
      <c r="Y1400" s="102"/>
      <c r="Z1400" s="102"/>
      <c r="AA1400" s="102"/>
      <c r="AB1400" s="102"/>
      <c r="AC1400" s="102"/>
      <c r="AD1400" s="102"/>
      <c r="AE1400" s="102"/>
      <c r="AF1400" s="102"/>
      <c r="AG1400" s="102"/>
      <c r="AH1400" s="102"/>
      <c r="AI1400" s="102"/>
      <c r="AJ1400" s="102"/>
      <c r="AK1400" s="102"/>
      <c r="AL1400" s="102"/>
    </row>
    <row r="1401" spans="2:38" s="110" customFormat="1" x14ac:dyDescent="0.2">
      <c r="B1401" s="102">
        <f t="shared" si="435"/>
        <v>7.8199999999998546</v>
      </c>
      <c r="C1401" s="102">
        <f t="shared" si="436"/>
        <v>66069344.80073753</v>
      </c>
      <c r="D1401" s="102">
        <f t="shared" si="428"/>
        <v>66069.344800737526</v>
      </c>
      <c r="E1401" s="102">
        <f t="shared" si="439"/>
        <v>-80.778823781548397</v>
      </c>
      <c r="F1401" s="102">
        <f t="shared" si="429"/>
        <v>-268.16236293027566</v>
      </c>
      <c r="G1401" s="102">
        <f t="shared" si="430"/>
        <v>-59.181047937259983</v>
      </c>
      <c r="H1401" s="102">
        <f t="shared" si="431"/>
        <v>90.114634585570059</v>
      </c>
      <c r="I1401" s="102">
        <f t="shared" si="432"/>
        <v>-139.95987171880839</v>
      </c>
      <c r="J1401" s="102">
        <f t="shared" si="433"/>
        <v>-178.0477283447056</v>
      </c>
      <c r="K1401" s="102" t="str">
        <f t="shared" si="420"/>
        <v>1+487.772975395697i</v>
      </c>
      <c r="L1401" s="102" t="str">
        <f t="shared" si="421"/>
        <v>1-39.6502952107461i</v>
      </c>
      <c r="M1401" s="102" t="str">
        <f t="shared" si="437"/>
        <v>19341.3424702634+448.122680184951i</v>
      </c>
      <c r="N1401" s="102" t="str">
        <f t="shared" si="422"/>
        <v>1+646317.598926672i</v>
      </c>
      <c r="O1401" s="102" t="str">
        <f t="shared" si="423"/>
        <v>-109391.342416472+974.292780934291i</v>
      </c>
      <c r="P1401" s="102" t="str">
        <f t="shared" si="438"/>
        <v>-629811962.167458-70701548799.6868i</v>
      </c>
      <c r="Q1401" s="102" t="str">
        <f t="shared" si="424"/>
        <v>-2.93171306035476E-06+0.0000913766854672482i</v>
      </c>
      <c r="R1401" s="102" t="str">
        <f t="shared" si="425"/>
        <v>1400-0.0512533519917113i</v>
      </c>
      <c r="S1401" s="102" t="str">
        <f t="shared" si="426"/>
        <v>-2.80105528326795i</v>
      </c>
      <c r="T1401" s="102" t="str">
        <f t="shared" si="434"/>
        <v>0.00560419866633275-2.8010438654792i</v>
      </c>
      <c r="U1401" s="102" t="str">
        <f t="shared" si="427"/>
        <v>-2.19857024602284E-06+0.00109887105491876i</v>
      </c>
      <c r="V1401" s="102"/>
      <c r="W1401" s="102"/>
      <c r="X1401" s="102"/>
      <c r="Y1401" s="102"/>
      <c r="Z1401" s="102"/>
      <c r="AA1401" s="102"/>
      <c r="AB1401" s="102"/>
      <c r="AC1401" s="102"/>
      <c r="AD1401" s="102"/>
      <c r="AE1401" s="102"/>
      <c r="AF1401" s="102"/>
      <c r="AG1401" s="102"/>
      <c r="AH1401" s="102"/>
      <c r="AI1401" s="102"/>
      <c r="AJ1401" s="102"/>
      <c r="AK1401" s="102"/>
      <c r="AL1401" s="102"/>
    </row>
    <row r="1402" spans="2:38" s="110" customFormat="1" x14ac:dyDescent="0.2">
      <c r="B1402" s="102">
        <f t="shared" si="435"/>
        <v>7.8249999999998545</v>
      </c>
      <c r="C1402" s="102">
        <f t="shared" si="436"/>
        <v>66834391.756839134</v>
      </c>
      <c r="D1402" s="102">
        <f t="shared" si="428"/>
        <v>66834.391756839133</v>
      </c>
      <c r="E1402" s="102">
        <f t="shared" si="439"/>
        <v>-80.878881004102325</v>
      </c>
      <c r="F1402" s="102">
        <f t="shared" si="429"/>
        <v>-268.1833911038749</v>
      </c>
      <c r="G1402" s="102">
        <f t="shared" si="430"/>
        <v>-59.281047527051633</v>
      </c>
      <c r="H1402" s="102">
        <f t="shared" si="431"/>
        <v>90.113322377954361</v>
      </c>
      <c r="I1402" s="102">
        <f t="shared" si="432"/>
        <v>-140.15992853115395</v>
      </c>
      <c r="J1402" s="102">
        <f t="shared" si="433"/>
        <v>-178.07006872592052</v>
      </c>
      <c r="K1402" s="102" t="str">
        <f t="shared" si="420"/>
        <v>1+493.421120253506i</v>
      </c>
      <c r="L1402" s="102" t="str">
        <f t="shared" si="421"/>
        <v>1-40.1094239905304i</v>
      </c>
      <c r="M1402" s="102" t="str">
        <f t="shared" si="437"/>
        <v>19791.8369181304+453.311696262976i</v>
      </c>
      <c r="N1402" s="102" t="str">
        <f t="shared" si="422"/>
        <v>1+653801.604000811i</v>
      </c>
      <c r="O1402" s="102" t="str">
        <f t="shared" si="423"/>
        <v>-111939.417403952+985.574559626869i</v>
      </c>
      <c r="P1402" s="102" t="str">
        <f t="shared" si="438"/>
        <v>-644482167.363844-73186169664.0456i</v>
      </c>
      <c r="Q1402" s="102" t="str">
        <f t="shared" si="424"/>
        <v>-2.86498259922925E-06+0.0000903311676657069i</v>
      </c>
      <c r="R1402" s="102" t="str">
        <f t="shared" si="425"/>
        <v>1400-0.0506666597229477i</v>
      </c>
      <c r="S1402" s="102" t="str">
        <f t="shared" si="426"/>
        <v>-2.7689918685797i</v>
      </c>
      <c r="T1402" s="102" t="str">
        <f t="shared" si="434"/>
        <v>0.00547663204782797-2.7689808384138i</v>
      </c>
      <c r="U1402" s="102" t="str">
        <f t="shared" si="427"/>
        <v>-2.14852488030174E-06+0.00108629248276233i</v>
      </c>
      <c r="V1402" s="102"/>
      <c r="W1402" s="102"/>
      <c r="X1402" s="102"/>
      <c r="Y1402" s="102"/>
      <c r="Z1402" s="102"/>
      <c r="AA1402" s="102"/>
      <c r="AB1402" s="102"/>
      <c r="AC1402" s="102"/>
      <c r="AD1402" s="102"/>
      <c r="AE1402" s="102"/>
      <c r="AF1402" s="102"/>
      <c r="AG1402" s="102"/>
      <c r="AH1402" s="102"/>
      <c r="AI1402" s="102"/>
      <c r="AJ1402" s="102"/>
      <c r="AK1402" s="102"/>
      <c r="AL1402" s="102"/>
    </row>
    <row r="1403" spans="2:38" s="110" customFormat="1" x14ac:dyDescent="0.2">
      <c r="B1403" s="102">
        <f t="shared" si="435"/>
        <v>7.8299999999998544</v>
      </c>
      <c r="C1403" s="102">
        <f t="shared" si="436"/>
        <v>67608297.539175585</v>
      </c>
      <c r="D1403" s="102">
        <f t="shared" si="428"/>
        <v>67608.29753917559</v>
      </c>
      <c r="E1403" s="102">
        <f t="shared" si="439"/>
        <v>-80.978936924982804</v>
      </c>
      <c r="F1403" s="102">
        <f t="shared" si="429"/>
        <v>-268.20417881034223</v>
      </c>
      <c r="G1403" s="102">
        <f t="shared" si="430"/>
        <v>-59.381047126180697</v>
      </c>
      <c r="H1403" s="102">
        <f t="shared" si="431"/>
        <v>90.112025190931632</v>
      </c>
      <c r="I1403" s="102">
        <f t="shared" si="432"/>
        <v>-140.35998405116351</v>
      </c>
      <c r="J1403" s="102">
        <f t="shared" si="433"/>
        <v>-178.0921536194106</v>
      </c>
      <c r="K1403" s="102" t="str">
        <f t="shared" si="420"/>
        <v>1+499.134667546349i</v>
      </c>
      <c r="L1403" s="102" t="str">
        <f t="shared" si="421"/>
        <v>1-40.5738692310196i</v>
      </c>
      <c r="M1403" s="102" t="str">
        <f t="shared" si="437"/>
        <v>20252.824729694+458.560798315329i</v>
      </c>
      <c r="N1403" s="102" t="str">
        <f t="shared" si="422"/>
        <v>1+661372.269769387i</v>
      </c>
      <c r="O1403" s="102" t="str">
        <f t="shared" si="423"/>
        <v>-114546.844682447+996.986975159788i</v>
      </c>
      <c r="P1403" s="102" t="str">
        <f t="shared" si="438"/>
        <v>-659494085.536627-75758105665.5644i</v>
      </c>
      <c r="Q1403" s="102" t="str">
        <f t="shared" si="424"/>
        <v>-2.79977095243197E-06+0.0000892976021082836i</v>
      </c>
      <c r="R1403" s="102" t="str">
        <f t="shared" si="425"/>
        <v>1400-0.0500866832650499i</v>
      </c>
      <c r="S1403" s="102" t="str">
        <f t="shared" si="426"/>
        <v>-2.73729548076436i</v>
      </c>
      <c r="T1403" s="102" t="str">
        <f t="shared" si="434"/>
        <v>0.00535196917678431-2.73728482506191i</v>
      </c>
      <c r="U1403" s="102" t="str">
        <f t="shared" si="427"/>
        <v>-2.09961867704615E-06+0.0010738578929089i</v>
      </c>
      <c r="V1403" s="102"/>
      <c r="W1403" s="102"/>
      <c r="X1403" s="102"/>
      <c r="Y1403" s="102"/>
      <c r="Z1403" s="102"/>
      <c r="AA1403" s="102"/>
      <c r="AB1403" s="102"/>
      <c r="AC1403" s="102"/>
      <c r="AD1403" s="102"/>
      <c r="AE1403" s="102"/>
      <c r="AF1403" s="102"/>
      <c r="AG1403" s="102"/>
      <c r="AH1403" s="102"/>
      <c r="AI1403" s="102"/>
      <c r="AJ1403" s="102"/>
      <c r="AK1403" s="102"/>
      <c r="AL1403" s="102"/>
    </row>
    <row r="1404" spans="2:38" s="110" customFormat="1" x14ac:dyDescent="0.2">
      <c r="B1404" s="102">
        <f t="shared" si="435"/>
        <v>7.8349999999998543</v>
      </c>
      <c r="C1404" s="102">
        <f t="shared" si="436"/>
        <v>68391164.728120074</v>
      </c>
      <c r="D1404" s="102">
        <f t="shared" si="428"/>
        <v>68391.164728120071</v>
      </c>
      <c r="E1404" s="102">
        <f t="shared" si="439"/>
        <v>-81.078991573780158</v>
      </c>
      <c r="F1404" s="102">
        <f t="shared" si="429"/>
        <v>-268.22472879412771</v>
      </c>
      <c r="G1404" s="102">
        <f t="shared" si="430"/>
        <v>-59.481046734434635</v>
      </c>
      <c r="H1404" s="102">
        <f t="shared" si="431"/>
        <v>90.110742852566773</v>
      </c>
      <c r="I1404" s="102">
        <f t="shared" si="432"/>
        <v>-140.56003830821479</v>
      </c>
      <c r="J1404" s="102">
        <f t="shared" si="433"/>
        <v>-178.11398594156094</v>
      </c>
      <c r="K1404" s="102" t="str">
        <f t="shared" si="420"/>
        <v>1+504.914374598732i</v>
      </c>
      <c r="L1404" s="102" t="str">
        <f t="shared" si="421"/>
        <v>1-41.0436924939273i</v>
      </c>
      <c r="M1404" s="102" t="str">
        <f t="shared" si="437"/>
        <v>20724.550326794+463.870682104805i</v>
      </c>
      <c r="N1404" s="102" t="str">
        <f t="shared" si="422"/>
        <v>1+669030.599715947i</v>
      </c>
      <c r="O1404" s="102" t="str">
        <f t="shared" si="423"/>
        <v>-117215.006744412+1008.53154023637i</v>
      </c>
      <c r="P1404" s="102" t="str">
        <f t="shared" si="438"/>
        <v>-674855676.203531-78420425249.3912i</v>
      </c>
      <c r="Q1404" s="102" t="str">
        <f t="shared" si="424"/>
        <v>-2.73604355456722E-06+0.000088275852511681i</v>
      </c>
      <c r="R1404" s="102" t="str">
        <f t="shared" si="425"/>
        <v>1400-0.049513345742767i</v>
      </c>
      <c r="S1404" s="102" t="str">
        <f t="shared" si="426"/>
        <v>-2.70596191850006i</v>
      </c>
      <c r="T1404" s="102" t="str">
        <f t="shared" si="434"/>
        <v>0.00523014395688814-2.70595162454841i</v>
      </c>
      <c r="U1404" s="102" t="str">
        <f t="shared" si="427"/>
        <v>-0.0000020518257061638+0.00106156563732284i</v>
      </c>
      <c r="V1404" s="102"/>
      <c r="W1404" s="102"/>
      <c r="X1404" s="102"/>
      <c r="Y1404" s="102"/>
      <c r="Z1404" s="102"/>
      <c r="AA1404" s="102"/>
      <c r="AB1404" s="102"/>
      <c r="AC1404" s="102"/>
      <c r="AD1404" s="102"/>
      <c r="AE1404" s="102"/>
      <c r="AF1404" s="102"/>
      <c r="AG1404" s="102"/>
      <c r="AH1404" s="102"/>
      <c r="AI1404" s="102"/>
      <c r="AJ1404" s="102"/>
      <c r="AK1404" s="102"/>
      <c r="AL1404" s="102"/>
    </row>
    <row r="1405" spans="2:38" s="110" customFormat="1" x14ac:dyDescent="0.2">
      <c r="B1405" s="102">
        <f t="shared" si="435"/>
        <v>7.8399999999998542</v>
      </c>
      <c r="C1405" s="102">
        <f t="shared" si="436"/>
        <v>69183097.091870531</v>
      </c>
      <c r="D1405" s="102">
        <f t="shared" si="428"/>
        <v>69183.097091870528</v>
      </c>
      <c r="E1405" s="102">
        <f t="shared" si="439"/>
        <v>-81.179044979413263</v>
      </c>
      <c r="F1405" s="102">
        <f t="shared" si="429"/>
        <v>-268.2450437685427</v>
      </c>
      <c r="G1405" s="102">
        <f t="shared" si="430"/>
        <v>-59.581046351605814</v>
      </c>
      <c r="H1405" s="102">
        <f t="shared" si="431"/>
        <v>90.10947519289266</v>
      </c>
      <c r="I1405" s="102">
        <f t="shared" si="432"/>
        <v>-140.76009133101908</v>
      </c>
      <c r="J1405" s="102">
        <f t="shared" si="433"/>
        <v>-178.13556857565004</v>
      </c>
      <c r="K1405" s="102" t="str">
        <f t="shared" si="420"/>
        <v>1+510.761007504563i</v>
      </c>
      <c r="L1405" s="102" t="str">
        <f t="shared" si="421"/>
        <v>1-41.5189560538181i</v>
      </c>
      <c r="M1405" s="102" t="str">
        <f t="shared" si="437"/>
        <v>21207.2638245858+469.242051450745i</v>
      </c>
      <c r="N1405" s="102" t="str">
        <f t="shared" si="422"/>
        <v>1+676777.60894383i</v>
      </c>
      <c r="O1405" s="102" t="str">
        <f t="shared" si="423"/>
        <v>-119945.31828469+1020.2097850762i</v>
      </c>
      <c r="P1405" s="102" t="str">
        <f t="shared" si="438"/>
        <v>-690575084.283254-81176304692.5094i</v>
      </c>
      <c r="Q1405" s="102" t="str">
        <f t="shared" si="424"/>
        <v>-2.67376662672686E-06+0.0000872657841345327i</v>
      </c>
      <c r="R1405" s="102" t="str">
        <f t="shared" si="425"/>
        <v>1400-0.0489465711608314i</v>
      </c>
      <c r="S1405" s="102" t="str">
        <f t="shared" si="426"/>
        <v>-2.67498702855706i</v>
      </c>
      <c r="T1405" s="102" t="str">
        <f t="shared" si="434"/>
        <v>0.00511109179631436-2.67497708407515i</v>
      </c>
      <c r="U1405" s="102" t="str">
        <f t="shared" si="427"/>
        <v>-2.00512062778486E-06+0.00104941408682948i</v>
      </c>
      <c r="V1405" s="102"/>
      <c r="W1405" s="102"/>
      <c r="X1405" s="102"/>
      <c r="Y1405" s="102"/>
      <c r="Z1405" s="102"/>
      <c r="AA1405" s="102"/>
      <c r="AB1405" s="102"/>
      <c r="AC1405" s="102"/>
      <c r="AD1405" s="102"/>
      <c r="AE1405" s="102"/>
      <c r="AF1405" s="102"/>
      <c r="AG1405" s="102"/>
      <c r="AH1405" s="102"/>
      <c r="AI1405" s="102"/>
      <c r="AJ1405" s="102"/>
      <c r="AK1405" s="102"/>
      <c r="AL1405" s="102"/>
    </row>
    <row r="1406" spans="2:38" s="110" customFormat="1" x14ac:dyDescent="0.2">
      <c r="B1406" s="102">
        <f t="shared" si="435"/>
        <v>7.8449999999998541</v>
      </c>
      <c r="C1406" s="102">
        <f t="shared" si="436"/>
        <v>69984199.600203961</v>
      </c>
      <c r="D1406" s="102">
        <f t="shared" si="428"/>
        <v>69984.199600203967</v>
      </c>
      <c r="E1406" s="102">
        <f t="shared" si="439"/>
        <v>-81.279097170144311</v>
      </c>
      <c r="F1406" s="102">
        <f t="shared" si="429"/>
        <v>-268.26512641610634</v>
      </c>
      <c r="G1406" s="102">
        <f t="shared" si="430"/>
        <v>-59.681045977491152</v>
      </c>
      <c r="H1406" s="102">
        <f t="shared" si="431"/>
        <v>90.108222043887594</v>
      </c>
      <c r="I1406" s="102">
        <f t="shared" si="432"/>
        <v>-140.96014314763545</v>
      </c>
      <c r="J1406" s="102">
        <f t="shared" si="433"/>
        <v>-178.15690437221875</v>
      </c>
      <c r="K1406" s="102" t="str">
        <f t="shared" si="420"/>
        <v>1+516.675341228702i</v>
      </c>
      <c r="L1406" s="102" t="str">
        <f t="shared" si="421"/>
        <v>1-41.999722906362i</v>
      </c>
      <c r="M1406" s="102" t="str">
        <f t="shared" si="437"/>
        <v>21701.2211641555+474.67561832234i</v>
      </c>
      <c r="N1406" s="102" t="str">
        <f t="shared" si="422"/>
        <v>1+684614.324310719i</v>
      </c>
      <c r="O1406" s="102" t="str">
        <f t="shared" si="423"/>
        <v>-122739.226950601+1032.02325761799i</v>
      </c>
      <c r="P1406" s="102" t="str">
        <f t="shared" si="438"/>
        <v>-706660644.414038-84029031893.1824i</v>
      </c>
      <c r="Q1406" s="102" t="str">
        <f t="shared" si="424"/>
        <v>-2.61290715860208E-06+0.0000862672637603701i</v>
      </c>
      <c r="R1406" s="102" t="str">
        <f t="shared" si="425"/>
        <v>1400-0.0483862843938858i</v>
      </c>
      <c r="S1406" s="102" t="str">
        <f t="shared" si="426"/>
        <v>-2.64436670524726i</v>
      </c>
      <c r="T1406" s="102" t="str">
        <f t="shared" si="434"/>
        <v>0.00499474957348237-2.64435709837094i</v>
      </c>
      <c r="U1406" s="102" t="str">
        <f t="shared" si="427"/>
        <v>-1.95947867882769E-06+0.00103740163089937i</v>
      </c>
      <c r="V1406" s="102"/>
      <c r="W1406" s="102"/>
      <c r="X1406" s="102"/>
      <c r="Y1406" s="102"/>
      <c r="Z1406" s="102"/>
      <c r="AA1406" s="102"/>
      <c r="AB1406" s="102"/>
      <c r="AC1406" s="102"/>
      <c r="AD1406" s="102"/>
      <c r="AE1406" s="102"/>
      <c r="AF1406" s="102"/>
      <c r="AG1406" s="102"/>
      <c r="AH1406" s="102"/>
      <c r="AI1406" s="102"/>
      <c r="AJ1406" s="102"/>
      <c r="AK1406" s="102"/>
      <c r="AL1406" s="102"/>
    </row>
    <row r="1407" spans="2:38" s="110" customFormat="1" x14ac:dyDescent="0.2">
      <c r="B1407" s="102">
        <f t="shared" si="435"/>
        <v>7.849999999999854</v>
      </c>
      <c r="C1407" s="102">
        <f t="shared" si="436"/>
        <v>70794578.438390121</v>
      </c>
      <c r="D1407" s="102">
        <f t="shared" si="428"/>
        <v>70794.578438390119</v>
      </c>
      <c r="E1407" s="102">
        <f t="shared" si="439"/>
        <v>-81.379148173593578</v>
      </c>
      <c r="F1407" s="102">
        <f t="shared" si="429"/>
        <v>-268.28497938888955</v>
      </c>
      <c r="G1407" s="102">
        <f t="shared" si="430"/>
        <v>-59.781045611892381</v>
      </c>
      <c r="H1407" s="102">
        <f t="shared" si="431"/>
        <v>90.106983239453115</v>
      </c>
      <c r="I1407" s="102">
        <f t="shared" si="432"/>
        <v>-141.16019378548594</v>
      </c>
      <c r="J1407" s="102">
        <f t="shared" si="433"/>
        <v>-178.17799614943644</v>
      </c>
      <c r="K1407" s="102" t="str">
        <f t="shared" si="420"/>
        <v>1+522.658159709677i</v>
      </c>
      <c r="L1407" s="102" t="str">
        <f t="shared" si="421"/>
        <v>1-42.4860567766846i</v>
      </c>
      <c r="M1407" s="102" t="str">
        <f t="shared" si="437"/>
        <v>22206.6842482228+480.172102932992i</v>
      </c>
      <c r="N1407" s="102" t="str">
        <f t="shared" si="422"/>
        <v>1+692541.784564746i</v>
      </c>
      <c r="O1407" s="102" t="str">
        <f t="shared" si="423"/>
        <v>-125598.214109499+1043.97352372473i</v>
      </c>
      <c r="P1407" s="102" t="str">
        <f t="shared" si="438"/>
        <v>-723120885.37278-86982010293.564i</v>
      </c>
      <c r="Q1407" s="102" t="str">
        <f t="shared" si="424"/>
        <v>-2.55343289100164E-06+0.0000852801596807624i</v>
      </c>
      <c r="R1407" s="102" t="str">
        <f t="shared" si="425"/>
        <v>1400-0.0478324111765266i</v>
      </c>
      <c r="S1407" s="102" t="str">
        <f t="shared" si="426"/>
        <v>-2.61409688987995i</v>
      </c>
      <c r="T1407" s="102" t="str">
        <f t="shared" si="434"/>
        <v>0.00488105560359096-2.61408760914786i</v>
      </c>
      <c r="U1407" s="102" t="str">
        <f t="shared" si="427"/>
        <v>-0.0000019148756598703+0.00102552667743493i</v>
      </c>
      <c r="V1407" s="102"/>
      <c r="W1407" s="102"/>
      <c r="X1407" s="102"/>
      <c r="Y1407" s="102"/>
      <c r="Z1407" s="102"/>
      <c r="AA1407" s="102"/>
      <c r="AB1407" s="102"/>
      <c r="AC1407" s="102"/>
      <c r="AD1407" s="102"/>
      <c r="AE1407" s="102"/>
      <c r="AF1407" s="102"/>
      <c r="AG1407" s="102"/>
      <c r="AH1407" s="102"/>
      <c r="AI1407" s="102"/>
      <c r="AJ1407" s="102"/>
      <c r="AK1407" s="102"/>
      <c r="AL1407" s="102"/>
    </row>
    <row r="1408" spans="2:38" s="110" customFormat="1" x14ac:dyDescent="0.2">
      <c r="B1408" s="102">
        <f t="shared" si="435"/>
        <v>7.8549999999998539</v>
      </c>
      <c r="C1408" s="102">
        <f t="shared" si="436"/>
        <v>71614341.021266252</v>
      </c>
      <c r="D1408" s="102">
        <f t="shared" si="428"/>
        <v>71614.341021266257</v>
      </c>
      <c r="E1408" s="102">
        <f t="shared" si="439"/>
        <v>-81.479198016754353</v>
      </c>
      <c r="F1408" s="102">
        <f t="shared" si="429"/>
        <v>-268.30460530885438</v>
      </c>
      <c r="G1408" s="102">
        <f t="shared" si="430"/>
        <v>-59.881045254615671</v>
      </c>
      <c r="H1408" s="102">
        <f t="shared" si="431"/>
        <v>90.105758615391906</v>
      </c>
      <c r="I1408" s="102">
        <f t="shared" si="432"/>
        <v>-141.36024327137002</v>
      </c>
      <c r="J1408" s="102">
        <f t="shared" si="433"/>
        <v>-178.19884669346249</v>
      </c>
      <c r="K1408" s="102" t="str">
        <f t="shared" si="420"/>
        <v>1+528.710255963598i</v>
      </c>
      <c r="L1408" s="102" t="str">
        <f t="shared" si="421"/>
        <v>1-42.9780221278137i</v>
      </c>
      <c r="M1408" s="102" t="str">
        <f t="shared" si="437"/>
        <v>22723.9210800056+485.732233835784i</v>
      </c>
      <c r="N1408" s="102" t="str">
        <f t="shared" si="422"/>
        <v>1+700561.040482182i</v>
      </c>
      <c r="O1408" s="102" t="str">
        <f t="shared" si="423"/>
        <v>-128523.79563422+1056.06216739124i</v>
      </c>
      <c r="P1408" s="102" t="str">
        <f t="shared" si="438"/>
        <v>-739964534.59711-90038762940.1663i</v>
      </c>
      <c r="Q1408" s="102" t="str">
        <f t="shared" si="424"/>
        <v>-0.0000024953122987671+0.0000843043416786218i</v>
      </c>
      <c r="R1408" s="102" t="str">
        <f t="shared" si="425"/>
        <v>1400-0.0472848780934586i</v>
      </c>
      <c r="S1408" s="102" t="str">
        <f t="shared" si="426"/>
        <v>-2.5841735702239i</v>
      </c>
      <c r="T1408" s="102" t="str">
        <f t="shared" si="434"/>
        <v>0.00476994960591545-2.58416460456377i</v>
      </c>
      <c r="U1408" s="102" t="str">
        <f t="shared" si="427"/>
        <v>-1.87128792232067E-06+0.00101378765255963i</v>
      </c>
      <c r="V1408" s="102"/>
      <c r="W1408" s="102"/>
      <c r="X1408" s="102"/>
      <c r="Y1408" s="102"/>
      <c r="Z1408" s="102"/>
      <c r="AA1408" s="102"/>
      <c r="AB1408" s="102"/>
      <c r="AC1408" s="102"/>
      <c r="AD1408" s="102"/>
      <c r="AE1408" s="102"/>
      <c r="AF1408" s="102"/>
      <c r="AG1408" s="102"/>
      <c r="AH1408" s="102"/>
      <c r="AI1408" s="102"/>
      <c r="AJ1408" s="102"/>
      <c r="AK1408" s="102"/>
      <c r="AL1408" s="102"/>
    </row>
    <row r="1409" spans="2:38" s="110" customFormat="1" x14ac:dyDescent="0.2">
      <c r="B1409" s="102">
        <f t="shared" si="435"/>
        <v>7.8599999999998538</v>
      </c>
      <c r="C1409" s="102">
        <f t="shared" si="436"/>
        <v>72443596.00747478</v>
      </c>
      <c r="D1409" s="102">
        <f t="shared" si="428"/>
        <v>72443.596007474785</v>
      </c>
      <c r="E1409" s="102">
        <f t="shared" si="439"/>
        <v>-81.579246726006986</v>
      </c>
      <c r="F1409" s="102">
        <f t="shared" si="429"/>
        <v>-268.32400676819049</v>
      </c>
      <c r="G1409" s="102">
        <f t="shared" si="430"/>
        <v>-59.981044905471578</v>
      </c>
      <c r="H1409" s="102">
        <f t="shared" si="431"/>
        <v>90.10454800938615</v>
      </c>
      <c r="I1409" s="102">
        <f t="shared" si="432"/>
        <v>-141.56029163147855</v>
      </c>
      <c r="J1409" s="102">
        <f t="shared" si="433"/>
        <v>-178.21945875880434</v>
      </c>
      <c r="K1409" s="102" t="str">
        <f t="shared" si="420"/>
        <v>1+534.832432189268i</v>
      </c>
      <c r="L1409" s="102" t="str">
        <f t="shared" si="421"/>
        <v>1-43.4756841692236i</v>
      </c>
      <c r="M1409" s="102" t="str">
        <f t="shared" si="437"/>
        <v>23253.2059053183+491.356748020044i</v>
      </c>
      <c r="N1409" s="102" t="str">
        <f t="shared" si="422"/>
        <v>1+708673.155006712i</v>
      </c>
      <c r="O1409" s="102" t="str">
        <f t="shared" si="423"/>
        <v>-131517.522706813+1068.29079095416i</v>
      </c>
      <c r="P1409" s="102" t="str">
        <f t="shared" si="438"/>
        <v>-757200522.812807-93202936687.0133i</v>
      </c>
      <c r="Q1409" s="102" t="str">
        <f t="shared" si="424"/>
        <v>-0.0000024385145740768+0.0000833396810116889i</v>
      </c>
      <c r="R1409" s="102" t="str">
        <f t="shared" si="425"/>
        <v>1400-0.0467436125697646i</v>
      </c>
      <c r="S1409" s="102" t="str">
        <f t="shared" si="426"/>
        <v>-2.5545927799755i</v>
      </c>
      <c r="T1409" s="102" t="str">
        <f t="shared" si="434"/>
        <v>0.00466137267184874-2.55458411869095i</v>
      </c>
      <c r="U1409" s="102" t="str">
        <f t="shared" si="427"/>
        <v>-1.82869235587912E-06+0.00100218300040952i</v>
      </c>
      <c r="V1409" s="102"/>
      <c r="W1409" s="102"/>
      <c r="X1409" s="102"/>
      <c r="Y1409" s="102"/>
      <c r="Z1409" s="102"/>
      <c r="AA1409" s="102"/>
      <c r="AB1409" s="102"/>
      <c r="AC1409" s="102"/>
      <c r="AD1409" s="102"/>
      <c r="AE1409" s="102"/>
      <c r="AF1409" s="102"/>
      <c r="AG1409" s="102"/>
      <c r="AH1409" s="102"/>
      <c r="AI1409" s="102"/>
      <c r="AJ1409" s="102"/>
      <c r="AK1409" s="102"/>
      <c r="AL1409" s="102"/>
    </row>
    <row r="1410" spans="2:38" s="110" customFormat="1" x14ac:dyDescent="0.2">
      <c r="B1410" s="102">
        <f t="shared" si="435"/>
        <v>7.8649999999998537</v>
      </c>
      <c r="C1410" s="102">
        <f t="shared" si="436"/>
        <v>73282453.3138659</v>
      </c>
      <c r="D1410" s="102">
        <f t="shared" si="428"/>
        <v>73282.453313865903</v>
      </c>
      <c r="E1410" s="102">
        <f t="shared" si="439"/>
        <v>-81.679294327132595</v>
      </c>
      <c r="F1410" s="102">
        <f t="shared" si="429"/>
        <v>-268.34318632964766</v>
      </c>
      <c r="G1410" s="102">
        <f t="shared" si="430"/>
        <v>-60.081044564274812</v>
      </c>
      <c r="H1410" s="102">
        <f t="shared" si="431"/>
        <v>90.103351260975828</v>
      </c>
      <c r="I1410" s="102">
        <f t="shared" si="432"/>
        <v>-141.7603388914074</v>
      </c>
      <c r="J1410" s="102">
        <f t="shared" si="433"/>
        <v>-178.23983506867182</v>
      </c>
      <c r="K1410" s="102" t="str">
        <f t="shared" si="420"/>
        <v>1+541.025499874514i</v>
      </c>
      <c r="L1410" s="102" t="str">
        <f t="shared" si="421"/>
        <v>1-43.9791088654789i</v>
      </c>
      <c r="M1410" s="102" t="str">
        <f t="shared" si="437"/>
        <v>23794.8193579814+497.046391009035i</v>
      </c>
      <c r="N1410" s="102" t="str">
        <f t="shared" si="422"/>
        <v>1+716879.20339033i</v>
      </c>
      <c r="O1410" s="102" t="str">
        <f t="shared" si="423"/>
        <v>-134580.982640999+1080.66101530428i</v>
      </c>
      <c r="P1410" s="102" t="str">
        <f t="shared" si="438"/>
        <v>-774837988.768958-96478306546.5062i</v>
      </c>
      <c r="Q1410" s="102" t="str">
        <f t="shared" si="424"/>
        <v>-2.38300961012907E-06+0.0000823860503961852i</v>
      </c>
      <c r="R1410" s="102" t="str">
        <f t="shared" si="425"/>
        <v>1400-0.0462085428612858i</v>
      </c>
      <c r="S1410" s="102" t="str">
        <f t="shared" si="426"/>
        <v>-2.52535059823306i</v>
      </c>
      <c r="T1410" s="102" t="str">
        <f t="shared" si="434"/>
        <v>0.00455526723366992-2.52534223099085i</v>
      </c>
      <c r="U1410" s="102" t="str">
        <f t="shared" si="427"/>
        <v>-1.78706637628589E-06+0.000990711182927178i</v>
      </c>
      <c r="V1410" s="102"/>
      <c r="W1410" s="102"/>
      <c r="X1410" s="102"/>
      <c r="Y1410" s="102"/>
      <c r="Z1410" s="102"/>
      <c r="AA1410" s="102"/>
      <c r="AB1410" s="102"/>
      <c r="AC1410" s="102"/>
      <c r="AD1410" s="102"/>
      <c r="AE1410" s="102"/>
      <c r="AF1410" s="102"/>
      <c r="AG1410" s="102"/>
      <c r="AH1410" s="102"/>
      <c r="AI1410" s="102"/>
      <c r="AJ1410" s="102"/>
      <c r="AK1410" s="102"/>
      <c r="AL1410" s="102"/>
    </row>
    <row r="1411" spans="2:38" s="110" customFormat="1" x14ac:dyDescent="0.2">
      <c r="B1411" s="102">
        <f t="shared" si="435"/>
        <v>7.8699999999998536</v>
      </c>
      <c r="C1411" s="102">
        <f t="shared" si="436"/>
        <v>74131024.130066946</v>
      </c>
      <c r="D1411" s="102">
        <f t="shared" si="428"/>
        <v>74131.024130066944</v>
      </c>
      <c r="E1411" s="102">
        <f t="shared" si="439"/>
        <v>-81.779340845326971</v>
      </c>
      <c r="F1411" s="102">
        <f t="shared" si="429"/>
        <v>-268.36214652686493</v>
      </c>
      <c r="G1411" s="102">
        <f t="shared" si="430"/>
        <v>-60.181044230844677</v>
      </c>
      <c r="H1411" s="102">
        <f t="shared" si="431"/>
        <v>90.102168211537702</v>
      </c>
      <c r="I1411" s="102">
        <f t="shared" si="432"/>
        <v>-141.96038507617163</v>
      </c>
      <c r="J1411" s="102">
        <f t="shared" si="433"/>
        <v>-178.25997831532723</v>
      </c>
      <c r="K1411" s="102" t="str">
        <f t="shared" si="420"/>
        <v>1+547.290279903749i</v>
      </c>
      <c r="L1411" s="102" t="str">
        <f t="shared" si="421"/>
        <v>1-44.4883629449778i</v>
      </c>
      <c r="M1411" s="102" t="str">
        <f t="shared" si="437"/>
        <v>24349.0486086165+502.801916958771i</v>
      </c>
      <c r="N1411" s="102" t="str">
        <f t="shared" si="422"/>
        <v>1+725180.273335861i</v>
      </c>
      <c r="O1411" s="102" t="str">
        <f t="shared" si="423"/>
        <v>-137715.799723785+1093.17448010145i</v>
      </c>
      <c r="P1411" s="102" t="str">
        <f t="shared" si="438"/>
        <v>-792886284.083481-99868780193.1866i</v>
      </c>
      <c r="Q1411" s="102" t="str">
        <f t="shared" si="424"/>
        <v>-2.32876798519639E-06+0.0000814433239906331i</v>
      </c>
      <c r="R1411" s="102" t="str">
        <f t="shared" si="425"/>
        <v>1400-0.0456795980451117i</v>
      </c>
      <c r="S1411" s="102" t="str">
        <f t="shared" si="426"/>
        <v>-2.49644314897704i</v>
      </c>
      <c r="T1411" s="102" t="str">
        <f t="shared" si="434"/>
        <v>0.00445157703402341-2.49643506579473i</v>
      </c>
      <c r="U1411" s="102" t="str">
        <f t="shared" si="427"/>
        <v>-1.74638791334764E-06+0.00097937067965793i</v>
      </c>
      <c r="V1411" s="102"/>
      <c r="W1411" s="102"/>
      <c r="X1411" s="102"/>
      <c r="Y1411" s="102"/>
      <c r="Z1411" s="102"/>
      <c r="AA1411" s="102"/>
      <c r="AB1411" s="102"/>
      <c r="AC1411" s="102"/>
      <c r="AD1411" s="102"/>
      <c r="AE1411" s="102"/>
      <c r="AF1411" s="102"/>
      <c r="AG1411" s="102"/>
      <c r="AH1411" s="102"/>
      <c r="AI1411" s="102"/>
      <c r="AJ1411" s="102"/>
      <c r="AK1411" s="102"/>
      <c r="AL1411" s="102"/>
    </row>
    <row r="1412" spans="2:38" s="110" customFormat="1" x14ac:dyDescent="0.2">
      <c r="B1412" s="102">
        <f t="shared" si="435"/>
        <v>7.8749999999998535</v>
      </c>
      <c r="C1412" s="102">
        <f t="shared" si="436"/>
        <v>74989420.933220491</v>
      </c>
      <c r="D1412" s="102">
        <f t="shared" si="428"/>
        <v>74989.420933220492</v>
      </c>
      <c r="E1412" s="102">
        <f t="shared" si="439"/>
        <v>-81.879386305213274</v>
      </c>
      <c r="F1412" s="102">
        <f t="shared" si="429"/>
        <v>-268.38088986469631</v>
      </c>
      <c r="G1412" s="102">
        <f t="shared" si="430"/>
        <v>-60.281043905004296</v>
      </c>
      <c r="H1412" s="102">
        <f t="shared" si="431"/>
        <v>90.1009987042641</v>
      </c>
      <c r="I1412" s="102">
        <f t="shared" si="432"/>
        <v>-142.16043021021756</v>
      </c>
      <c r="J1412" s="102">
        <f t="shared" si="433"/>
        <v>-178.27989116043221</v>
      </c>
      <c r="K1412" s="102" t="str">
        <f t="shared" si="420"/>
        <v>1+553.627602666782i</v>
      </c>
      <c r="L1412" s="102" t="str">
        <f t="shared" si="421"/>
        <v>1-45.003513908797i</v>
      </c>
      <c r="M1412" s="102" t="str">
        <f t="shared" si="437"/>
        <v>24916.1875169085+508.624088757985i</v>
      </c>
      <c r="N1412" s="102" t="str">
        <f t="shared" si="422"/>
        <v>1+733577.465141134i</v>
      </c>
      <c r="O1412" s="102" t="str">
        <f t="shared" si="423"/>
        <v>-140923.636076681+1105.83284399188i</v>
      </c>
      <c r="P1412" s="102" t="str">
        <f t="shared" si="438"/>
        <v>-811354978.201451-103378402625.77i</v>
      </c>
      <c r="Q1412" s="102" t="str">
        <f t="shared" si="424"/>
        <v>-2.27576094704211E-06+0.000080511377379849i</v>
      </c>
      <c r="R1412" s="102" t="str">
        <f t="shared" si="425"/>
        <v>1400-0.0451567080101803i</v>
      </c>
      <c r="S1412" s="102" t="str">
        <f t="shared" si="426"/>
        <v>-2.46786660055637i</v>
      </c>
      <c r="T1412" s="102" t="str">
        <f t="shared" si="434"/>
        <v>0.00435024709609341-2.46785879179041i</v>
      </c>
      <c r="U1412" s="102" t="str">
        <f t="shared" si="427"/>
        <v>-1.70663539923664E-06+0.000968159987548543i</v>
      </c>
      <c r="V1412" s="102"/>
      <c r="W1412" s="102"/>
      <c r="X1412" s="102"/>
      <c r="Y1412" s="102"/>
      <c r="Z1412" s="102"/>
      <c r="AA1412" s="102"/>
      <c r="AB1412" s="102"/>
      <c r="AC1412" s="102"/>
      <c r="AD1412" s="102"/>
      <c r="AE1412" s="102"/>
      <c r="AF1412" s="102"/>
      <c r="AG1412" s="102"/>
      <c r="AH1412" s="102"/>
      <c r="AI1412" s="102"/>
      <c r="AJ1412" s="102"/>
      <c r="AK1412" s="102"/>
      <c r="AL1412" s="102"/>
    </row>
    <row r="1413" spans="2:38" s="110" customFormat="1" x14ac:dyDescent="0.2">
      <c r="B1413" s="102">
        <f t="shared" si="435"/>
        <v>7.8799999999998533</v>
      </c>
      <c r="C1413" s="102">
        <f t="shared" si="436"/>
        <v>75857757.502892986</v>
      </c>
      <c r="D1413" s="102">
        <f t="shared" si="428"/>
        <v>75857.757502892986</v>
      </c>
      <c r="E1413" s="102">
        <f t="shared" si="439"/>
        <v>-81.979430730855952</v>
      </c>
      <c r="F1413" s="102">
        <f t="shared" si="429"/>
        <v>-268.39941881953263</v>
      </c>
      <c r="G1413" s="102">
        <f t="shared" si="430"/>
        <v>-60.381043586580958</v>
      </c>
      <c r="H1413" s="102">
        <f t="shared" si="431"/>
        <v>90.099842584142195</v>
      </c>
      <c r="I1413" s="102">
        <f t="shared" si="432"/>
        <v>-142.36047431743691</v>
      </c>
      <c r="J1413" s="102">
        <f t="shared" si="433"/>
        <v>-178.29957623539042</v>
      </c>
      <c r="K1413" s="102" t="str">
        <f t="shared" si="420"/>
        <v>1+560.038308168879i</v>
      </c>
      <c r="L1413" s="102" t="str">
        <f t="shared" si="421"/>
        <v>1-45.5246300396386i</v>
      </c>
      <c r="M1413" s="102" t="str">
        <f t="shared" si="437"/>
        <v>25496.5367874133+514.51367812924i</v>
      </c>
      <c r="N1413" s="102" t="str">
        <f t="shared" si="422"/>
        <v>1+742071.891844828i</v>
      </c>
      <c r="O1413" s="102" t="str">
        <f t="shared" si="423"/>
        <v>-144206.192536983+1118.63778482797i</v>
      </c>
      <c r="P1413" s="102" t="str">
        <f t="shared" si="438"/>
        <v>-830253863.468936-107011360993.021i</v>
      </c>
      <c r="Q1413" s="102" t="str">
        <f t="shared" si="424"/>
        <v>-2.22396039769106E-06+0.0000795900875590903i</v>
      </c>
      <c r="R1413" s="102" t="str">
        <f t="shared" si="425"/>
        <v>1400-0.0446398034479835i</v>
      </c>
      <c r="S1413" s="102" t="str">
        <f t="shared" si="426"/>
        <v>-2.4396171651805i</v>
      </c>
      <c r="T1413" s="102" t="str">
        <f t="shared" si="434"/>
        <v>0.00425122369445647-2.43960962151472i</v>
      </c>
      <c r="U1413" s="102" t="str">
        <f t="shared" si="427"/>
        <v>-0.000001667787757056+0.00095707762074808i</v>
      </c>
      <c r="V1413" s="102"/>
      <c r="W1413" s="102"/>
      <c r="X1413" s="102"/>
      <c r="Y1413" s="102"/>
      <c r="Z1413" s="102"/>
      <c r="AA1413" s="102"/>
      <c r="AB1413" s="102"/>
      <c r="AC1413" s="102"/>
      <c r="AD1413" s="102"/>
      <c r="AE1413" s="102"/>
      <c r="AF1413" s="102"/>
      <c r="AG1413" s="102"/>
      <c r="AH1413" s="102"/>
      <c r="AI1413" s="102"/>
      <c r="AJ1413" s="102"/>
      <c r="AK1413" s="102"/>
      <c r="AL1413" s="102"/>
    </row>
    <row r="1414" spans="2:38" s="110" customFormat="1" x14ac:dyDescent="0.2">
      <c r="B1414" s="102">
        <f t="shared" si="435"/>
        <v>7.8849999999998532</v>
      </c>
      <c r="C1414" s="102">
        <f t="shared" si="436"/>
        <v>76736148.936156213</v>
      </c>
      <c r="D1414" s="102">
        <f t="shared" si="428"/>
        <v>76736.148936156213</v>
      </c>
      <c r="E1414" s="102">
        <f t="shared" si="439"/>
        <v>-82.079474145772352</v>
      </c>
      <c r="F1414" s="102">
        <f t="shared" si="429"/>
        <v>-268.4177358396206</v>
      </c>
      <c r="G1414" s="102">
        <f t="shared" si="430"/>
        <v>-60.481043275405774</v>
      </c>
      <c r="H1414" s="102">
        <f t="shared" si="431"/>
        <v>90.098699697933498</v>
      </c>
      <c r="I1414" s="102">
        <f t="shared" si="432"/>
        <v>-142.56051742117813</v>
      </c>
      <c r="J1414" s="102">
        <f t="shared" si="433"/>
        <v>-178.31903614168709</v>
      </c>
      <c r="K1414" s="102" t="str">
        <f t="shared" si="420"/>
        <v>1+566.523246142111i</v>
      </c>
      <c r="L1414" s="102" t="str">
        <f t="shared" si="421"/>
        <v>1-46.0517804108814i</v>
      </c>
      <c r="M1414" s="102" t="str">
        <f t="shared" si="437"/>
        <v>26090.4041289962+520.47146573123i</v>
      </c>
      <c r="N1414" s="102" t="str">
        <f t="shared" si="422"/>
        <v>1+750664.679374002i</v>
      </c>
      <c r="O1414" s="102" t="str">
        <f t="shared" si="423"/>
        <v>-147565.209559577+1131.59099989078i</v>
      </c>
      <c r="P1414" s="102" t="str">
        <f t="shared" si="438"/>
        <v>-849592960.325078-110771989589.206i</v>
      </c>
      <c r="Q1414" s="102" t="str">
        <f t="shared" si="424"/>
        <v>-2.17333887854693E-06+0.0000786793329183868i</v>
      </c>
      <c r="R1414" s="102" t="str">
        <f t="shared" si="425"/>
        <v>1400-0.0441288158433816i</v>
      </c>
      <c r="S1414" s="102" t="str">
        <f t="shared" si="426"/>
        <v>-2.41169109841737i</v>
      </c>
      <c r="T1414" s="102" t="str">
        <f t="shared" si="434"/>
        <v>0.00415445432659797-2.41168381085189i</v>
      </c>
      <c r="U1414" s="102" t="str">
        <f t="shared" si="427"/>
        <v>-1.62982438966535E-06+0.000946122110411124i</v>
      </c>
      <c r="V1414" s="102"/>
      <c r="W1414" s="102"/>
      <c r="X1414" s="102"/>
      <c r="Y1414" s="102"/>
      <c r="Z1414" s="102"/>
      <c r="AA1414" s="102"/>
      <c r="AB1414" s="102"/>
      <c r="AC1414" s="102"/>
      <c r="AD1414" s="102"/>
      <c r="AE1414" s="102"/>
      <c r="AF1414" s="102"/>
      <c r="AG1414" s="102"/>
      <c r="AH1414" s="102"/>
      <c r="AI1414" s="102"/>
      <c r="AJ1414" s="102"/>
      <c r="AK1414" s="102"/>
      <c r="AL1414" s="102"/>
    </row>
    <row r="1415" spans="2:38" s="110" customFormat="1" x14ac:dyDescent="0.2">
      <c r="B1415" s="102">
        <f t="shared" si="435"/>
        <v>7.8899999999998531</v>
      </c>
      <c r="C1415" s="102">
        <f t="shared" si="436"/>
        <v>77624711.662843198</v>
      </c>
      <c r="D1415" s="102">
        <f t="shared" si="428"/>
        <v>77624.711662843198</v>
      </c>
      <c r="E1415" s="102">
        <f t="shared" si="439"/>
        <v>-82.179516572945829</v>
      </c>
      <c r="F1415" s="102">
        <f t="shared" si="429"/>
        <v>-268.43584334537798</v>
      </c>
      <c r="G1415" s="102">
        <f t="shared" si="430"/>
        <v>-60.581042971313799</v>
      </c>
      <c r="H1415" s="102">
        <f t="shared" si="431"/>
        <v>90.097569894153565</v>
      </c>
      <c r="I1415" s="102">
        <f t="shared" si="432"/>
        <v>-142.76055954425962</v>
      </c>
      <c r="J1415" s="102">
        <f t="shared" si="433"/>
        <v>-178.33827345122441</v>
      </c>
      <c r="K1415" s="102" t="str">
        <f t="shared" si="420"/>
        <v>1+573.083276157983i</v>
      </c>
      <c r="L1415" s="102" t="str">
        <f t="shared" si="421"/>
        <v>1-46.5850348957361i</v>
      </c>
      <c r="M1415" s="102" t="str">
        <f t="shared" si="437"/>
        <v>26698.1044179824+526.498241262247i</v>
      </c>
      <c r="N1415" s="102" t="str">
        <f t="shared" si="422"/>
        <v>1+759356.966693335i</v>
      </c>
      <c r="O1415" s="102" t="str">
        <f t="shared" si="423"/>
        <v>-151002.468139748+1144.69420611493i</v>
      </c>
      <c r="P1415" s="102" t="str">
        <f t="shared" si="438"/>
        <v>-869382522.615008-114664775025.112i</v>
      </c>
      <c r="Q1415" s="102" t="str">
        <f t="shared" si="424"/>
        <v>-2.12386955584739E-06+0.0000777789932270169i</v>
      </c>
      <c r="R1415" s="102" t="str">
        <f t="shared" si="425"/>
        <v>1400-0.0436236774655211i</v>
      </c>
      <c r="S1415" s="102" t="str">
        <f t="shared" si="426"/>
        <v>-2.38408469869708i</v>
      </c>
      <c r="T1415" s="102" t="str">
        <f t="shared" si="434"/>
        <v>0.00405988768507663-2.38407765853755i</v>
      </c>
      <c r="U1415" s="102" t="str">
        <f t="shared" si="427"/>
        <v>-1.59272516876083E-06+0.00093529200450319i</v>
      </c>
      <c r="V1415" s="102"/>
      <c r="W1415" s="102"/>
      <c r="X1415" s="102"/>
      <c r="Y1415" s="102"/>
      <c r="Z1415" s="102"/>
      <c r="AA1415" s="102"/>
      <c r="AB1415" s="102"/>
      <c r="AC1415" s="102"/>
      <c r="AD1415" s="102"/>
      <c r="AE1415" s="102"/>
      <c r="AF1415" s="102"/>
      <c r="AG1415" s="102"/>
      <c r="AH1415" s="102"/>
      <c r="AI1415" s="102"/>
      <c r="AJ1415" s="102"/>
      <c r="AK1415" s="102"/>
      <c r="AL1415" s="102"/>
    </row>
    <row r="1416" spans="2:38" s="110" customFormat="1" x14ac:dyDescent="0.2">
      <c r="B1416" s="102">
        <f t="shared" si="435"/>
        <v>7.894999999999853</v>
      </c>
      <c r="C1416" s="102">
        <f t="shared" si="436"/>
        <v>78523563.460980609</v>
      </c>
      <c r="D1416" s="102">
        <f t="shared" si="428"/>
        <v>78523.563460980615</v>
      </c>
      <c r="E1416" s="102">
        <f t="shared" ref="E1416:E1437" si="440">20*LOG(IMABS(Q1416))</f>
        <v>-82.279558034837592</v>
      </c>
      <c r="F1416" s="102">
        <f t="shared" si="429"/>
        <v>-268.45374372970531</v>
      </c>
      <c r="G1416" s="102">
        <f t="shared" si="430"/>
        <v>-60.681042674143754</v>
      </c>
      <c r="H1416" s="102">
        <f t="shared" si="431"/>
        <v>90.096453023051765</v>
      </c>
      <c r="I1416" s="102">
        <f t="shared" si="432"/>
        <v>-142.96060070898136</v>
      </c>
      <c r="J1416" s="102">
        <f t="shared" si="433"/>
        <v>-178.35729070665354</v>
      </c>
      <c r="K1416" s="102" t="str">
        <f t="shared" si="420"/>
        <v>1+579.719267741365i</v>
      </c>
      <c r="L1416" s="102" t="str">
        <f t="shared" si="421"/>
        <v>1-47.1244641765068i</v>
      </c>
      <c r="M1416" s="102" t="str">
        <f t="shared" si="437"/>
        <v>27319.9598651087+532.594803564858i</v>
      </c>
      <c r="N1416" s="102" t="str">
        <f t="shared" si="422"/>
        <v>1+768149.905956092i</v>
      </c>
      <c r="O1416" s="102" t="str">
        <f t="shared" si="423"/>
        <v>-154519.790757493+1157.94914031621i</v>
      </c>
      <c r="P1416" s="102" t="str">
        <f t="shared" si="438"/>
        <v>-889633043.026592-118694361580.774i</v>
      </c>
      <c r="Q1416" s="102" t="str">
        <f t="shared" si="424"/>
        <v>-2.07552620645028E-06+0.0000768889496181567i</v>
      </c>
      <c r="R1416" s="102" t="str">
        <f t="shared" si="425"/>
        <v>1400-0.0431243213588572i</v>
      </c>
      <c r="S1416" s="102" t="str">
        <f t="shared" si="426"/>
        <v>-2.35679430682126i</v>
      </c>
      <c r="T1416" s="102" t="str">
        <f t="shared" si="434"/>
        <v>0.00396747363032278-2.35678750566849i</v>
      </c>
      <c r="U1416" s="102" t="str">
        <f t="shared" si="427"/>
        <v>-1.55647042420355E-06+0.000924585867608405i</v>
      </c>
      <c r="V1416" s="102"/>
      <c r="W1416" s="102"/>
      <c r="X1416" s="102"/>
      <c r="Y1416" s="102"/>
      <c r="Z1416" s="102"/>
      <c r="AA1416" s="102"/>
      <c r="AB1416" s="102"/>
      <c r="AC1416" s="102"/>
      <c r="AD1416" s="102"/>
      <c r="AE1416" s="102"/>
      <c r="AF1416" s="102"/>
      <c r="AG1416" s="102"/>
      <c r="AH1416" s="102"/>
      <c r="AI1416" s="102"/>
      <c r="AJ1416" s="102"/>
      <c r="AK1416" s="102"/>
      <c r="AL1416" s="102"/>
    </row>
    <row r="1417" spans="2:38" s="110" customFormat="1" x14ac:dyDescent="0.2">
      <c r="B1417" s="102">
        <f t="shared" si="435"/>
        <v>7.8999999999998529</v>
      </c>
      <c r="C1417" s="102">
        <f t="shared" si="436"/>
        <v>79432823.472401276</v>
      </c>
      <c r="D1417" s="102">
        <f t="shared" si="428"/>
        <v>79432.823472401273</v>
      </c>
      <c r="E1417" s="102">
        <f t="shared" si="440"/>
        <v>-82.379598553398665</v>
      </c>
      <c r="F1417" s="102">
        <f t="shared" si="429"/>
        <v>-268.47143935829473</v>
      </c>
      <c r="G1417" s="102">
        <f t="shared" si="430"/>
        <v>-60.781042383738075</v>
      </c>
      <c r="H1417" s="102">
        <f t="shared" si="431"/>
        <v>90.095348936591705</v>
      </c>
      <c r="I1417" s="102">
        <f t="shared" si="432"/>
        <v>-143.16064093713675</v>
      </c>
      <c r="J1417" s="102">
        <f t="shared" si="433"/>
        <v>-178.37609042170303</v>
      </c>
      <c r="K1417" s="102" t="str">
        <f t="shared" si="420"/>
        <v>1+586.432100485758i</v>
      </c>
      <c r="L1417" s="102" t="str">
        <f t="shared" si="421"/>
        <v>1-47.6701397539609i</v>
      </c>
      <c r="M1417" s="102" t="str">
        <f t="shared" si="437"/>
        <v>27956.3001863649+538.761960731797i</v>
      </c>
      <c r="N1417" s="102" t="str">
        <f t="shared" si="422"/>
        <v>1+777044.662656856i</v>
      </c>
      <c r="O1417" s="102" t="str">
        <f t="shared" si="423"/>
        <v>-158119.042343823+1171.35755942179i</v>
      </c>
      <c r="P1417" s="102" t="str">
        <f t="shared" si="438"/>
        <v>-910355258.653807-122865556746.324i</v>
      </c>
      <c r="Q1417" s="102" t="str">
        <f t="shared" si="424"/>
        <v>-0.0000020282832039426+0.0000760090845736872i</v>
      </c>
      <c r="R1417" s="102" t="str">
        <f t="shared" si="425"/>
        <v>1400-0.0426306813342786i</v>
      </c>
      <c r="S1417" s="102" t="str">
        <f t="shared" si="426"/>
        <v>-2.32981630547802i</v>
      </c>
      <c r="T1417" s="102" t="str">
        <f t="shared" si="434"/>
        <v>0.00387716316405543-2.32980973521797i</v>
      </c>
      <c r="U1417" s="102" t="str">
        <f t="shared" si="427"/>
        <v>-1.52104093359097E-06+0.000914002280739355i</v>
      </c>
      <c r="V1417" s="102"/>
      <c r="W1417" s="102"/>
      <c r="X1417" s="102"/>
      <c r="Y1417" s="102"/>
      <c r="Z1417" s="102"/>
      <c r="AA1417" s="102"/>
      <c r="AB1417" s="102"/>
      <c r="AC1417" s="102"/>
      <c r="AD1417" s="102"/>
      <c r="AE1417" s="102"/>
      <c r="AF1417" s="102"/>
      <c r="AG1417" s="102"/>
      <c r="AH1417" s="102"/>
      <c r="AI1417" s="102"/>
      <c r="AJ1417" s="102"/>
      <c r="AK1417" s="102"/>
      <c r="AL1417" s="102"/>
    </row>
    <row r="1418" spans="2:38" s="110" customFormat="1" x14ac:dyDescent="0.2">
      <c r="B1418" s="102">
        <f t="shared" si="435"/>
        <v>7.9049999999998528</v>
      </c>
      <c r="C1418" s="102">
        <f t="shared" si="436"/>
        <v>80352612.218534529</v>
      </c>
      <c r="D1418" s="102">
        <f t="shared" si="428"/>
        <v>80352.61221853453</v>
      </c>
      <c r="E1418" s="102">
        <f t="shared" si="440"/>
        <v>-82.479638150081257</v>
      </c>
      <c r="F1418" s="102">
        <f t="shared" si="429"/>
        <v>-268.48893256993512</v>
      </c>
      <c r="G1418" s="102">
        <f t="shared" si="430"/>
        <v>-60.881042099942853</v>
      </c>
      <c r="H1418" s="102">
        <f t="shared" si="431"/>
        <v>90.094257488431325</v>
      </c>
      <c r="I1418" s="102">
        <f t="shared" si="432"/>
        <v>-143.3606802500241</v>
      </c>
      <c r="J1418" s="102">
        <f t="shared" si="433"/>
        <v>-178.39467508150381</v>
      </c>
      <c r="K1418" s="102" t="str">
        <f t="shared" si="420"/>
        <v>1+593.222664169869i</v>
      </c>
      <c r="L1418" s="102" t="str">
        <f t="shared" si="421"/>
        <v>1-48.2221339568049i</v>
      </c>
      <c r="M1418" s="102" t="str">
        <f t="shared" si="437"/>
        <v>28607.4627778121+545.000530213064i</v>
      </c>
      <c r="N1418" s="102" t="str">
        <f t="shared" si="422"/>
        <v>1+786042.41578599i</v>
      </c>
      <c r="O1418" s="102" t="str">
        <f t="shared" si="423"/>
        <v>-161802.131269571+1184.9212407031i</v>
      </c>
      <c r="P1418" s="102" t="str">
        <f t="shared" si="438"/>
        <v>-931560156.689667-127183336957.534i</v>
      </c>
      <c r="Q1418" s="102" t="str">
        <f t="shared" si="424"/>
        <v>-1.98211550506578E-06+0.0000751392819091624i</v>
      </c>
      <c r="R1418" s="102" t="str">
        <f t="shared" si="425"/>
        <v>1400-0.0421426919603348i</v>
      </c>
      <c r="S1418" s="102" t="str">
        <f t="shared" si="426"/>
        <v>-2.30314711876249i</v>
      </c>
      <c r="T1418" s="102" t="str">
        <f t="shared" si="434"/>
        <v>0.00378890840330474-2.30314077155658i</v>
      </c>
      <c r="U1418" s="102" t="str">
        <f t="shared" si="427"/>
        <v>-0.0000014864179120657+0.000903539841149118i</v>
      </c>
      <c r="V1418" s="102"/>
      <c r="W1418" s="102"/>
      <c r="X1418" s="102"/>
      <c r="Y1418" s="102"/>
      <c r="Z1418" s="102"/>
      <c r="AA1418" s="102"/>
      <c r="AB1418" s="102"/>
      <c r="AC1418" s="102"/>
      <c r="AD1418" s="102"/>
      <c r="AE1418" s="102"/>
      <c r="AF1418" s="102"/>
      <c r="AG1418" s="102"/>
      <c r="AH1418" s="102"/>
      <c r="AI1418" s="102"/>
      <c r="AJ1418" s="102"/>
      <c r="AK1418" s="102"/>
      <c r="AL1418" s="102"/>
    </row>
    <row r="1419" spans="2:38" s="110" customFormat="1" x14ac:dyDescent="0.2">
      <c r="B1419" s="102">
        <f t="shared" si="435"/>
        <v>7.9099999999998527</v>
      </c>
      <c r="C1419" s="102">
        <f t="shared" si="436"/>
        <v>81283051.61638242</v>
      </c>
      <c r="D1419" s="102">
        <f t="shared" si="428"/>
        <v>81283.051616382421</v>
      </c>
      <c r="E1419" s="102">
        <f t="shared" si="440"/>
        <v>-82.579676845850287</v>
      </c>
      <c r="F1419" s="102">
        <f t="shared" si="429"/>
        <v>-268.5062256768141</v>
      </c>
      <c r="G1419" s="102">
        <f t="shared" si="430"/>
        <v>-60.981041822607594</v>
      </c>
      <c r="H1419" s="102">
        <f t="shared" si="431"/>
        <v>90.093178533903739</v>
      </c>
      <c r="I1419" s="102">
        <f t="shared" si="432"/>
        <v>-143.56071866845787</v>
      </c>
      <c r="J1419" s="102">
        <f t="shared" si="433"/>
        <v>-178.41304714291036</v>
      </c>
      <c r="K1419" s="102" t="str">
        <f t="shared" si="420"/>
        <v>1+600.091858875559i</v>
      </c>
      <c r="L1419" s="102" t="str">
        <f t="shared" si="421"/>
        <v>1-48.7805199512724i</v>
      </c>
      <c r="M1419" s="102" t="str">
        <f t="shared" si="437"/>
        <v>29273.7928944753+551.311338924287i</v>
      </c>
      <c r="N1419" s="102" t="str">
        <f t="shared" si="422"/>
        <v>1+795144.357985924i</v>
      </c>
      <c r="O1419" s="102" t="str">
        <f t="shared" si="423"/>
        <v>-165571.010357234+1198.6419820114i</v>
      </c>
      <c r="P1419" s="102" t="str">
        <f t="shared" si="438"/>
        <v>-953258980.251787-131652853532.942i</v>
      </c>
      <c r="Q1419" s="102" t="str">
        <f t="shared" si="424"/>
        <v>-1.93699863644907E-06+0.0000742794267589333i</v>
      </c>
      <c r="R1419" s="102" t="str">
        <f t="shared" si="425"/>
        <v>1400-0.0416602885545631i</v>
      </c>
      <c r="S1419" s="102" t="str">
        <f t="shared" si="426"/>
        <v>-2.27678321170287i</v>
      </c>
      <c r="T1419" s="102" t="str">
        <f t="shared" si="434"/>
        <v>0.00370266255502559-2.27677707997863i</v>
      </c>
      <c r="U1419" s="102" t="str">
        <f t="shared" si="427"/>
        <v>-1.45258300235619E-06+0.000893197162145461i</v>
      </c>
      <c r="V1419" s="102"/>
      <c r="W1419" s="102"/>
      <c r="X1419" s="102"/>
      <c r="Y1419" s="102"/>
      <c r="Z1419" s="102"/>
      <c r="AA1419" s="102"/>
      <c r="AB1419" s="102"/>
      <c r="AC1419" s="102"/>
      <c r="AD1419" s="102"/>
      <c r="AE1419" s="102"/>
      <c r="AF1419" s="102"/>
      <c r="AG1419" s="102"/>
      <c r="AH1419" s="102"/>
      <c r="AI1419" s="102"/>
      <c r="AJ1419" s="102"/>
      <c r="AK1419" s="102"/>
      <c r="AL1419" s="102"/>
    </row>
    <row r="1420" spans="2:38" s="110" customFormat="1" x14ac:dyDescent="0.2">
      <c r="B1420" s="102">
        <f t="shared" si="435"/>
        <v>7.9149999999998526</v>
      </c>
      <c r="C1420" s="102">
        <f t="shared" si="436"/>
        <v>82224264.994679287</v>
      </c>
      <c r="D1420" s="102">
        <f t="shared" si="428"/>
        <v>82224.264994679281</v>
      </c>
      <c r="E1420" s="102">
        <f t="shared" si="440"/>
        <v>-82.679714661194254</v>
      </c>
      <c r="F1420" s="102">
        <f t="shared" si="429"/>
        <v>-268.52332096481666</v>
      </c>
      <c r="G1420" s="102">
        <f t="shared" si="430"/>
        <v>-61.081041551585209</v>
      </c>
      <c r="H1420" s="102">
        <f t="shared" si="431"/>
        <v>90.092111929997913</v>
      </c>
      <c r="I1420" s="102">
        <f t="shared" si="432"/>
        <v>-143.76075621277946</v>
      </c>
      <c r="J1420" s="102">
        <f t="shared" si="433"/>
        <v>-178.43120903481875</v>
      </c>
      <c r="K1420" s="102" t="str">
        <f t="shared" si="420"/>
        <v>1+607.040595107146i</v>
      </c>
      <c r="L1420" s="102" t="str">
        <f t="shared" si="421"/>
        <v>1-49.3453717508222i</v>
      </c>
      <c r="M1420" s="102" t="str">
        <f t="shared" si="437"/>
        <v>29955.6438334025+557.695223356324i</v>
      </c>
      <c r="N1420" s="102" t="str">
        <f t="shared" si="422"/>
        <v>1+804351.695709238i</v>
      </c>
      <c r="O1420" s="102" t="str">
        <f t="shared" si="423"/>
        <v>-169427.677916394+1212.5216020161i</v>
      </c>
      <c r="P1420" s="102" t="str">
        <f t="shared" si="438"/>
        <v>-975463234.343648-136279438819.609i</v>
      </c>
      <c r="Q1420" s="102" t="str">
        <f t="shared" si="424"/>
        <v>-1.89290868164489E-06+0.0000734294055614322i</v>
      </c>
      <c r="R1420" s="102" t="str">
        <f t="shared" si="425"/>
        <v>1400-0.0411834071749144i</v>
      </c>
      <c r="S1420" s="102" t="str">
        <f t="shared" si="426"/>
        <v>-2.25072108979184i</v>
      </c>
      <c r="T1420" s="102" t="str">
        <f t="shared" si="434"/>
        <v>0.00361837989128903-2.25071516623388i</v>
      </c>
      <c r="U1420" s="102" t="str">
        <f t="shared" si="427"/>
        <v>-1.41951826504415E-06+0.000882972872907136i</v>
      </c>
      <c r="V1420" s="102"/>
      <c r="W1420" s="102"/>
      <c r="X1420" s="102"/>
      <c r="Y1420" s="102"/>
      <c r="Z1420" s="102"/>
      <c r="AA1420" s="102"/>
      <c r="AB1420" s="102"/>
      <c r="AC1420" s="102"/>
      <c r="AD1420" s="102"/>
      <c r="AE1420" s="102"/>
      <c r="AF1420" s="102"/>
      <c r="AG1420" s="102"/>
      <c r="AH1420" s="102"/>
      <c r="AI1420" s="102"/>
      <c r="AJ1420" s="102"/>
      <c r="AK1420" s="102"/>
      <c r="AL1420" s="102"/>
    </row>
    <row r="1421" spans="2:38" s="110" customFormat="1" x14ac:dyDescent="0.2">
      <c r="B1421" s="102">
        <f t="shared" si="435"/>
        <v>7.9199999999998525</v>
      </c>
      <c r="C1421" s="102">
        <f t="shared" si="436"/>
        <v>83176377.11023894</v>
      </c>
      <c r="D1421" s="102">
        <f t="shared" si="428"/>
        <v>83176.377110238944</v>
      </c>
      <c r="E1421" s="102">
        <f t="shared" si="440"/>
        <v>-82.779751616136167</v>
      </c>
      <c r="F1421" s="102">
        <f t="shared" si="429"/>
        <v>-268.54022069382086</v>
      </c>
      <c r="G1421" s="102">
        <f t="shared" si="430"/>
        <v>-61.181041286732089</v>
      </c>
      <c r="H1421" s="102">
        <f t="shared" si="431"/>
        <v>90.091057535339758</v>
      </c>
      <c r="I1421" s="102">
        <f t="shared" si="432"/>
        <v>-143.96079290286826</v>
      </c>
      <c r="J1421" s="102">
        <f t="shared" si="433"/>
        <v>-178.4491631584811</v>
      </c>
      <c r="K1421" s="102" t="str">
        <f t="shared" si="420"/>
        <v>1+614.069793912091i</v>
      </c>
      <c r="L1421" s="102" t="str">
        <f t="shared" si="421"/>
        <v>1-49.9167642259486i</v>
      </c>
      <c r="M1421" s="102" t="str">
        <f t="shared" si="437"/>
        <v>30653.3771209867+564.153029686142i</v>
      </c>
      <c r="N1421" s="102" t="str">
        <f t="shared" si="422"/>
        <v>1+813665.649378575i</v>
      </c>
      <c r="O1421" s="102" t="str">
        <f t="shared" si="423"/>
        <v>-173374.178803239+1226.56194044578i</v>
      </c>
      <c r="P1421" s="102" t="str">
        <f t="shared" si="438"/>
        <v>-998184691.954664-141068612554.853i</v>
      </c>
      <c r="Q1421" s="102" t="str">
        <f t="shared" si="424"/>
        <v>-1.84982226845881E-06+0.0000725891060446085i</v>
      </c>
      <c r="R1421" s="102" t="str">
        <f t="shared" si="425"/>
        <v>1400-0.0407119846112786i</v>
      </c>
      <c r="S1421" s="102" t="str">
        <f t="shared" si="426"/>
        <v>-2.22495729852336i</v>
      </c>
      <c r="T1421" s="102" t="str">
        <f t="shared" si="434"/>
        <v>0.00353601572503815-2.22495157606463i</v>
      </c>
      <c r="U1421" s="102" t="str">
        <f t="shared" si="427"/>
        <v>-1.38720616905342E-06+0.000872865618302276i</v>
      </c>
      <c r="V1421" s="102"/>
      <c r="W1421" s="102"/>
      <c r="X1421" s="102"/>
      <c r="Y1421" s="102"/>
      <c r="Z1421" s="102"/>
      <c r="AA1421" s="102"/>
      <c r="AB1421" s="102"/>
      <c r="AC1421" s="102"/>
      <c r="AD1421" s="102"/>
      <c r="AE1421" s="102"/>
      <c r="AF1421" s="102"/>
      <c r="AG1421" s="102"/>
      <c r="AH1421" s="102"/>
      <c r="AI1421" s="102"/>
      <c r="AJ1421" s="102"/>
      <c r="AK1421" s="102"/>
      <c r="AL1421" s="102"/>
    </row>
    <row r="1422" spans="2:38" s="110" customFormat="1" x14ac:dyDescent="0.2">
      <c r="B1422" s="102">
        <f t="shared" si="435"/>
        <v>7.9249999999998524</v>
      </c>
      <c r="C1422" s="102">
        <f t="shared" si="436"/>
        <v>84139514.164491013</v>
      </c>
      <c r="D1422" s="102">
        <f t="shared" si="428"/>
        <v>84139.514164491018</v>
      </c>
      <c r="E1422" s="102">
        <f t="shared" si="440"/>
        <v>-82.879787730244132</v>
      </c>
      <c r="F1422" s="102">
        <f t="shared" si="429"/>
        <v>-268.55692709798996</v>
      </c>
      <c r="G1422" s="102">
        <f t="shared" si="430"/>
        <v>-61.28104102790769</v>
      </c>
      <c r="H1422" s="102">
        <f t="shared" si="431"/>
        <v>90.090015210173448</v>
      </c>
      <c r="I1422" s="102">
        <f t="shared" si="432"/>
        <v>-144.16082875815181</v>
      </c>
      <c r="J1422" s="102">
        <f t="shared" si="433"/>
        <v>-178.46691188781651</v>
      </c>
      <c r="K1422" s="102" t="str">
        <f t="shared" si="420"/>
        <v>1+621.180387003081i</v>
      </c>
      <c r="L1422" s="102" t="str">
        <f t="shared" si="421"/>
        <v>1-50.4947731141051i</v>
      </c>
      <c r="M1422" s="102" t="str">
        <f t="shared" si="437"/>
        <v>31367.3627046526+570.685613888976i</v>
      </c>
      <c r="N1422" s="102" t="str">
        <f t="shared" si="422"/>
        <v>1+823087.453548405i</v>
      </c>
      <c r="O1422" s="102" t="str">
        <f t="shared" si="423"/>
        <v>-177412.605504778+1240.76485833211i</v>
      </c>
      <c r="P1422" s="102" t="str">
        <f t="shared" si="438"/>
        <v>-1021435400.30243-146026088451.551i</v>
      </c>
      <c r="Q1422" s="102" t="str">
        <f t="shared" si="424"/>
        <v>-0.0000018077165565677+0.0000717584172115223i</v>
      </c>
      <c r="R1422" s="102" t="str">
        <f t="shared" si="425"/>
        <v>1400-0.0402459583771049i</v>
      </c>
      <c r="S1422" s="102" t="str">
        <f t="shared" si="426"/>
        <v>-2.19948842293481i</v>
      </c>
      <c r="T1422" s="102" t="str">
        <f t="shared" si="434"/>
        <v>0.00345552638639616-2.1994828947482i</v>
      </c>
      <c r="U1422" s="102" t="str">
        <f t="shared" si="427"/>
        <v>-1.35562958235541E-06+0.000862874058708907i</v>
      </c>
      <c r="V1422" s="102"/>
      <c r="W1422" s="102"/>
      <c r="X1422" s="102"/>
      <c r="Y1422" s="102"/>
      <c r="Z1422" s="102"/>
      <c r="AA1422" s="102"/>
      <c r="AB1422" s="102"/>
      <c r="AC1422" s="102"/>
      <c r="AD1422" s="102"/>
      <c r="AE1422" s="102"/>
      <c r="AF1422" s="102"/>
      <c r="AG1422" s="102"/>
      <c r="AH1422" s="102"/>
      <c r="AI1422" s="102"/>
      <c r="AJ1422" s="102"/>
      <c r="AK1422" s="102"/>
      <c r="AL1422" s="102"/>
    </row>
    <row r="1423" spans="2:38" s="110" customFormat="1" x14ac:dyDescent="0.2">
      <c r="B1423" s="102">
        <f t="shared" si="435"/>
        <v>7.9299999999998523</v>
      </c>
      <c r="C1423" s="102">
        <f t="shared" si="436"/>
        <v>85113803.820208818</v>
      </c>
      <c r="D1423" s="102">
        <f t="shared" si="428"/>
        <v>85113.803820208821</v>
      </c>
      <c r="E1423" s="102">
        <f t="shared" si="440"/>
        <v>-82.979823022641398</v>
      </c>
      <c r="F1423" s="102">
        <f t="shared" si="429"/>
        <v>-268.57344238606152</v>
      </c>
      <c r="G1423" s="102">
        <f t="shared" si="430"/>
        <v>-61.381040774974906</v>
      </c>
      <c r="H1423" s="102">
        <f t="shared" si="431"/>
        <v>90.088984816342816</v>
      </c>
      <c r="I1423" s="102">
        <f t="shared" si="432"/>
        <v>-144.3608637976163</v>
      </c>
      <c r="J1423" s="102">
        <f t="shared" si="433"/>
        <v>-178.4844575697187</v>
      </c>
      <c r="K1423" s="102" t="str">
        <f t="shared" si="420"/>
        <v>1+628.373316881529i</v>
      </c>
      <c r="L1423" s="102" t="str">
        <f t="shared" si="421"/>
        <v>1-51.0794750297438i</v>
      </c>
      <c r="M1423" s="102" t="str">
        <f t="shared" si="437"/>
        <v>32097.9791490073+577.293841851785i</v>
      </c>
      <c r="N1423" s="102" t="str">
        <f t="shared" si="422"/>
        <v>1+832618.357068665i</v>
      </c>
      <c r="O1423" s="102" t="str">
        <f t="shared" si="423"/>
        <v>-181545.099248301+1255.13223825645i</v>
      </c>
      <c r="P1423" s="102" t="str">
        <f t="shared" si="438"/>
        <v>-1045227687.22025-151157781014.856i</v>
      </c>
      <c r="Q1423" s="102" t="str">
        <f t="shared" si="424"/>
        <v>-1.76656922541941E-06+0.000070937229326091i</v>
      </c>
      <c r="R1423" s="102" t="str">
        <f t="shared" si="425"/>
        <v>1400-0.0397852667011215i</v>
      </c>
      <c r="S1423" s="102" t="str">
        <f t="shared" si="426"/>
        <v>-2.17431108715431i</v>
      </c>
      <c r="T1423" s="102" t="str">
        <f t="shared" si="434"/>
        <v>0.00337686919951341-2.17430574664446i</v>
      </c>
      <c r="U1423" s="102" t="str">
        <f t="shared" si="427"/>
        <v>-1.32477176288603E-06+0.00085299686983744i</v>
      </c>
      <c r="V1423" s="102"/>
      <c r="W1423" s="102"/>
      <c r="X1423" s="102"/>
      <c r="Y1423" s="102"/>
      <c r="Z1423" s="102"/>
      <c r="AA1423" s="102"/>
      <c r="AB1423" s="102"/>
      <c r="AC1423" s="102"/>
      <c r="AD1423" s="102"/>
      <c r="AE1423" s="102"/>
      <c r="AF1423" s="102"/>
      <c r="AG1423" s="102"/>
      <c r="AH1423" s="102"/>
      <c r="AI1423" s="102"/>
      <c r="AJ1423" s="102"/>
      <c r="AK1423" s="102"/>
      <c r="AL1423" s="102"/>
    </row>
    <row r="1424" spans="2:38" s="110" customFormat="1" x14ac:dyDescent="0.2">
      <c r="B1424" s="102">
        <f t="shared" si="435"/>
        <v>7.9349999999998522</v>
      </c>
      <c r="C1424" s="102">
        <f t="shared" si="436"/>
        <v>86099375.218430907</v>
      </c>
      <c r="D1424" s="102">
        <f t="shared" si="428"/>
        <v>86099.375218430912</v>
      </c>
      <c r="E1424" s="102">
        <f t="shared" si="440"/>
        <v>-83.079857512016858</v>
      </c>
      <c r="F1424" s="102">
        <f t="shared" si="429"/>
        <v>-268.58976874163369</v>
      </c>
      <c r="G1424" s="102">
        <f t="shared" si="430"/>
        <v>-61.481040527799458</v>
      </c>
      <c r="H1424" s="102">
        <f t="shared" si="431"/>
        <v>90.087966217273092</v>
      </c>
      <c r="I1424" s="102">
        <f t="shared" si="432"/>
        <v>-144.56089803981632</v>
      </c>
      <c r="J1424" s="102">
        <f t="shared" si="433"/>
        <v>-178.50180252436058</v>
      </c>
      <c r="K1424" s="102" t="str">
        <f t="shared" si="420"/>
        <v>1+635.6495369625i</v>
      </c>
      <c r="L1424" s="102" t="str">
        <f t="shared" si="421"/>
        <v>1-51.6709474744703i</v>
      </c>
      <c r="M1424" s="102" t="str">
        <f t="shared" si="437"/>
        <v>32845.6138365607+583.97858948803i</v>
      </c>
      <c r="N1424" s="102" t="str">
        <f t="shared" si="422"/>
        <v>1+842259.623250293i</v>
      </c>
      <c r="O1424" s="102" t="str">
        <f t="shared" si="423"/>
        <v>-185773.851136693+1269.66598459947i</v>
      </c>
      <c r="P1424" s="102" t="str">
        <f t="shared" si="438"/>
        <v>-1069574167.6936-156469812598.481i</v>
      </c>
      <c r="Q1424" s="102" t="str">
        <f t="shared" si="424"/>
        <v>-1.72635846240743E-06+0.0000701254338989831i</v>
      </c>
      <c r="R1424" s="102" t="str">
        <f t="shared" si="425"/>
        <v>1400-0.0393298485191453i</v>
      </c>
      <c r="S1424" s="102" t="str">
        <f t="shared" si="426"/>
        <v>-2.14942195395329i</v>
      </c>
      <c r="T1424" s="102" t="str">
        <f t="shared" si="434"/>
        <v>0.00330000245994157-2.14941679474877i</v>
      </c>
      <c r="U1424" s="102" t="str">
        <f t="shared" si="427"/>
        <v>-1.29461634966938E-06+0.000843232742555285i</v>
      </c>
      <c r="V1424" s="102"/>
      <c r="W1424" s="102"/>
      <c r="X1424" s="102"/>
      <c r="Y1424" s="102"/>
      <c r="Z1424" s="102"/>
      <c r="AA1424" s="102"/>
      <c r="AB1424" s="102"/>
      <c r="AC1424" s="102"/>
      <c r="AD1424" s="102"/>
      <c r="AE1424" s="102"/>
      <c r="AF1424" s="102"/>
      <c r="AG1424" s="102"/>
      <c r="AH1424" s="102"/>
      <c r="AI1424" s="102"/>
      <c r="AJ1424" s="102"/>
      <c r="AK1424" s="102"/>
      <c r="AL1424" s="102"/>
    </row>
    <row r="1425" spans="2:38" s="110" customFormat="1" x14ac:dyDescent="0.2">
      <c r="B1425" s="102">
        <f t="shared" si="435"/>
        <v>7.9399999999998521</v>
      </c>
      <c r="C1425" s="102">
        <f t="shared" si="436"/>
        <v>87096358.995578557</v>
      </c>
      <c r="D1425" s="102">
        <f t="shared" si="428"/>
        <v>87096.358995578557</v>
      </c>
      <c r="E1425" s="102">
        <f t="shared" si="440"/>
        <v>-83.179891216634573</v>
      </c>
      <c r="F1425" s="102">
        <f t="shared" si="429"/>
        <v>-268.60590832344769</v>
      </c>
      <c r="G1425" s="102">
        <f t="shared" si="430"/>
        <v>-61.581040286250456</v>
      </c>
      <c r="H1425" s="102">
        <f t="shared" si="431"/>
        <v>90.086959277952786</v>
      </c>
      <c r="I1425" s="102">
        <f t="shared" si="432"/>
        <v>-144.76093150288503</v>
      </c>
      <c r="J1425" s="102">
        <f t="shared" si="433"/>
        <v>-178.51894904549491</v>
      </c>
      <c r="K1425" s="102" t="str">
        <f t="shared" si="420"/>
        <v>1+643.010011701083i</v>
      </c>
      <c r="L1425" s="102" t="str">
        <f t="shared" si="421"/>
        <v>1-52.2692688473166i</v>
      </c>
      <c r="M1425" s="102" t="str">
        <f t="shared" si="437"/>
        <v>33610.6631731201+590.740742853766i</v>
      </c>
      <c r="N1425" s="102" t="str">
        <f t="shared" si="422"/>
        <v>1+852012.530032679i</v>
      </c>
      <c r="O1425" s="102" t="str">
        <f t="shared" si="423"/>
        <v>-190101.103310177+1284.36802379348i</v>
      </c>
      <c r="P1425" s="102" t="str">
        <f t="shared" si="438"/>
        <v>-1094487750.54867-161968520708.94i</v>
      </c>
      <c r="Q1425" s="102" t="str">
        <f t="shared" si="424"/>
        <v>-1.68706295131472E-06+0.000069322923673668i</v>
      </c>
      <c r="R1425" s="102" t="str">
        <f t="shared" si="425"/>
        <v>1400-0.0388796434659898i</v>
      </c>
      <c r="S1425" s="102" t="str">
        <f t="shared" si="426"/>
        <v>-2.12481772430409i</v>
      </c>
      <c r="T1425" s="102" t="str">
        <f t="shared" si="434"/>
        <v>0.00322488541252254-2.12481274024975i</v>
      </c>
      <c r="U1425" s="102" t="str">
        <f t="shared" si="427"/>
        <v>-1.26514735414345E-06+0.000833580382713362i</v>
      </c>
      <c r="V1425" s="102"/>
      <c r="W1425" s="102"/>
      <c r="X1425" s="102"/>
      <c r="Y1425" s="102"/>
      <c r="Z1425" s="102"/>
      <c r="AA1425" s="102"/>
      <c r="AB1425" s="102"/>
      <c r="AC1425" s="102"/>
      <c r="AD1425" s="102"/>
      <c r="AE1425" s="102"/>
      <c r="AF1425" s="102"/>
      <c r="AG1425" s="102"/>
      <c r="AH1425" s="102"/>
      <c r="AI1425" s="102"/>
      <c r="AJ1425" s="102"/>
      <c r="AK1425" s="102"/>
      <c r="AL1425" s="102"/>
    </row>
    <row r="1426" spans="2:38" s="110" customFormat="1" x14ac:dyDescent="0.2">
      <c r="B1426" s="102">
        <f t="shared" si="435"/>
        <v>7.944999999999852</v>
      </c>
      <c r="C1426" s="102">
        <f t="shared" si="436"/>
        <v>88104887.300771564</v>
      </c>
      <c r="D1426" s="102">
        <f t="shared" si="428"/>
        <v>88104.887300771559</v>
      </c>
      <c r="E1426" s="102">
        <f t="shared" si="440"/>
        <v>-83.279924154343675</v>
      </c>
      <c r="F1426" s="102">
        <f t="shared" si="429"/>
        <v>-268.62186326566803</v>
      </c>
      <c r="G1426" s="102">
        <f t="shared" si="430"/>
        <v>-61.681040050199783</v>
      </c>
      <c r="H1426" s="102">
        <f t="shared" si="431"/>
        <v>90.085963864915811</v>
      </c>
      <c r="I1426" s="102">
        <f t="shared" si="432"/>
        <v>-144.96096420454347</v>
      </c>
      <c r="J1426" s="102">
        <f t="shared" si="433"/>
        <v>-178.53589940075221</v>
      </c>
      <c r="K1426" s="102" t="str">
        <f t="shared" si="420"/>
        <v>1+650.455716720232i</v>
      </c>
      <c r="L1426" s="102" t="str">
        <f t="shared" si="421"/>
        <v>1-52.8745184551324i</v>
      </c>
      <c r="M1426" s="102" t="str">
        <f t="shared" si="437"/>
        <v>34393.5327979703+597.5811982651i</v>
      </c>
      <c r="N1426" s="102" t="str">
        <f t="shared" si="422"/>
        <v>1+861878.370153053i</v>
      </c>
      <c r="O1426" s="102" t="str">
        <f t="shared" si="423"/>
        <v>-194529.150135137+1299.24030457788i</v>
      </c>
      <c r="P1426" s="102" t="str">
        <f t="shared" si="438"/>
        <v>-1119981645.29687-167660465566.49i</v>
      </c>
      <c r="Q1426" s="102" t="str">
        <f t="shared" si="424"/>
        <v>-1.64866186102009E-06+0.0000685295926126096i</v>
      </c>
      <c r="R1426" s="102" t="str">
        <f t="shared" si="425"/>
        <v>1400-0.0384345918674626i</v>
      </c>
      <c r="S1426" s="102" t="str">
        <f t="shared" si="426"/>
        <v>-2.10049513694272i</v>
      </c>
      <c r="T1426" s="102" t="str">
        <f t="shared" si="434"/>
        <v>0.00315147822978106-2.10049032209238i</v>
      </c>
      <c r="U1426" s="102" t="str">
        <f t="shared" si="427"/>
        <v>-1.23634915168334E-06+0.000824038510974701i</v>
      </c>
      <c r="V1426" s="102"/>
      <c r="W1426" s="102"/>
      <c r="X1426" s="102"/>
      <c r="Y1426" s="102"/>
      <c r="Z1426" s="102"/>
      <c r="AA1426" s="102"/>
      <c r="AB1426" s="102"/>
      <c r="AC1426" s="102"/>
      <c r="AD1426" s="102"/>
      <c r="AE1426" s="102"/>
      <c r="AF1426" s="102"/>
      <c r="AG1426" s="102"/>
      <c r="AH1426" s="102"/>
      <c r="AI1426" s="102"/>
      <c r="AJ1426" s="102"/>
      <c r="AK1426" s="102"/>
      <c r="AL1426" s="102"/>
    </row>
    <row r="1427" spans="2:38" s="110" customFormat="1" x14ac:dyDescent="0.2">
      <c r="B1427" s="102">
        <f t="shared" si="435"/>
        <v>7.9499999999998519</v>
      </c>
      <c r="C1427" s="102">
        <f t="shared" si="436"/>
        <v>89125093.813344359</v>
      </c>
      <c r="D1427" s="102">
        <f t="shared" si="428"/>
        <v>89125.093813344356</v>
      </c>
      <c r="E1427" s="102">
        <f t="shared" si="440"/>
        <v>-83.379956342587477</v>
      </c>
      <c r="F1427" s="102">
        <f t="shared" si="429"/>
        <v>-268.63763567815897</v>
      </c>
      <c r="G1427" s="102">
        <f t="shared" si="430"/>
        <v>-61.781039819522228</v>
      </c>
      <c r="H1427" s="102">
        <f t="shared" si="431"/>
        <v>90.084979846223803</v>
      </c>
      <c r="I1427" s="102">
        <f t="shared" si="432"/>
        <v>-145.16099616210971</v>
      </c>
      <c r="J1427" s="102">
        <f t="shared" si="433"/>
        <v>-178.55265583193517</v>
      </c>
      <c r="K1427" s="102" t="str">
        <f t="shared" si="420"/>
        <v>1+657.987638940084i</v>
      </c>
      <c r="L1427" s="102" t="str">
        <f t="shared" si="421"/>
        <v>1-53.4867765230978i</v>
      </c>
      <c r="M1427" s="102" t="str">
        <f t="shared" si="437"/>
        <v>35194.637798949+604.500862416986i</v>
      </c>
      <c r="N1427" s="102" t="str">
        <f t="shared" si="422"/>
        <v>1+871858.451317836i</v>
      </c>
      <c r="O1427" s="102" t="str">
        <f t="shared" si="423"/>
        <v>-199060.339420609+1314.28479825735i</v>
      </c>
      <c r="P1427" s="102" t="str">
        <f t="shared" si="438"/>
        <v>-1146069369.13865-173552437931.77i</v>
      </c>
      <c r="Q1427" s="102" t="str">
        <f t="shared" si="424"/>
        <v>-1.61113483446157E-06+0.000067745335883613i</v>
      </c>
      <c r="R1427" s="102" t="str">
        <f t="shared" si="425"/>
        <v>1400-0.0379946347324565i</v>
      </c>
      <c r="S1427" s="102" t="str">
        <f t="shared" si="426"/>
        <v>-2.07645096793658i</v>
      </c>
      <c r="T1427" s="102" t="str">
        <f t="shared" si="434"/>
        <v>0.00307974199080876-2.07644631654593i</v>
      </c>
      <c r="U1427" s="102" t="str">
        <f t="shared" si="427"/>
        <v>-1.20820647331728E-06+0.00081460586264494i</v>
      </c>
      <c r="V1427" s="102"/>
      <c r="W1427" s="102"/>
      <c r="X1427" s="102"/>
      <c r="Y1427" s="102"/>
      <c r="Z1427" s="102"/>
      <c r="AA1427" s="102"/>
      <c r="AB1427" s="102"/>
      <c r="AC1427" s="102"/>
      <c r="AD1427" s="102"/>
      <c r="AE1427" s="102"/>
      <c r="AF1427" s="102"/>
      <c r="AG1427" s="102"/>
      <c r="AH1427" s="102"/>
      <c r="AI1427" s="102"/>
      <c r="AJ1427" s="102"/>
      <c r="AK1427" s="102"/>
      <c r="AL1427" s="102"/>
    </row>
    <row r="1428" spans="2:38" s="110" customFormat="1" x14ac:dyDescent="0.2">
      <c r="B1428" s="102">
        <f t="shared" si="435"/>
        <v>7.9549999999998517</v>
      </c>
      <c r="C1428" s="102">
        <f t="shared" si="436"/>
        <v>90157113.760565132</v>
      </c>
      <c r="D1428" s="102">
        <f t="shared" si="428"/>
        <v>90157.113760565131</v>
      </c>
      <c r="E1428" s="102">
        <f t="shared" si="440"/>
        <v>-83.479987798412921</v>
      </c>
      <c r="F1428" s="102">
        <f t="shared" si="429"/>
        <v>-268.65322764675864</v>
      </c>
      <c r="G1428" s="102">
        <f t="shared" si="430"/>
        <v>-61.881039594095562</v>
      </c>
      <c r="H1428" s="102">
        <f t="shared" si="431"/>
        <v>90.084007091448584</v>
      </c>
      <c r="I1428" s="102">
        <f t="shared" si="432"/>
        <v>-145.36102739250848</v>
      </c>
      <c r="J1428" s="102">
        <f t="shared" si="433"/>
        <v>-178.56922055531004</v>
      </c>
      <c r="K1428" s="102" t="str">
        <f t="shared" si="420"/>
        <v>1+665.606776708769i</v>
      </c>
      <c r="L1428" s="102" t="str">
        <f t="shared" si="421"/>
        <v>1-54.1061242053564i</v>
      </c>
      <c r="M1428" s="102" t="str">
        <f t="shared" si="437"/>
        <v>36014.4029325316+611.500652503413i</v>
      </c>
      <c r="N1428" s="102" t="str">
        <f t="shared" si="422"/>
        <v>1+881954.096375977i</v>
      </c>
      <c r="O1428" s="102" t="str">
        <f t="shared" si="423"/>
        <v>-203697.07366313+1329.50349896325i</v>
      </c>
      <c r="P1428" s="102" t="str">
        <f t="shared" si="438"/>
        <v>-1172764754.1305-179651467207.493i</v>
      </c>
      <c r="Q1428" s="102" t="str">
        <f t="shared" si="424"/>
        <v>-1.57446197785061E-06+0.0000669700498463116i</v>
      </c>
      <c r="R1428" s="102" t="str">
        <f t="shared" si="425"/>
        <v>1400-0.0375597137451299i</v>
      </c>
      <c r="S1428" s="102" t="str">
        <f t="shared" si="426"/>
        <v>-2.0526820302571i</v>
      </c>
      <c r="T1428" s="102" t="str">
        <f t="shared" si="434"/>
        <v>0.00300963866062885-2.05267753677684i</v>
      </c>
      <c r="U1428" s="102" t="str">
        <f t="shared" si="427"/>
        <v>-1.18070439763132E-06+0.000805281187504758i</v>
      </c>
      <c r="V1428" s="102"/>
      <c r="W1428" s="102"/>
      <c r="X1428" s="102"/>
      <c r="Y1428" s="102"/>
      <c r="Z1428" s="102"/>
      <c r="AA1428" s="102"/>
      <c r="AB1428" s="102"/>
      <c r="AC1428" s="102"/>
      <c r="AD1428" s="102"/>
      <c r="AE1428" s="102"/>
      <c r="AF1428" s="102"/>
      <c r="AG1428" s="102"/>
      <c r="AH1428" s="102"/>
      <c r="AI1428" s="102"/>
      <c r="AJ1428" s="102"/>
      <c r="AK1428" s="102"/>
      <c r="AL1428" s="102"/>
    </row>
    <row r="1429" spans="2:38" s="110" customFormat="1" x14ac:dyDescent="0.2">
      <c r="B1429" s="102">
        <f t="shared" si="435"/>
        <v>7.9599999999998516</v>
      </c>
      <c r="C1429" s="102">
        <f t="shared" si="436"/>
        <v>91201083.935560063</v>
      </c>
      <c r="D1429" s="102">
        <f t="shared" si="428"/>
        <v>91201.083935560062</v>
      </c>
      <c r="E1429" s="102">
        <f t="shared" si="440"/>
        <v>-83.580018538479436</v>
      </c>
      <c r="F1429" s="102">
        <f t="shared" si="429"/>
        <v>-268.66864123354952</v>
      </c>
      <c r="G1429" s="102">
        <f t="shared" si="430"/>
        <v>-61.981039373800151</v>
      </c>
      <c r="H1429" s="102">
        <f t="shared" si="431"/>
        <v>90.083045471654927</v>
      </c>
      <c r="I1429" s="102">
        <f t="shared" si="432"/>
        <v>-145.56105791227958</v>
      </c>
      <c r="J1429" s="102">
        <f t="shared" si="433"/>
        <v>-178.58559576189458</v>
      </c>
      <c r="K1429" s="102" t="str">
        <f t="shared" si="420"/>
        <v>1+673.314139934747i</v>
      </c>
      <c r="L1429" s="102" t="str">
        <f t="shared" si="421"/>
        <v>1-54.7326435957727i</v>
      </c>
      <c r="M1429" s="102" t="str">
        <f t="shared" si="437"/>
        <v>36853.2628490427+618.581496338974i</v>
      </c>
      <c r="N1429" s="102" t="str">
        <f t="shared" si="422"/>
        <v>1+892166.643494293i</v>
      </c>
      <c r="O1429" s="102" t="str">
        <f t="shared" si="423"/>
        <v>-208441.811320569+1344.89842391787i</v>
      </c>
      <c r="P1429" s="102" t="str">
        <f t="shared" si="438"/>
        <v>-1200081954.51889-185964829824.844i</v>
      </c>
      <c r="Q1429" s="102" t="str">
        <f t="shared" si="424"/>
        <v>-1.53862385013166E-06+0.0000662036320388033i</v>
      </c>
      <c r="R1429" s="102" t="str">
        <f t="shared" si="425"/>
        <v>1400-0.0371297712571769i</v>
      </c>
      <c r="S1429" s="102" t="str">
        <f t="shared" si="426"/>
        <v>-2.02918517335735i</v>
      </c>
      <c r="T1429" s="102" t="str">
        <f t="shared" si="434"/>
        <v>0.00294113107003084-2.02918083242658i</v>
      </c>
      <c r="U1429" s="102" t="str">
        <f t="shared" si="427"/>
        <v>-1.15382834285825E-06+0.000796063249644272i</v>
      </c>
      <c r="V1429" s="102"/>
      <c r="W1429" s="102"/>
      <c r="X1429" s="102"/>
      <c r="Y1429" s="102"/>
      <c r="Z1429" s="102"/>
      <c r="AA1429" s="102"/>
      <c r="AB1429" s="102"/>
      <c r="AC1429" s="102"/>
      <c r="AD1429" s="102"/>
      <c r="AE1429" s="102"/>
      <c r="AF1429" s="102"/>
      <c r="AG1429" s="102"/>
      <c r="AH1429" s="102"/>
      <c r="AI1429" s="102"/>
      <c r="AJ1429" s="102"/>
      <c r="AK1429" s="102"/>
      <c r="AL1429" s="102"/>
    </row>
    <row r="1430" spans="2:38" s="110" customFormat="1" x14ac:dyDescent="0.2">
      <c r="B1430" s="102">
        <f t="shared" si="435"/>
        <v>7.9649999999998515</v>
      </c>
      <c r="C1430" s="102">
        <f t="shared" si="436"/>
        <v>92257142.715445042</v>
      </c>
      <c r="D1430" s="102">
        <f t="shared" si="428"/>
        <v>92257.142715445036</v>
      </c>
      <c r="E1430" s="102">
        <f t="shared" si="440"/>
        <v>-83.680048579068</v>
      </c>
      <c r="F1430" s="102">
        <f t="shared" si="429"/>
        <v>-268.68387847712631</v>
      </c>
      <c r="G1430" s="102">
        <f t="shared" si="430"/>
        <v>-62.081039158519367</v>
      </c>
      <c r="H1430" s="102">
        <f t="shared" si="431"/>
        <v>90.08209485938346</v>
      </c>
      <c r="I1430" s="102">
        <f t="shared" si="432"/>
        <v>-145.76108773758736</v>
      </c>
      <c r="J1430" s="102">
        <f t="shared" si="433"/>
        <v>-178.60178361774285</v>
      </c>
      <c r="K1430" s="102" t="str">
        <f t="shared" si="420"/>
        <v>1+681.110750220664i</v>
      </c>
      <c r="L1430" s="102" t="str">
        <f t="shared" si="421"/>
        <v>1-55.3664177388133i</v>
      </c>
      <c r="M1430" s="102" t="str">
        <f t="shared" si="437"/>
        <v>37711.6623231138+625.744332481851i</v>
      </c>
      <c r="N1430" s="102" t="str">
        <f t="shared" si="422"/>
        <v>1+902497.446334842i</v>
      </c>
      <c r="O1430" s="102" t="str">
        <f t="shared" si="423"/>
        <v>-213297.068115638+1360.47161370184i</v>
      </c>
      <c r="P1430" s="102" t="str">
        <f t="shared" si="438"/>
        <v>-1228035454.24507-192500057924.601i</v>
      </c>
      <c r="Q1430" s="102" t="str">
        <f t="shared" si="424"/>
        <v>-1.50360145268144E-06+0.0000654459811644269i</v>
      </c>
      <c r="R1430" s="102" t="str">
        <f t="shared" si="425"/>
        <v>1400-0.0367047502801865i</v>
      </c>
      <c r="S1430" s="102" t="str">
        <f t="shared" si="426"/>
        <v>-2.00595728275438i</v>
      </c>
      <c r="T1430" s="102" t="str">
        <f t="shared" si="434"/>
        <v>0.00287418289586367-2.00595308919418i</v>
      </c>
      <c r="U1430" s="102" t="str">
        <f t="shared" si="427"/>
        <v>-1.12756405914651E-06+0.000786950827299253i</v>
      </c>
      <c r="V1430" s="102"/>
      <c r="W1430" s="102"/>
      <c r="X1430" s="102"/>
      <c r="Y1430" s="102"/>
      <c r="Z1430" s="102"/>
      <c r="AA1430" s="102"/>
      <c r="AB1430" s="102"/>
      <c r="AC1430" s="102"/>
      <c r="AD1430" s="102"/>
      <c r="AE1430" s="102"/>
      <c r="AF1430" s="102"/>
      <c r="AG1430" s="102"/>
      <c r="AH1430" s="102"/>
      <c r="AI1430" s="102"/>
      <c r="AJ1430" s="102"/>
      <c r="AK1430" s="102"/>
      <c r="AL1430" s="102"/>
    </row>
    <row r="1431" spans="2:38" s="110" customFormat="1" x14ac:dyDescent="0.2">
      <c r="B1431" s="102">
        <f t="shared" si="435"/>
        <v>7.9699999999998514</v>
      </c>
      <c r="C1431" s="102">
        <f t="shared" si="436"/>
        <v>93325430.079667464</v>
      </c>
      <c r="D1431" s="102">
        <f t="shared" si="428"/>
        <v>93325.430079667465</v>
      </c>
      <c r="E1431" s="102">
        <f t="shared" si="440"/>
        <v>-83.780077936089157</v>
      </c>
      <c r="F1431" s="102">
        <f t="shared" si="429"/>
        <v>-268.69894139286112</v>
      </c>
      <c r="G1431" s="102">
        <f t="shared" si="430"/>
        <v>-62.181038948138877</v>
      </c>
      <c r="H1431" s="102">
        <f t="shared" si="431"/>
        <v>90.081155128633782</v>
      </c>
      <c r="I1431" s="102">
        <f t="shared" si="432"/>
        <v>-145.96111688422803</v>
      </c>
      <c r="J1431" s="102">
        <f t="shared" si="433"/>
        <v>-178.61778626422733</v>
      </c>
      <c r="K1431" s="102" t="str">
        <f t="shared" si="420"/>
        <v>1+688.997640998769i</v>
      </c>
      <c r="L1431" s="102" t="str">
        <f t="shared" si="421"/>
        <v>1-56.0075306405543i</v>
      </c>
      <c r="M1431" s="102" t="str">
        <f t="shared" si="437"/>
        <v>38590.0564895082+632.990110358215i</v>
      </c>
      <c r="N1431" s="102" t="str">
        <f t="shared" si="422"/>
        <v>1+912947.874234352i</v>
      </c>
      <c r="O1431" s="102" t="str">
        <f t="shared" si="423"/>
        <v>-218265.418369755+1376.22513252459i</v>
      </c>
      <c r="P1431" s="102" t="str">
        <f t="shared" si="438"/>
        <v>-1256640074.62458-199264948343.314i</v>
      </c>
      <c r="Q1431" s="102" t="str">
        <f t="shared" si="424"/>
        <v>-1.46937621924246E-06+0.0000646969970786867i</v>
      </c>
      <c r="R1431" s="102" t="str">
        <f t="shared" si="425"/>
        <v>1400-0.0362845944780885i</v>
      </c>
      <c r="S1431" s="102" t="str">
        <f t="shared" si="426"/>
        <v>-1.98299527961647i</v>
      </c>
      <c r="T1431" s="102" t="str">
        <f t="shared" si="434"/>
        <v>0.00280875864177807-1.98299122842376i</v>
      </c>
      <c r="U1431" s="102" t="str">
        <f t="shared" si="427"/>
        <v>-1.10189762100524E-06+0.000777942712689319i</v>
      </c>
      <c r="V1431" s="102"/>
      <c r="W1431" s="102"/>
      <c r="X1431" s="102"/>
      <c r="Y1431" s="102"/>
      <c r="Z1431" s="102"/>
      <c r="AA1431" s="102"/>
      <c r="AB1431" s="102"/>
      <c r="AC1431" s="102"/>
      <c r="AD1431" s="102"/>
      <c r="AE1431" s="102"/>
      <c r="AF1431" s="102"/>
      <c r="AG1431" s="102"/>
      <c r="AH1431" s="102"/>
      <c r="AI1431" s="102"/>
      <c r="AJ1431" s="102"/>
      <c r="AK1431" s="102"/>
      <c r="AL1431" s="102"/>
    </row>
    <row r="1432" spans="2:38" s="110" customFormat="1" x14ac:dyDescent="0.2">
      <c r="B1432" s="102">
        <f t="shared" si="435"/>
        <v>7.9749999999998513</v>
      </c>
      <c r="C1432" s="102">
        <f t="shared" si="436"/>
        <v>94406087.62856032</v>
      </c>
      <c r="D1432" s="102">
        <f t="shared" si="428"/>
        <v>94406.087628560315</v>
      </c>
      <c r="E1432" s="102">
        <f t="shared" si="440"/>
        <v>-83.880106625092154</v>
      </c>
      <c r="F1432" s="102">
        <f t="shared" si="429"/>
        <v>-268.71383197316504</v>
      </c>
      <c r="G1432" s="102">
        <f t="shared" si="430"/>
        <v>-62.281038742547295</v>
      </c>
      <c r="H1432" s="102">
        <f t="shared" si="431"/>
        <v>90.080226154847736</v>
      </c>
      <c r="I1432" s="102">
        <f t="shared" si="432"/>
        <v>-146.16114536763945</v>
      </c>
      <c r="J1432" s="102">
        <f t="shared" si="433"/>
        <v>-178.63360581831731</v>
      </c>
      <c r="K1432" s="102" t="str">
        <f t="shared" si="420"/>
        <v>1+696.975857667892i</v>
      </c>
      <c r="L1432" s="102" t="str">
        <f t="shared" si="421"/>
        <v>1-56.6560672798165i</v>
      </c>
      <c r="M1432" s="102" t="str">
        <f t="shared" si="437"/>
        <v>39488.9110844399+640.319790388075i</v>
      </c>
      <c r="N1432" s="102" t="str">
        <f t="shared" si="422"/>
        <v>1+923519.31238572i</v>
      </c>
      <c r="O1432" s="102" t="str">
        <f t="shared" si="423"/>
        <v>-223349.496367989+1392.16106849798i</v>
      </c>
      <c r="P1432" s="102" t="str">
        <f t="shared" si="438"/>
        <v>-1285910982.20579-206267571915.301i</v>
      </c>
      <c r="Q1432" s="102" t="str">
        <f t="shared" si="424"/>
        <v>-1.43593000608546E-06+0.0000639565807763088i</v>
      </c>
      <c r="R1432" s="102" t="str">
        <f t="shared" si="425"/>
        <v>1400-0.0358692481596865i</v>
      </c>
      <c r="S1432" s="102" t="str">
        <f t="shared" si="426"/>
        <v>-1.96029612035496i</v>
      </c>
      <c r="T1432" s="102" t="str">
        <f t="shared" si="434"/>
        <v>0.00274482361940658-1.96029220669649i</v>
      </c>
      <c r="U1432" s="102" t="str">
        <f t="shared" si="427"/>
        <v>-1.07681541992104E-06+0.000769037711857852i</v>
      </c>
      <c r="V1432" s="102"/>
      <c r="W1432" s="102"/>
      <c r="X1432" s="102"/>
      <c r="Y1432" s="102"/>
      <c r="Z1432" s="102"/>
      <c r="AA1432" s="102"/>
      <c r="AB1432" s="102"/>
      <c r="AC1432" s="102"/>
      <c r="AD1432" s="102"/>
      <c r="AE1432" s="102"/>
      <c r="AF1432" s="102"/>
      <c r="AG1432" s="102"/>
      <c r="AH1432" s="102"/>
      <c r="AI1432" s="102"/>
      <c r="AJ1432" s="102"/>
      <c r="AK1432" s="102"/>
      <c r="AL1432" s="102"/>
    </row>
    <row r="1433" spans="2:38" s="110" customFormat="1" x14ac:dyDescent="0.2">
      <c r="B1433" s="102">
        <f t="shared" si="435"/>
        <v>7.9799999999998512</v>
      </c>
      <c r="C1433" s="102">
        <f t="shared" si="436"/>
        <v>95499258.602111205</v>
      </c>
      <c r="D1433" s="102">
        <f t="shared" si="428"/>
        <v>95499.258602111207</v>
      </c>
      <c r="E1433" s="102">
        <f t="shared" si="440"/>
        <v>-83.980134661272615</v>
      </c>
      <c r="F1433" s="102">
        <f t="shared" si="429"/>
        <v>-268.7285521877476</v>
      </c>
      <c r="G1433" s="102">
        <f t="shared" si="430"/>
        <v>-62.381038541635448</v>
      </c>
      <c r="H1433" s="102">
        <f t="shared" si="431"/>
        <v>90.0793078148929</v>
      </c>
      <c r="I1433" s="102">
        <f t="shared" si="432"/>
        <v>-146.36117320290805</v>
      </c>
      <c r="J1433" s="102">
        <f t="shared" si="433"/>
        <v>-178.6492443728547</v>
      </c>
      <c r="K1433" s="102" t="str">
        <f t="shared" si="420"/>
        <v>1+705.046457732011i</v>
      </c>
      <c r="L1433" s="102" t="str">
        <f t="shared" si="421"/>
        <v>1-57.3121136194288i</v>
      </c>
      <c r="M1433" s="102" t="str">
        <f t="shared" si="437"/>
        <v>40408.7026925128+647.734344112582i</v>
      </c>
      <c r="N1433" s="102" t="str">
        <f t="shared" si="422"/>
        <v>1+934213.162021623i</v>
      </c>
      <c r="O1433" s="102" t="str">
        <f t="shared" si="423"/>
        <v>-228551.997755792+1408.28153391307i</v>
      </c>
      <c r="P1433" s="102" t="str">
        <f t="shared" si="438"/>
        <v>-1315863696.81135-213516283101.516i</v>
      </c>
      <c r="Q1433" s="102" t="str">
        <f t="shared" si="424"/>
        <v>-0.0000014032450823956+0.0000632246343784453i</v>
      </c>
      <c r="R1433" s="102" t="str">
        <f t="shared" si="425"/>
        <v>1400-0.0354586562712758i</v>
      </c>
      <c r="S1433" s="102" t="str">
        <f t="shared" si="426"/>
        <v>-1.93785679622089i</v>
      </c>
      <c r="T1433" s="102" t="str">
        <f t="shared" si="434"/>
        <v>0.00268234392997251-1.93785301542752i</v>
      </c>
      <c r="U1433" s="102" t="str">
        <f t="shared" si="427"/>
        <v>-1.05230415714306E-06+0.000760234644513871i</v>
      </c>
      <c r="V1433" s="102"/>
      <c r="W1433" s="102"/>
      <c r="X1433" s="102"/>
      <c r="Y1433" s="102"/>
      <c r="Z1433" s="102"/>
      <c r="AA1433" s="102"/>
      <c r="AB1433" s="102"/>
      <c r="AC1433" s="102"/>
      <c r="AD1433" s="102"/>
      <c r="AE1433" s="102"/>
      <c r="AF1433" s="102"/>
      <c r="AG1433" s="102"/>
      <c r="AH1433" s="102"/>
      <c r="AI1433" s="102"/>
      <c r="AJ1433" s="102"/>
      <c r="AK1433" s="102"/>
      <c r="AL1433" s="102"/>
    </row>
    <row r="1434" spans="2:38" s="110" customFormat="1" x14ac:dyDescent="0.2">
      <c r="B1434" s="102">
        <f t="shared" si="435"/>
        <v>7.9849999999998511</v>
      </c>
      <c r="C1434" s="102">
        <f t="shared" si="436"/>
        <v>96605087.898948222</v>
      </c>
      <c r="D1434" s="102">
        <f t="shared" si="428"/>
        <v>96605.087898948215</v>
      </c>
      <c r="E1434" s="102">
        <f t="shared" si="440"/>
        <v>-84.080162059480642</v>
      </c>
      <c r="F1434" s="102">
        <f t="shared" si="429"/>
        <v>-268.74310398387291</v>
      </c>
      <c r="G1434" s="102">
        <f t="shared" si="430"/>
        <v>-62.481038345296945</v>
      </c>
      <c r="H1434" s="102">
        <f t="shared" si="431"/>
        <v>90.078399987046311</v>
      </c>
      <c r="I1434" s="102">
        <f t="shared" si="432"/>
        <v>-146.56120040477759</v>
      </c>
      <c r="J1434" s="102">
        <f t="shared" si="433"/>
        <v>-178.6647039968266</v>
      </c>
      <c r="K1434" s="102" t="str">
        <f t="shared" si="420"/>
        <v>1+713.21051094042i</v>
      </c>
      <c r="L1434" s="102" t="str">
        <f t="shared" si="421"/>
        <v>1-57.9757566176229i</v>
      </c>
      <c r="M1434" s="102" t="str">
        <f t="shared" si="437"/>
        <v>41349.9189994123+655.234754322797i</v>
      </c>
      <c r="N1434" s="102" t="str">
        <f t="shared" si="422"/>
        <v>1+945030.840600244i</v>
      </c>
      <c r="O1434" s="102" t="str">
        <f t="shared" si="423"/>
        <v>-233875.680968259+1424.58866552007i</v>
      </c>
      <c r="P1434" s="102" t="str">
        <f t="shared" si="438"/>
        <v>-1346514099.76698-221019729956.8i</v>
      </c>
      <c r="Q1434" s="102" t="str">
        <f t="shared" si="424"/>
        <v>-1.37130412087738E-06+0.0000625010611200147i</v>
      </c>
      <c r="R1434" s="102" t="str">
        <f t="shared" si="425"/>
        <v>1400-0.0350527643893465i</v>
      </c>
      <c r="S1434" s="102" t="str">
        <f t="shared" si="426"/>
        <v>-1.91567433290615i</v>
      </c>
      <c r="T1434" s="102" t="str">
        <f t="shared" si="434"/>
        <v>0.00262128644631703-1.91567068046722i</v>
      </c>
      <c r="U1434" s="102" t="str">
        <f t="shared" si="427"/>
        <v>-1.02835083663206E-06+0.0007515323438756i</v>
      </c>
      <c r="V1434" s="102"/>
      <c r="W1434" s="102"/>
      <c r="X1434" s="102"/>
      <c r="Y1434" s="102"/>
      <c r="Z1434" s="102"/>
      <c r="AA1434" s="102"/>
      <c r="AB1434" s="102"/>
      <c r="AC1434" s="102"/>
      <c r="AD1434" s="102"/>
      <c r="AE1434" s="102"/>
      <c r="AF1434" s="102"/>
      <c r="AG1434" s="102"/>
      <c r="AH1434" s="102"/>
      <c r="AI1434" s="102"/>
      <c r="AJ1434" s="102"/>
      <c r="AK1434" s="102"/>
      <c r="AL1434" s="102"/>
    </row>
    <row r="1435" spans="2:38" s="110" customFormat="1" x14ac:dyDescent="0.2">
      <c r="B1435" s="102">
        <f t="shared" si="435"/>
        <v>7.989999999999851</v>
      </c>
      <c r="C1435" s="102">
        <f t="shared" si="436"/>
        <v>97723722.095547572</v>
      </c>
      <c r="D1435" s="102">
        <f t="shared" si="428"/>
        <v>97723.722095547579</v>
      </c>
      <c r="E1435" s="102">
        <f t="shared" si="440"/>
        <v>-84.180188834228943</v>
      </c>
      <c r="F1435" s="102">
        <f t="shared" si="429"/>
        <v>-268.75748928661335</v>
      </c>
      <c r="G1435" s="102">
        <f t="shared" si="430"/>
        <v>-62.581038153427642</v>
      </c>
      <c r="H1435" s="102">
        <f t="shared" si="431"/>
        <v>90.077502550978295</v>
      </c>
      <c r="I1435" s="102">
        <f t="shared" si="432"/>
        <v>-146.76122698765658</v>
      </c>
      <c r="J1435" s="102">
        <f t="shared" si="433"/>
        <v>-178.67998673563505</v>
      </c>
      <c r="K1435" s="102" t="str">
        <f t="shared" si="420"/>
        <v>1+721.469099429534i</v>
      </c>
      <c r="L1435" s="102" t="str">
        <f t="shared" si="421"/>
        <v>1-58.6470842395597i</v>
      </c>
      <c r="M1435" s="102" t="str">
        <f t="shared" si="437"/>
        <v>42313.0590504832+662.822015189974i</v>
      </c>
      <c r="N1435" s="102" t="str">
        <f t="shared" si="422"/>
        <v>1+955973.781993168i</v>
      </c>
      <c r="O1435" s="102" t="str">
        <f t="shared" si="423"/>
        <v>-239323.368692701+1441.08462481163i</v>
      </c>
      <c r="P1435" s="102" t="str">
        <f t="shared" si="438"/>
        <v>-1377878442.32207-228786864447.422i</v>
      </c>
      <c r="Q1435" s="102" t="str">
        <f t="shared" si="424"/>
        <v>-1.34009018857305E-06+0.0000617857653371745i</v>
      </c>
      <c r="R1435" s="102" t="str">
        <f t="shared" si="425"/>
        <v>1400-0.0346515187133691i</v>
      </c>
      <c r="S1435" s="102" t="str">
        <f t="shared" si="426"/>
        <v>-1.89374579014924i</v>
      </c>
      <c r="T1435" s="102" t="str">
        <f t="shared" si="434"/>
        <v>0.00256161879533567-1.89374226170725i</v>
      </c>
      <c r="U1435" s="102" t="str">
        <f t="shared" si="427"/>
        <v>-1.00494275817015E-06+0.000742929656515919i</v>
      </c>
      <c r="V1435" s="102"/>
      <c r="W1435" s="102"/>
      <c r="X1435" s="102"/>
      <c r="Y1435" s="102"/>
      <c r="Z1435" s="102"/>
      <c r="AA1435" s="102"/>
      <c r="AB1435" s="102"/>
      <c r="AC1435" s="102"/>
      <c r="AD1435" s="102"/>
      <c r="AE1435" s="102"/>
      <c r="AF1435" s="102"/>
      <c r="AG1435" s="102"/>
      <c r="AH1435" s="102"/>
      <c r="AI1435" s="102"/>
      <c r="AJ1435" s="102"/>
      <c r="AK1435" s="102"/>
      <c r="AL1435" s="102"/>
    </row>
    <row r="1436" spans="2:38" s="110" customFormat="1" x14ac:dyDescent="0.2">
      <c r="B1436" s="102">
        <f t="shared" si="435"/>
        <v>7.9949999999998509</v>
      </c>
      <c r="C1436" s="102">
        <f t="shared" si="436"/>
        <v>98855309.465659991</v>
      </c>
      <c r="D1436" s="102">
        <f t="shared" si="428"/>
        <v>98855.309465659986</v>
      </c>
      <c r="E1436" s="102">
        <f t="shared" si="440"/>
        <v>-84.280214999700263</v>
      </c>
      <c r="F1436" s="102">
        <f t="shared" si="429"/>
        <v>-268.77170999909981</v>
      </c>
      <c r="G1436" s="102">
        <f t="shared" si="430"/>
        <v>-62.681037965925853</v>
      </c>
      <c r="H1436" s="102">
        <f t="shared" si="431"/>
        <v>90.076615387736524</v>
      </c>
      <c r="I1436" s="102">
        <f t="shared" si="432"/>
        <v>-146.9612529656261</v>
      </c>
      <c r="J1436" s="102">
        <f t="shared" si="433"/>
        <v>-178.69509461136329</v>
      </c>
      <c r="K1436" s="102" t="str">
        <f t="shared" si="420"/>
        <v>1+729.823317866308i</v>
      </c>
      <c r="L1436" s="102" t="str">
        <f t="shared" si="421"/>
        <v>1-59.3261854689881i</v>
      </c>
      <c r="M1436" s="102" t="str">
        <f t="shared" si="437"/>
        <v>43298.6335153288+670.49713239732i</v>
      </c>
      <c r="N1436" s="102" t="str">
        <f t="shared" si="422"/>
        <v>1+967043.43667542i</v>
      </c>
      <c r="O1436" s="102" t="str">
        <f t="shared" si="423"/>
        <v>-244897.949365256+1457.77159830928i</v>
      </c>
      <c r="P1436" s="102" t="str">
        <f t="shared" si="438"/>
        <v>-1409973354.26619-236826953131.169i</v>
      </c>
      <c r="Q1436" s="102" t="str">
        <f t="shared" si="424"/>
        <v>-1.30958673789006E-06+0.0000610786524549362i</v>
      </c>
      <c r="R1436" s="102" t="str">
        <f t="shared" si="425"/>
        <v>1400-0.0342548660586638i</v>
      </c>
      <c r="S1436" s="102" t="str">
        <f t="shared" si="426"/>
        <v>-1.87206826134558i</v>
      </c>
      <c r="T1436" s="102" t="str">
        <f t="shared" si="434"/>
        <v>0.00250330934081449-1.87206485269094i</v>
      </c>
      <c r="U1436" s="102" t="str">
        <f t="shared" si="427"/>
        <v>-9.82067510627221E-07+0.000734425442209521i</v>
      </c>
      <c r="V1436" s="102"/>
      <c r="W1436" s="102"/>
      <c r="X1436" s="102"/>
      <c r="Y1436" s="102"/>
      <c r="Z1436" s="102"/>
      <c r="AA1436" s="102"/>
      <c r="AB1436" s="102"/>
      <c r="AC1436" s="102"/>
      <c r="AD1436" s="102"/>
      <c r="AE1436" s="102"/>
      <c r="AF1436" s="102"/>
      <c r="AG1436" s="102"/>
      <c r="AH1436" s="102"/>
      <c r="AI1436" s="102"/>
      <c r="AJ1436" s="102"/>
      <c r="AK1436" s="102"/>
      <c r="AL1436" s="102"/>
    </row>
    <row r="1437" spans="2:38" s="110" customFormat="1" x14ac:dyDescent="0.2">
      <c r="B1437" s="102">
        <f t="shared" si="435"/>
        <v>7.9999999999998508</v>
      </c>
      <c r="C1437" s="102">
        <f t="shared" si="436"/>
        <v>99999999.999965712</v>
      </c>
      <c r="D1437" s="102">
        <f t="shared" si="428"/>
        <v>99999.999999965716</v>
      </c>
      <c r="E1437" s="102">
        <f t="shared" si="440"/>
        <v>-84.380240569754761</v>
      </c>
      <c r="F1437" s="102">
        <f t="shared" si="429"/>
        <v>-268.78576800277023</v>
      </c>
      <c r="G1437" s="102">
        <f t="shared" si="430"/>
        <v>-62.781037782692081</v>
      </c>
      <c r="H1437" s="102">
        <f t="shared" si="431"/>
        <v>90.075738379730282</v>
      </c>
      <c r="I1437" s="102">
        <f t="shared" si="432"/>
        <v>-147.16127835244686</v>
      </c>
      <c r="J1437" s="102">
        <f t="shared" si="433"/>
        <v>-178.71002962303993</v>
      </c>
      <c r="K1437" s="102" t="str">
        <f t="shared" si="420"/>
        <v>1+738.274273593348i</v>
      </c>
      <c r="L1437" s="102" t="str">
        <f t="shared" si="421"/>
        <v>1-60.0131503200405i</v>
      </c>
      <c r="M1437" s="102" t="str">
        <f t="shared" si="437"/>
        <v>44307.1649585763+678.261123273307i</v>
      </c>
      <c r="N1437" s="102" t="str">
        <f t="shared" si="422"/>
        <v>1+978241.271917738i</v>
      </c>
      <c r="O1437" s="102" t="str">
        <f t="shared" si="423"/>
        <v>-250602.378702386+1474.65179785328i</v>
      </c>
      <c r="P1437" s="102" t="str">
        <f t="shared" si="438"/>
        <v>-1442815852.74647-245149588212.781i</v>
      </c>
      <c r="Q1437" s="102" t="str">
        <f t="shared" si="424"/>
        <v>-1.27977759783247E-06+0.000060379628974912i</v>
      </c>
      <c r="R1437" s="102" t="str">
        <f t="shared" si="425"/>
        <v>1400-0.0338627538493511i</v>
      </c>
      <c r="S1437" s="102" t="str">
        <f t="shared" si="426"/>
        <v>-1.85063887316221i</v>
      </c>
      <c r="T1437" s="102" t="str">
        <f t="shared" si="434"/>
        <v>0.00244632716665693-1.85063558022826i</v>
      </c>
      <c r="U1437" s="102" t="str">
        <f t="shared" si="427"/>
        <v>-9.59712965380793E-07+0.000726018573781854i</v>
      </c>
      <c r="V1437" s="102"/>
      <c r="W1437" s="102"/>
      <c r="X1437" s="102"/>
      <c r="Y1437" s="102"/>
      <c r="Z1437" s="102"/>
      <c r="AA1437" s="102"/>
      <c r="AB1437" s="102"/>
      <c r="AC1437" s="102"/>
      <c r="AD1437" s="102"/>
      <c r="AE1437" s="102"/>
      <c r="AF1437" s="102"/>
      <c r="AG1437" s="102"/>
      <c r="AH1437" s="102"/>
      <c r="AI1437" s="102"/>
      <c r="AJ1437" s="102"/>
      <c r="AK1437" s="102"/>
      <c r="AL1437" s="102"/>
    </row>
    <row r="1438" spans="2:38" s="110" customFormat="1" x14ac:dyDescent="0.2">
      <c r="B1438" s="102"/>
      <c r="C1438" s="102"/>
      <c r="D1438" s="102"/>
      <c r="E1438" s="102"/>
      <c r="F1438" s="102"/>
      <c r="G1438" s="102"/>
      <c r="H1438" s="102"/>
      <c r="I1438" s="102"/>
      <c r="J1438" s="102"/>
      <c r="K1438" s="102"/>
      <c r="L1438" s="102"/>
      <c r="M1438" s="102"/>
      <c r="N1438" s="102"/>
      <c r="O1438" s="102"/>
      <c r="P1438" s="102"/>
      <c r="Q1438" s="102"/>
      <c r="R1438" s="102"/>
      <c r="S1438" s="102"/>
      <c r="T1438" s="102"/>
      <c r="U1438" s="102"/>
      <c r="V1438" s="102"/>
      <c r="W1438" s="102"/>
      <c r="X1438" s="102"/>
      <c r="Y1438" s="102"/>
      <c r="Z1438" s="102"/>
      <c r="AA1438" s="102"/>
      <c r="AB1438" s="102"/>
      <c r="AC1438" s="102"/>
      <c r="AD1438" s="102"/>
      <c r="AE1438" s="102"/>
      <c r="AF1438" s="102"/>
      <c r="AG1438" s="102"/>
      <c r="AH1438" s="102"/>
      <c r="AI1438" s="102"/>
      <c r="AJ1438" s="102"/>
      <c r="AK1438" s="102"/>
      <c r="AL1438" s="102"/>
    </row>
  </sheetData>
  <sheetProtection password="CAA4" sheet="1" objects="1" scenarios="1" selectLockedCells="1"/>
  <phoneticPr fontId="17" type="noConversion"/>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2"/>
  <sheetViews>
    <sheetView workbookViewId="0">
      <selection activeCell="C11" sqref="C11"/>
    </sheetView>
  </sheetViews>
  <sheetFormatPr defaultRowHeight="12.75" x14ac:dyDescent="0.2"/>
  <cols>
    <col min="1" max="1" width="36.42578125" customWidth="1"/>
    <col min="4" max="4" width="9.140625" customWidth="1"/>
    <col min="5" max="5" width="42.85546875" customWidth="1"/>
  </cols>
  <sheetData>
    <row r="1" spans="1:5" x14ac:dyDescent="0.2">
      <c r="A1" s="91" t="s">
        <v>268</v>
      </c>
      <c r="B1" s="91"/>
      <c r="C1" s="91"/>
      <c r="D1" s="91"/>
      <c r="E1" s="91"/>
    </row>
    <row r="2" spans="1:5" x14ac:dyDescent="0.2">
      <c r="A2" s="92" t="s">
        <v>241</v>
      </c>
      <c r="B2" s="93" t="s">
        <v>273</v>
      </c>
      <c r="C2" s="27">
        <v>30</v>
      </c>
      <c r="D2" s="93" t="s">
        <v>28</v>
      </c>
      <c r="E2" s="94"/>
    </row>
    <row r="3" spans="1:5" x14ac:dyDescent="0.2">
      <c r="A3" s="95" t="s">
        <v>13</v>
      </c>
      <c r="B3" s="93" t="s">
        <v>74</v>
      </c>
      <c r="C3" s="2">
        <v>0.85</v>
      </c>
      <c r="D3" s="93" t="s">
        <v>4</v>
      </c>
      <c r="E3" s="94"/>
    </row>
    <row r="4" spans="1:5" x14ac:dyDescent="0.2">
      <c r="A4" s="92" t="s">
        <v>258</v>
      </c>
      <c r="B4" s="93" t="s">
        <v>191</v>
      </c>
      <c r="C4" s="2">
        <v>0.45</v>
      </c>
      <c r="D4" s="93" t="s">
        <v>4</v>
      </c>
      <c r="E4" s="94"/>
    </row>
    <row r="5" spans="1:5" ht="48.75" customHeight="1" x14ac:dyDescent="0.2">
      <c r="A5" s="92" t="s">
        <v>32</v>
      </c>
      <c r="B5" s="93" t="s">
        <v>293</v>
      </c>
      <c r="C5" s="2">
        <v>55</v>
      </c>
      <c r="D5" s="93" t="s">
        <v>14</v>
      </c>
      <c r="E5" s="94" t="s">
        <v>212</v>
      </c>
    </row>
    <row r="6" spans="1:5" x14ac:dyDescent="0.2">
      <c r="A6" s="96" t="s">
        <v>276</v>
      </c>
      <c r="B6" s="97" t="s">
        <v>277</v>
      </c>
      <c r="C6" s="101">
        <v>2.2999999999999998</v>
      </c>
      <c r="D6" s="97" t="s">
        <v>278</v>
      </c>
      <c r="E6" s="91"/>
    </row>
    <row r="7" spans="1:5" ht="25.5" x14ac:dyDescent="0.2">
      <c r="A7" s="92" t="s">
        <v>244</v>
      </c>
      <c r="B7" s="93" t="s">
        <v>265</v>
      </c>
      <c r="C7" s="2">
        <v>0.105</v>
      </c>
      <c r="D7" s="93" t="s">
        <v>4</v>
      </c>
      <c r="E7" s="94" t="s">
        <v>247</v>
      </c>
    </row>
    <row r="8" spans="1:5" ht="30" x14ac:dyDescent="0.2">
      <c r="A8" s="98" t="s">
        <v>308</v>
      </c>
      <c r="B8" s="99" t="s">
        <v>78</v>
      </c>
      <c r="C8" s="28">
        <v>1.1999999999999999E-3</v>
      </c>
      <c r="D8" s="99" t="s">
        <v>79</v>
      </c>
      <c r="E8" s="100" t="s">
        <v>309</v>
      </c>
    </row>
    <row r="9" spans="1:5" ht="24.75" customHeight="1" x14ac:dyDescent="0.2">
      <c r="A9" s="92" t="s">
        <v>124</v>
      </c>
      <c r="B9" s="93" t="s">
        <v>37</v>
      </c>
      <c r="C9" s="29">
        <v>0.22</v>
      </c>
      <c r="D9" s="93" t="s">
        <v>9</v>
      </c>
      <c r="E9" s="94"/>
    </row>
    <row r="10" spans="1:5" ht="20.25" customHeight="1" x14ac:dyDescent="0.2">
      <c r="A10" s="92" t="s">
        <v>39</v>
      </c>
      <c r="B10" s="93" t="s">
        <v>40</v>
      </c>
      <c r="C10" s="30">
        <v>7</v>
      </c>
      <c r="D10" s="99" t="s">
        <v>14</v>
      </c>
      <c r="E10" s="94"/>
    </row>
    <row r="11" spans="1:5" ht="21" customHeight="1" x14ac:dyDescent="0.2">
      <c r="A11" s="92" t="s">
        <v>41</v>
      </c>
      <c r="B11" s="93" t="s">
        <v>42</v>
      </c>
      <c r="C11" s="30">
        <v>7</v>
      </c>
      <c r="D11" s="99" t="s">
        <v>14</v>
      </c>
      <c r="E11" s="94"/>
    </row>
    <row r="12" spans="1:5" ht="25.5" x14ac:dyDescent="0.2">
      <c r="A12" s="92" t="s">
        <v>52</v>
      </c>
      <c r="B12" s="93" t="s">
        <v>53</v>
      </c>
      <c r="C12" s="30">
        <v>2.5000000000000001E-3</v>
      </c>
      <c r="D12" s="99" t="s">
        <v>4</v>
      </c>
      <c r="E12" s="94" t="s">
        <v>236</v>
      </c>
    </row>
  </sheetData>
  <sheetProtection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46</vt:i4>
      </vt:variant>
    </vt:vector>
  </HeadingPairs>
  <TitlesOfParts>
    <vt:vector size="49" baseType="lpstr">
      <vt:lpstr>A8522 Components Calculation</vt:lpstr>
      <vt:lpstr>Control Loop</vt:lpstr>
      <vt:lpstr>IC Data</vt:lpstr>
      <vt:lpstr>Ap</vt:lpstr>
      <vt:lpstr>Cout</vt:lpstr>
      <vt:lpstr>Cp</vt:lpstr>
      <vt:lpstr>CSC</vt:lpstr>
      <vt:lpstr>Cz</vt:lpstr>
      <vt:lpstr>dI</vt:lpstr>
      <vt:lpstr>DL</vt:lpstr>
      <vt:lpstr>Dmax</vt:lpstr>
      <vt:lpstr>Dmax_OV</vt:lpstr>
      <vt:lpstr>Dmin</vt:lpstr>
      <vt:lpstr>Dnom</vt:lpstr>
      <vt:lpstr>esr</vt:lpstr>
      <vt:lpstr>fc</vt:lpstr>
      <vt:lpstr>FSC</vt:lpstr>
      <vt:lpstr>fsw</vt:lpstr>
      <vt:lpstr>fz</vt:lpstr>
      <vt:lpstr>g</vt:lpstr>
      <vt:lpstr>IFSC</vt:lpstr>
      <vt:lpstr>ILEDc</vt:lpstr>
      <vt:lpstr>ILEDt</vt:lpstr>
      <vt:lpstr>ISC</vt:lpstr>
      <vt:lpstr>Lout</vt:lpstr>
      <vt:lpstr>n</vt:lpstr>
      <vt:lpstr>nc</vt:lpstr>
      <vt:lpstr>nls</vt:lpstr>
      <vt:lpstr>npc</vt:lpstr>
      <vt:lpstr>OVPL</vt:lpstr>
      <vt:lpstr>'A8522 Components Calculation'!Print_Area</vt:lpstr>
      <vt:lpstr>Qd</vt:lpstr>
      <vt:lpstr>R_SC</vt:lpstr>
      <vt:lpstr>Rd</vt:lpstr>
      <vt:lpstr>Req</vt:lpstr>
      <vt:lpstr>Rs</vt:lpstr>
      <vt:lpstr>Rz</vt:lpstr>
      <vt:lpstr>SC</vt:lpstr>
      <vt:lpstr>Toff_min</vt:lpstr>
      <vt:lpstr>Vf</vt:lpstr>
      <vt:lpstr>VH</vt:lpstr>
      <vt:lpstr>Vin_max</vt:lpstr>
      <vt:lpstr>Vin_min</vt:lpstr>
      <vt:lpstr>Vintyp</vt:lpstr>
      <vt:lpstr>Vreg</vt:lpstr>
      <vt:lpstr>Vs_trip</vt:lpstr>
      <vt:lpstr>ws</vt:lpstr>
      <vt:lpstr>ΔI_PER</vt:lpstr>
      <vt:lpstr>ΔIin_PER</vt:lpstr>
    </vt:vector>
  </TitlesOfParts>
  <Company>Allegro MicroSystems,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Allegro Employee</dc:creator>
  <cp:lastModifiedBy>Garvey, Richard</cp:lastModifiedBy>
  <cp:lastPrinted>2013-11-24T23:06:01Z</cp:lastPrinted>
  <dcterms:created xsi:type="dcterms:W3CDTF">2011-05-24T13:36:41Z</dcterms:created>
  <dcterms:modified xsi:type="dcterms:W3CDTF">2016-08-31T20:15:48Z</dcterms:modified>
</cp:coreProperties>
</file>