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sdx" ContentType="application/vnd.ms-visio.drawing"/>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https://allegromicro-my.sharepoint.com/personal/awood_allegromicro_com/Documents/Documents/Work/products/~Marketing Collateral/Task Outlines/Sense Amps/Version 3 (AW)/"/>
    </mc:Choice>
  </mc:AlternateContent>
  <xr:revisionPtr revIDLastSave="145" documentId="8_{EBF92219-3669-4C66-A17F-1C697DD17478}" xr6:coauthVersionLast="46" xr6:coauthVersionMax="46" xr10:uidLastSave="{FC8EC191-9D73-43F9-870D-DEDA385E8833}"/>
  <workbookProtection lockStructure="1"/>
  <bookViews>
    <workbookView xWindow="30030" yWindow="1515" windowWidth="17895" windowHeight="14220" tabRatio="714" xr2:uid="{00000000-000D-0000-FFFF-FFFF00000000}"/>
  </bookViews>
  <sheets>
    <sheet name="FrontPage" sheetId="9" r:id="rId1"/>
    <sheet name="Calculator" sheetId="1" r:id="rId2"/>
    <sheet name="Revision History" sheetId="10" r:id="rId3"/>
  </sheets>
  <definedNames>
    <definedName name="AV">Calculator!$I$17</definedName>
    <definedName name="AVideal">Calculator!$C$17</definedName>
    <definedName name="I_max">Calculator!$C$6</definedName>
    <definedName name="I_min">Calculator!$C$8</definedName>
    <definedName name="R_S">Calculator!$I$6</definedName>
    <definedName name="RS">Calculator!$I$6</definedName>
    <definedName name="V_max">Calculator!$AO$48</definedName>
    <definedName name="V_min">Calculator!$AO$47</definedName>
    <definedName name="VCSOUTmax">Calculator!$N$6</definedName>
    <definedName name="VCSOUTmin">Calculator!$N$8</definedName>
    <definedName name="VOOS">Calculator!$I$15</definedName>
    <definedName name="VOOSideal">Calculator!$C$15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7" i="1" l="1"/>
  <c r="N15" i="1"/>
  <c r="AR47" i="1"/>
  <c r="AR48" i="1" s="1"/>
  <c r="AR49" i="1" s="1"/>
  <c r="AR50" i="1" s="1"/>
  <c r="AR51" i="1" s="1"/>
  <c r="AR52" i="1" s="1"/>
  <c r="AR53" i="1" s="1"/>
  <c r="AR54" i="1" s="1"/>
  <c r="AR55" i="1" s="1"/>
  <c r="AR56" i="1" s="1"/>
  <c r="AR57" i="1" s="1"/>
  <c r="AR58" i="1" s="1"/>
  <c r="AR59" i="1" s="1"/>
  <c r="AR60" i="1" s="1"/>
  <c r="AR61" i="1" s="1"/>
  <c r="AR62" i="1" s="1"/>
  <c r="AR63" i="1" s="1"/>
  <c r="AR64" i="1" s="1"/>
  <c r="AR65" i="1" s="1"/>
  <c r="AR66" i="1" s="1"/>
  <c r="AR67" i="1" s="1"/>
  <c r="AR68" i="1" s="1"/>
  <c r="AR69" i="1" s="1"/>
  <c r="AR70" i="1" s="1"/>
  <c r="AR71" i="1" s="1"/>
  <c r="AR72" i="1" s="1"/>
  <c r="AR73" i="1" s="1"/>
  <c r="AR74" i="1" s="1"/>
  <c r="AR75" i="1" s="1"/>
  <c r="AR76" i="1" s="1"/>
  <c r="AR77" i="1" s="1"/>
  <c r="AR78" i="1" s="1"/>
  <c r="AR79" i="1" s="1"/>
  <c r="AR80" i="1" s="1"/>
  <c r="AR81" i="1" s="1"/>
  <c r="AR82" i="1" s="1"/>
  <c r="AR83" i="1" s="1"/>
  <c r="AR84" i="1" s="1"/>
  <c r="AR85" i="1" s="1"/>
  <c r="AR86" i="1" s="1"/>
  <c r="AR87" i="1" s="1"/>
  <c r="AR88" i="1" s="1"/>
  <c r="AR89" i="1" s="1"/>
  <c r="AR90" i="1" s="1"/>
  <c r="AR91" i="1" s="1"/>
  <c r="AR92" i="1" s="1"/>
  <c r="AR93" i="1" s="1"/>
  <c r="AR94" i="1" s="1"/>
  <c r="AR95" i="1" s="1"/>
  <c r="AR96" i="1" s="1"/>
  <c r="AR97" i="1" s="1"/>
  <c r="C17" i="1"/>
  <c r="C15" i="1"/>
  <c r="AW48" i="1"/>
  <c r="AW49" i="1"/>
  <c r="AW50" i="1"/>
  <c r="AW51" i="1"/>
  <c r="AW52" i="1"/>
  <c r="AW53" i="1"/>
  <c r="AW54" i="1"/>
  <c r="AW55" i="1"/>
  <c r="AW56" i="1"/>
  <c r="AW57" i="1"/>
  <c r="AW58" i="1"/>
  <c r="AW59" i="1"/>
  <c r="AW60" i="1"/>
  <c r="AW61" i="1"/>
  <c r="AW62" i="1"/>
  <c r="AW63" i="1"/>
  <c r="AW64" i="1"/>
  <c r="AW65" i="1"/>
  <c r="AW66" i="1"/>
  <c r="AW67" i="1"/>
  <c r="AW68" i="1"/>
  <c r="AW69" i="1"/>
  <c r="AW70" i="1"/>
  <c r="AW71" i="1"/>
  <c r="AW72" i="1"/>
  <c r="AW73" i="1"/>
  <c r="AW74" i="1"/>
  <c r="AW75" i="1"/>
  <c r="AW76" i="1"/>
  <c r="AW77" i="1"/>
  <c r="AW78" i="1"/>
  <c r="AW79" i="1"/>
  <c r="AW80" i="1"/>
  <c r="AW81" i="1"/>
  <c r="AW82" i="1"/>
  <c r="AW83" i="1"/>
  <c r="AW84" i="1"/>
  <c r="AW85" i="1"/>
  <c r="AW86" i="1"/>
  <c r="AW87" i="1"/>
  <c r="AW88" i="1"/>
  <c r="AW89" i="1"/>
  <c r="AW90" i="1"/>
  <c r="AW91" i="1"/>
  <c r="AW92" i="1"/>
  <c r="AW93" i="1"/>
  <c r="AW94" i="1"/>
  <c r="AW95" i="1"/>
  <c r="AW96" i="1"/>
  <c r="AW97" i="1"/>
  <c r="AW47" i="1"/>
  <c r="AV48" i="1"/>
  <c r="AV49" i="1"/>
  <c r="AV50" i="1"/>
  <c r="AV51" i="1"/>
  <c r="AV52" i="1"/>
  <c r="AV53" i="1"/>
  <c r="AV54" i="1"/>
  <c r="AV55" i="1"/>
  <c r="AV56" i="1"/>
  <c r="AV57" i="1"/>
  <c r="AV58" i="1"/>
  <c r="AV59" i="1"/>
  <c r="AV60" i="1"/>
  <c r="AV61" i="1"/>
  <c r="AV62" i="1"/>
  <c r="AV63" i="1"/>
  <c r="AV64" i="1"/>
  <c r="AV65" i="1"/>
  <c r="AV66" i="1"/>
  <c r="AV67" i="1"/>
  <c r="AV68" i="1"/>
  <c r="AV69" i="1"/>
  <c r="AV70" i="1"/>
  <c r="AV71" i="1"/>
  <c r="AV72" i="1"/>
  <c r="AV73" i="1"/>
  <c r="AV74" i="1"/>
  <c r="AV75" i="1"/>
  <c r="AV76" i="1"/>
  <c r="AV77" i="1"/>
  <c r="AV78" i="1"/>
  <c r="AV79" i="1"/>
  <c r="AV80" i="1"/>
  <c r="AV81" i="1"/>
  <c r="AV82" i="1"/>
  <c r="AV83" i="1"/>
  <c r="AV84" i="1"/>
  <c r="AV85" i="1"/>
  <c r="AV86" i="1"/>
  <c r="AV87" i="1"/>
  <c r="AV88" i="1"/>
  <c r="AV89" i="1"/>
  <c r="AV90" i="1"/>
  <c r="AV91" i="1"/>
  <c r="AV92" i="1"/>
  <c r="AV93" i="1"/>
  <c r="AV94" i="1"/>
  <c r="AV95" i="1"/>
  <c r="AV96" i="1"/>
  <c r="AV97" i="1"/>
  <c r="AV47" i="1"/>
  <c r="AS51" i="1" l="1"/>
  <c r="AS49" i="1"/>
  <c r="AS47" i="1"/>
  <c r="AS50" i="1"/>
  <c r="AS85" i="1"/>
  <c r="AS84" i="1"/>
  <c r="AS74" i="1"/>
  <c r="AS60" i="1"/>
  <c r="AS97" i="1"/>
  <c r="AS73" i="1"/>
  <c r="AS61" i="1"/>
  <c r="AS96" i="1"/>
  <c r="AS48" i="1"/>
  <c r="AS92" i="1"/>
  <c r="AS68" i="1"/>
  <c r="AS72" i="1"/>
  <c r="AS91" i="1"/>
  <c r="AS67" i="1"/>
  <c r="AS90" i="1"/>
  <c r="AS66" i="1"/>
  <c r="AS86" i="1"/>
  <c r="AS62" i="1"/>
  <c r="AS80" i="1"/>
  <c r="AS56" i="1"/>
  <c r="AS79" i="1"/>
  <c r="AS55" i="1"/>
  <c r="AS78" i="1"/>
  <c r="AS54" i="1"/>
  <c r="AS95" i="1"/>
  <c r="AS83" i="1"/>
  <c r="AS71" i="1"/>
  <c r="AS59" i="1"/>
  <c r="AS94" i="1"/>
  <c r="AS82" i="1"/>
  <c r="AS70" i="1"/>
  <c r="AS58" i="1"/>
  <c r="AS93" i="1"/>
  <c r="AS81" i="1"/>
  <c r="AS69" i="1"/>
  <c r="AS57" i="1"/>
  <c r="AS89" i="1"/>
  <c r="AS77" i="1"/>
  <c r="AS65" i="1"/>
  <c r="AS53" i="1"/>
  <c r="AS88" i="1"/>
  <c r="AS76" i="1"/>
  <c r="AS64" i="1"/>
  <c r="AS52" i="1"/>
  <c r="AS87" i="1"/>
  <c r="AS75" i="1"/>
  <c r="AS63" i="1"/>
  <c r="AT47" i="1"/>
  <c r="AU47" i="1" s="1"/>
  <c r="AT48" i="1" l="1"/>
  <c r="AU48" i="1" s="1"/>
  <c r="AT49" i="1" l="1"/>
  <c r="AT50" i="1" l="1"/>
  <c r="AU49" i="1"/>
  <c r="AT51" i="1" l="1"/>
  <c r="AU50" i="1"/>
  <c r="AT52" i="1" l="1"/>
  <c r="AU51" i="1"/>
  <c r="AT53" i="1" l="1"/>
  <c r="AU52" i="1"/>
  <c r="AT54" i="1" l="1"/>
  <c r="AU53" i="1"/>
  <c r="AT55" i="1" l="1"/>
  <c r="AU54" i="1"/>
  <c r="AT56" i="1" l="1"/>
  <c r="AU55" i="1"/>
  <c r="AT57" i="1" l="1"/>
  <c r="AU56" i="1"/>
  <c r="AT58" i="1" l="1"/>
  <c r="AU57" i="1"/>
  <c r="AT59" i="1" l="1"/>
  <c r="AU58" i="1"/>
  <c r="AT60" i="1" l="1"/>
  <c r="AU59" i="1"/>
  <c r="AT61" i="1" l="1"/>
  <c r="AU60" i="1"/>
  <c r="AT62" i="1" l="1"/>
  <c r="AU61" i="1"/>
  <c r="AT63" i="1" l="1"/>
  <c r="AU62" i="1"/>
  <c r="AT64" i="1" l="1"/>
  <c r="AU63" i="1"/>
  <c r="AT65" i="1" l="1"/>
  <c r="AU64" i="1"/>
  <c r="AT66" i="1" l="1"/>
  <c r="AU65" i="1"/>
  <c r="AT67" i="1" l="1"/>
  <c r="AU66" i="1"/>
  <c r="AT68" i="1" l="1"/>
  <c r="AU67" i="1"/>
  <c r="AU68" i="1" l="1"/>
  <c r="AT69" i="1"/>
  <c r="AT70" i="1" l="1"/>
  <c r="AU69" i="1"/>
  <c r="AU70" i="1" l="1"/>
  <c r="AT71" i="1"/>
  <c r="AU71" i="1" l="1"/>
  <c r="AT72" i="1"/>
  <c r="AU72" i="1" l="1"/>
  <c r="AT73" i="1"/>
  <c r="AU73" i="1" l="1"/>
  <c r="AT74" i="1"/>
  <c r="AU74" i="1" l="1"/>
  <c r="AT75" i="1"/>
  <c r="AU75" i="1" l="1"/>
  <c r="AT76" i="1"/>
  <c r="AU76" i="1" l="1"/>
  <c r="AT77" i="1"/>
  <c r="AU77" i="1" l="1"/>
  <c r="AT78" i="1"/>
  <c r="AU78" i="1" l="1"/>
  <c r="AT79" i="1"/>
  <c r="AU79" i="1" l="1"/>
  <c r="AT80" i="1"/>
  <c r="AU80" i="1" l="1"/>
  <c r="AT81" i="1"/>
  <c r="AU81" i="1" l="1"/>
  <c r="AT82" i="1"/>
  <c r="AU82" i="1" l="1"/>
  <c r="AT83" i="1"/>
  <c r="AU83" i="1" l="1"/>
  <c r="AT84" i="1"/>
  <c r="AU84" i="1" l="1"/>
  <c r="AT85" i="1"/>
  <c r="AU85" i="1" l="1"/>
  <c r="AT86" i="1"/>
  <c r="AU86" i="1" l="1"/>
  <c r="AT87" i="1"/>
  <c r="AU87" i="1" l="1"/>
  <c r="AT88" i="1"/>
  <c r="AU88" i="1" l="1"/>
  <c r="AT89" i="1"/>
  <c r="AU89" i="1" l="1"/>
  <c r="AT90" i="1"/>
  <c r="AU90" i="1" l="1"/>
  <c r="AT91" i="1"/>
  <c r="AU91" i="1" l="1"/>
  <c r="AT92" i="1"/>
  <c r="AU92" i="1" l="1"/>
  <c r="AT93" i="1"/>
  <c r="AU93" i="1" l="1"/>
  <c r="AT94" i="1"/>
  <c r="AU94" i="1" l="1"/>
  <c r="AT95" i="1"/>
  <c r="AU95" i="1" l="1"/>
  <c r="AT96" i="1"/>
  <c r="AU96" i="1" l="1"/>
  <c r="AT97" i="1"/>
  <c r="AU9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Wood, Alistair</author>
  </authors>
  <commentList>
    <comment ref="B5" authorId="0" shapeId="0" xr:uid="{BB8BBA0D-C4D8-4CFC-8443-7B3628FD812F}">
      <text>
        <r>
          <rPr>
            <b/>
            <sz val="9"/>
            <color indexed="81"/>
            <rFont val="Tahoma"/>
            <family val="2"/>
          </rPr>
          <t>USER INPUT:
Max and min current levels to be sensed.</t>
        </r>
        <r>
          <rPr>
            <sz val="9"/>
            <color indexed="81"/>
            <rFont val="Tahoma"/>
            <family val="2"/>
          </rPr>
          <t xml:space="preserve">
</t>
        </r>
      </text>
    </comment>
    <comment ref="H5" authorId="0" shapeId="0" xr:uid="{13EE7412-B5A0-4301-B3A3-324626F8C511}">
      <text>
        <r>
          <rPr>
            <b/>
            <sz val="9"/>
            <color indexed="81"/>
            <rFont val="Tahoma"/>
            <family val="2"/>
          </rPr>
          <t>USER INPUT:
Nominal value of selected current sense resistor.</t>
        </r>
        <r>
          <rPr>
            <sz val="9"/>
            <color indexed="81"/>
            <rFont val="Tahoma"/>
            <family val="2"/>
          </rPr>
          <t xml:space="preserve">
</t>
        </r>
      </text>
    </comment>
    <comment ref="M5" authorId="0" shapeId="0" xr:uid="{DF896CB6-B752-4BCD-85E1-B4B43F082B2E}">
      <text>
        <r>
          <rPr>
            <b/>
            <sz val="9"/>
            <color indexed="81"/>
            <rFont val="Tahoma"/>
            <family val="2"/>
          </rPr>
          <t>USER INPUT:
Max and min required amplifier output voltages corresponding to the set Load Current Range values I(max) and I(min).  It is recommended that these voltage limits should not exceed the amplifier dynamic range in the product datasheet [VCSO = 0.3Vmin, 4.8Vmax] to ensure good ouput drive capability.
Values exceeding the amplifier specified dynamic range are highlighted in orange.  
Values exceeding the amplifier saturation limits [Output Voltage Clamp (Vcsc=5.2Vtyp) and 0V] are highlighted in red.</t>
        </r>
      </text>
    </comment>
    <comment ref="B14" authorId="0" shapeId="0" xr:uid="{C08B0DA3-D845-4DC7-A201-555AD36072AD}">
      <text>
        <r>
          <rPr>
            <b/>
            <sz val="9"/>
            <color indexed="81"/>
            <rFont val="Tahoma"/>
            <family val="2"/>
          </rPr>
          <t xml:space="preserve">SPREADSHEET CALCULATED VALUES:
Ideal gain and output offset parameter values to achieve the Required O/P Voltage Range. </t>
        </r>
        <r>
          <rPr>
            <sz val="9"/>
            <color indexed="81"/>
            <rFont val="Tahoma"/>
            <family val="2"/>
          </rPr>
          <t xml:space="preserve">
</t>
        </r>
      </text>
    </comment>
    <comment ref="H14" authorId="0" shapeId="0" xr:uid="{1749E9E1-804A-482F-ACBE-6C67D79B84F8}">
      <text>
        <r>
          <rPr>
            <b/>
            <sz val="9"/>
            <color indexed="81"/>
            <rFont val="Tahoma"/>
            <family val="2"/>
          </rPr>
          <t>USER INPUT (SELECT FROM DROPDOWN LISTS):
Select values that best match values calculated by the spreadsheet in the Ideal Values cells.  Then adjust as necessary to best tailor amplifier transfer characteristic to the design requirement.</t>
        </r>
        <r>
          <rPr>
            <sz val="9"/>
            <color indexed="81"/>
            <rFont val="Tahoma"/>
            <family val="2"/>
          </rPr>
          <t xml:space="preserve">
</t>
        </r>
      </text>
    </comment>
    <comment ref="M14" authorId="0" shapeId="0" xr:uid="{7969C55A-A5DF-478C-A4D2-6D8F4D769059}">
      <text>
        <r>
          <rPr>
            <b/>
            <sz val="9"/>
            <color indexed="81"/>
            <rFont val="Tahoma"/>
            <family val="2"/>
          </rPr>
          <t>SPREADSHEET CALCULATED VALUES:
Max and min amplifier output voltages corresponding to the set Load Current Range values I(max) and I(min) and based on the design selections made in the Load Current Range, Sense Resistor and Selected Values (SPI) cells. 
Values exceeding the amplifier specified dynamic range are highlighted in orange.  
Values are limited to the amplifier saturation limits [Output Voltage Clamp (Vcsc=5.2Vtyp) and 0V].</t>
        </r>
        <r>
          <rPr>
            <sz val="9"/>
            <color indexed="81"/>
            <rFont val="Tahoma"/>
            <family val="2"/>
          </rPr>
          <t xml:space="preserve">
</t>
        </r>
      </text>
    </comment>
  </commentList>
</comments>
</file>

<file path=xl/sharedStrings.xml><?xml version="1.0" encoding="utf-8"?>
<sst xmlns="http://schemas.openxmlformats.org/spreadsheetml/2006/main" count="88" uniqueCount="72">
  <si>
    <t>[A]</t>
  </si>
  <si>
    <t>[V]</t>
  </si>
  <si>
    <t>[V/V]</t>
  </si>
  <si>
    <t>Plot Values</t>
  </si>
  <si>
    <t>1)</t>
  </si>
  <si>
    <t>2)</t>
  </si>
  <si>
    <t>3)</t>
  </si>
  <si>
    <t>4)</t>
  </si>
  <si>
    <t>Notwithstanding anything to the contrary in this document, any application-related information, schematics, support, or otherwise that may be provided by Allegro, customer agrees that it retains sole responsibility to validate the suitability of Allegro’s products and any support information provided herein for customer’s application.</t>
  </si>
  <si>
    <t>Procedure</t>
  </si>
  <si>
    <t>Gain</t>
  </si>
  <si>
    <t>Offset</t>
  </si>
  <si>
    <t>System Requirements</t>
  </si>
  <si>
    <t>Spreadsheet Calculation</t>
  </si>
  <si>
    <t>Notes</t>
  </si>
  <si>
    <t>APPLICATION INFORMATION</t>
  </si>
  <si>
    <t>Revision History</t>
  </si>
  <si>
    <t>Number</t>
  </si>
  <si>
    <t>Date</t>
  </si>
  <si>
    <t>Description</t>
  </si>
  <si>
    <t>Responsibility</t>
  </si>
  <si>
    <t>ALLEGRO MICROSYSTEMS, LLC  ◦ 995 PERIMITER ROAD  ◦   MANCHESTER, NH 03103     ◦     U.S.A.
+1-603-626-2300  ◦   FAX +1-603-641-5336   ◦   ALLEGROMICRO.COM</t>
  </si>
  <si>
    <r>
      <t>I</t>
    </r>
    <r>
      <rPr>
        <vertAlign val="subscript"/>
        <sz val="11"/>
        <color theme="1"/>
        <rFont val="Arial"/>
        <family val="2"/>
      </rPr>
      <t>(max)</t>
    </r>
  </si>
  <si>
    <r>
      <t>R</t>
    </r>
    <r>
      <rPr>
        <vertAlign val="subscript"/>
        <sz val="11"/>
        <color theme="1"/>
        <rFont val="Arial"/>
        <family val="2"/>
      </rPr>
      <t>S</t>
    </r>
  </si>
  <si>
    <t>[mΩ]</t>
  </si>
  <si>
    <r>
      <t>I</t>
    </r>
    <r>
      <rPr>
        <vertAlign val="subscript"/>
        <sz val="11"/>
        <color theme="1"/>
        <rFont val="Arial"/>
        <family val="2"/>
      </rPr>
      <t>(min)</t>
    </r>
  </si>
  <si>
    <r>
      <t>V</t>
    </r>
    <r>
      <rPr>
        <vertAlign val="subscript"/>
        <sz val="11"/>
        <color theme="1"/>
        <rFont val="Arial"/>
        <family val="2"/>
      </rPr>
      <t>OOS</t>
    </r>
  </si>
  <si>
    <r>
      <t>A</t>
    </r>
    <r>
      <rPr>
        <vertAlign val="subscript"/>
        <sz val="11"/>
        <color theme="1"/>
        <rFont val="Arial"/>
        <family val="2"/>
      </rPr>
      <t>V</t>
    </r>
  </si>
  <si>
    <t>By Alistair Wood
Allegro Microsystems, Edinburgh, UK</t>
  </si>
  <si>
    <t>CURRENT SENSE AMPLIFIER 
CALCULATOR SPREADSHEET</t>
  </si>
  <si>
    <t>Amplifier Configuration</t>
  </si>
  <si>
    <t>VCSOUT
(max)</t>
  </si>
  <si>
    <t>VCSOUT
(min)</t>
  </si>
  <si>
    <t>Datasheet Values</t>
  </si>
  <si>
    <t>Dynamic
Range</t>
  </si>
  <si>
    <t>Saturation 
Limits</t>
  </si>
  <si>
    <t>Load I 
(Actual)</t>
  </si>
  <si>
    <t xml:space="preserve">Output V 
(Actual) </t>
  </si>
  <si>
    <t>Load I 
(Ideal)</t>
  </si>
  <si>
    <t xml:space="preserve">Output V 
(Ideal) </t>
  </si>
  <si>
    <t>Inappropriate Value</t>
  </si>
  <si>
    <t>Marginal Value</t>
  </si>
  <si>
    <t>Appropriate Value</t>
  </si>
  <si>
    <t>User Input</t>
  </si>
  <si>
    <t>Key</t>
  </si>
  <si>
    <r>
      <t>V</t>
    </r>
    <r>
      <rPr>
        <vertAlign val="subscript"/>
        <sz val="11"/>
        <color theme="1"/>
        <rFont val="Arial"/>
        <family val="2"/>
      </rPr>
      <t>CSO(max)</t>
    </r>
  </si>
  <si>
    <r>
      <t>V</t>
    </r>
    <r>
      <rPr>
        <vertAlign val="subscript"/>
        <sz val="11"/>
        <color theme="1"/>
        <rFont val="Arial"/>
        <family val="2"/>
      </rPr>
      <t>CSO(min)</t>
    </r>
  </si>
  <si>
    <t>[1] Load Current Range</t>
  </si>
  <si>
    <t>[2]Sense Resistor</t>
  </si>
  <si>
    <t>[3] Required O/P Voltage Range</t>
  </si>
  <si>
    <t>[4] Ideal Values</t>
  </si>
  <si>
    <t>[5] Selected Values (SPI)</t>
  </si>
  <si>
    <t>[6] Actual O/P Voltage Range</t>
  </si>
  <si>
    <t>5)</t>
  </si>
  <si>
    <t>6)</t>
  </si>
  <si>
    <r>
      <t xml:space="preserve">Spreadsheet plots required amplifier and sense resistor transfer characteristic in </t>
    </r>
    <r>
      <rPr>
        <b/>
        <sz val="11"/>
        <color rgb="FF92D050"/>
        <rFont val="Arial"/>
        <family val="2"/>
      </rPr>
      <t>green</t>
    </r>
    <r>
      <rPr>
        <sz val="11"/>
        <color theme="1"/>
        <rFont val="Arial"/>
        <family val="2"/>
      </rPr>
      <t xml:space="preserve"> and calculates the ideal values of output offset voltage, V</t>
    </r>
    <r>
      <rPr>
        <vertAlign val="subscript"/>
        <sz val="11"/>
        <color theme="1"/>
        <rFont val="Arial"/>
        <family val="2"/>
      </rPr>
      <t xml:space="preserve">OOS </t>
    </r>
    <r>
      <rPr>
        <sz val="11"/>
        <color theme="1"/>
        <rFont val="Arial"/>
        <family val="2"/>
      </rPr>
      <t>and  gain, A</t>
    </r>
    <r>
      <rPr>
        <vertAlign val="subscript"/>
        <sz val="11"/>
        <color theme="1"/>
        <rFont val="Arial"/>
        <family val="2"/>
      </rPr>
      <t>V</t>
    </r>
    <r>
      <rPr>
        <sz val="11"/>
        <color theme="1"/>
        <rFont val="Arial"/>
        <family val="2"/>
      </rPr>
      <t xml:space="preserve"> at </t>
    </r>
    <r>
      <rPr>
        <b/>
        <sz val="11"/>
        <color theme="1"/>
        <rFont val="Arial"/>
        <family val="2"/>
      </rPr>
      <t xml:space="preserve">[4]Ideal Values </t>
    </r>
    <r>
      <rPr>
        <sz val="11"/>
        <color theme="1"/>
        <rFont val="Arial"/>
        <family val="2"/>
      </rPr>
      <t>to achieve this</t>
    </r>
  </si>
  <si>
    <r>
      <t xml:space="preserve">Spreadsheet plots the resultant actual amplifier and sense resistor transfer characteristic in </t>
    </r>
    <r>
      <rPr>
        <b/>
        <sz val="11"/>
        <color rgb="FF2217F5"/>
        <rFont val="Arial"/>
        <family val="2"/>
      </rPr>
      <t>blue</t>
    </r>
  </si>
  <si>
    <r>
      <t>User specifies the system requirements:</t>
    </r>
    <r>
      <rPr>
        <b/>
        <sz val="11"/>
        <color theme="1"/>
        <rFont val="Arial"/>
        <family val="2"/>
      </rPr>
      <t xml:space="preserve"> [1]Load Current Range </t>
    </r>
    <r>
      <rPr>
        <sz val="11"/>
        <color theme="1"/>
        <rFont val="Arial"/>
        <family val="2"/>
      </rPr>
      <t>I</t>
    </r>
    <r>
      <rPr>
        <vertAlign val="subscript"/>
        <sz val="11"/>
        <color theme="1"/>
        <rFont val="Arial"/>
        <family val="2"/>
      </rPr>
      <t>(max)/</t>
    </r>
    <r>
      <rPr>
        <sz val="11"/>
        <color theme="1"/>
        <rFont val="Arial"/>
        <family val="2"/>
      </rPr>
      <t>I</t>
    </r>
    <r>
      <rPr>
        <vertAlign val="subscript"/>
        <sz val="11"/>
        <color theme="1"/>
        <rFont val="Arial"/>
        <family val="2"/>
      </rPr>
      <t>(min)</t>
    </r>
    <r>
      <rPr>
        <b/>
        <vertAlign val="subscript"/>
        <sz val="11"/>
        <color theme="1"/>
        <rFont val="Arial"/>
        <family val="2"/>
      </rPr>
      <t>,</t>
    </r>
    <r>
      <rPr>
        <sz val="11"/>
        <color theme="1"/>
        <rFont val="Arial"/>
        <family val="2"/>
      </rPr>
      <t xml:space="preserve"> </t>
    </r>
    <r>
      <rPr>
        <b/>
        <sz val="11"/>
        <color theme="1"/>
        <rFont val="Arial"/>
        <family val="2"/>
      </rPr>
      <t xml:space="preserve">[2]Sense Resistor value </t>
    </r>
    <r>
      <rPr>
        <sz val="11"/>
        <color theme="1"/>
        <rFont val="Arial"/>
        <family val="2"/>
      </rPr>
      <t>R</t>
    </r>
    <r>
      <rPr>
        <vertAlign val="subscript"/>
        <sz val="11"/>
        <color theme="1"/>
        <rFont val="Arial"/>
        <family val="2"/>
      </rPr>
      <t xml:space="preserve">S </t>
    </r>
    <r>
      <rPr>
        <sz val="11"/>
        <color theme="1"/>
        <rFont val="Arial"/>
        <family val="2"/>
      </rPr>
      <t>and</t>
    </r>
    <r>
      <rPr>
        <b/>
        <sz val="11"/>
        <color theme="1"/>
        <rFont val="Arial"/>
        <family val="2"/>
      </rPr>
      <t xml:space="preserve"> [3]Required Output Voltage Range </t>
    </r>
    <r>
      <rPr>
        <sz val="11"/>
        <color theme="1"/>
        <rFont val="Arial"/>
        <family val="2"/>
      </rPr>
      <t>V</t>
    </r>
    <r>
      <rPr>
        <vertAlign val="subscript"/>
        <sz val="11"/>
        <color theme="1"/>
        <rFont val="Arial"/>
        <family val="2"/>
      </rPr>
      <t>CSO(max)</t>
    </r>
    <r>
      <rPr>
        <sz val="11"/>
        <color theme="1"/>
        <rFont val="Arial"/>
        <family val="2"/>
      </rPr>
      <t>/V</t>
    </r>
    <r>
      <rPr>
        <vertAlign val="subscript"/>
        <sz val="11"/>
        <color theme="1"/>
        <rFont val="Arial"/>
        <family val="2"/>
      </rPr>
      <t>CSO(min)</t>
    </r>
  </si>
  <si>
    <r>
      <t>User selects actual values of output offset voltage, V</t>
    </r>
    <r>
      <rPr>
        <vertAlign val="subscript"/>
        <sz val="11"/>
        <color theme="1"/>
        <rFont val="Arial"/>
        <family val="2"/>
      </rPr>
      <t>OOS</t>
    </r>
    <r>
      <rPr>
        <sz val="11"/>
        <color theme="1"/>
        <rFont val="Arial"/>
        <family val="2"/>
      </rPr>
      <t xml:space="preserve"> and  gain, A</t>
    </r>
    <r>
      <rPr>
        <vertAlign val="subscript"/>
        <sz val="11"/>
        <color theme="1"/>
        <rFont val="Arial"/>
        <family val="2"/>
      </rPr>
      <t>V</t>
    </r>
    <r>
      <rPr>
        <sz val="11"/>
        <color theme="1"/>
        <rFont val="Arial"/>
        <family val="2"/>
      </rPr>
      <t xml:space="preserve"> from the dropdown lists at </t>
    </r>
    <r>
      <rPr>
        <b/>
        <sz val="11"/>
        <color theme="1"/>
        <rFont val="Arial"/>
        <family val="2"/>
      </rPr>
      <t>[5] Selected Values (SPI)</t>
    </r>
    <r>
      <rPr>
        <sz val="11"/>
        <color theme="1"/>
        <rFont val="Arial"/>
        <family val="2"/>
      </rPr>
      <t xml:space="preserve"> that most closely match the ideal values calculated at</t>
    </r>
    <r>
      <rPr>
        <b/>
        <sz val="11"/>
        <color theme="1"/>
        <rFont val="Arial"/>
        <family val="2"/>
      </rPr>
      <t xml:space="preserve"> [4]Ideal Values</t>
    </r>
  </si>
  <si>
    <r>
      <t>User manually adjusts the values of output offset voltage, V</t>
    </r>
    <r>
      <rPr>
        <vertAlign val="subscript"/>
        <sz val="11"/>
        <color theme="1"/>
        <rFont val="Arial"/>
        <family val="2"/>
      </rPr>
      <t>OOS</t>
    </r>
    <r>
      <rPr>
        <sz val="11"/>
        <color theme="1"/>
        <rFont val="Arial"/>
        <family val="2"/>
      </rPr>
      <t xml:space="preserve"> and  gain, A</t>
    </r>
    <r>
      <rPr>
        <vertAlign val="subscript"/>
        <sz val="11"/>
        <color theme="1"/>
        <rFont val="Arial"/>
        <family val="2"/>
      </rPr>
      <t>V</t>
    </r>
    <r>
      <rPr>
        <sz val="11"/>
        <color theme="1"/>
        <rFont val="Arial"/>
        <family val="2"/>
      </rPr>
      <t xml:space="preserve"> selected from the drop down lists at </t>
    </r>
    <r>
      <rPr>
        <b/>
        <sz val="11"/>
        <color theme="1"/>
        <rFont val="Arial"/>
        <family val="2"/>
      </rPr>
      <t>[5] Selected Values (SPI)</t>
    </r>
    <r>
      <rPr>
        <sz val="11"/>
        <color theme="1"/>
        <rFont val="Arial"/>
        <family val="2"/>
      </rPr>
      <t xml:space="preserve"> to make the </t>
    </r>
    <r>
      <rPr>
        <b/>
        <sz val="11"/>
        <color rgb="FF2217F5"/>
        <rFont val="Arial"/>
        <family val="2"/>
      </rPr>
      <t>blue</t>
    </r>
    <r>
      <rPr>
        <sz val="11"/>
        <color theme="1"/>
        <rFont val="Arial"/>
        <family val="2"/>
      </rPr>
      <t xml:space="preserve"> plot match the </t>
    </r>
    <r>
      <rPr>
        <b/>
        <sz val="11"/>
        <color rgb="FF92D050"/>
        <rFont val="Arial"/>
        <family val="2"/>
      </rPr>
      <t>green</t>
    </r>
    <r>
      <rPr>
        <sz val="11"/>
        <color theme="1"/>
        <rFont val="Arial"/>
        <family val="2"/>
      </rPr>
      <t xml:space="preserve"> as closely as possible</t>
    </r>
  </si>
  <si>
    <r>
      <t xml:space="preserve">User optionally further varies the actual values of output offset voltage, VOOS and  gain, AV to observe the effect on the actual characteristic plotted in </t>
    </r>
    <r>
      <rPr>
        <b/>
        <sz val="11"/>
        <color rgb="FF2217F5"/>
        <rFont val="Arial"/>
        <family val="2"/>
      </rPr>
      <t>blue</t>
    </r>
  </si>
  <si>
    <r>
      <t xml:space="preserve">Hovering over parameter title cells </t>
    </r>
    <r>
      <rPr>
        <b/>
        <sz val="11"/>
        <color theme="1"/>
        <rFont val="Arial"/>
        <family val="2"/>
      </rPr>
      <t>[1]</t>
    </r>
    <r>
      <rPr>
        <sz val="11"/>
        <color theme="1"/>
        <rFont val="Arial"/>
        <family val="2"/>
      </rPr>
      <t xml:space="preserve"> through </t>
    </r>
    <r>
      <rPr>
        <b/>
        <sz val="11"/>
        <color theme="1"/>
        <rFont val="Arial"/>
        <family val="2"/>
      </rPr>
      <t>[6]</t>
    </r>
    <r>
      <rPr>
        <sz val="11"/>
        <color theme="1"/>
        <rFont val="Arial"/>
        <family val="2"/>
      </rPr>
      <t xml:space="preserve"> displays additional notes on how set and/or interpret the associated parameter values.</t>
    </r>
  </si>
  <si>
    <t>Parameter values used by the spreadsheet to generate the plots shown are nominals and do not account for parametric variations.</t>
  </si>
  <si>
    <t>This spreadsheet is intended to interactively illustrate the the general principals behind the selection of  amplifier output offset and gain values and does not constitute a basis for selecting actual application values.</t>
  </si>
  <si>
    <t>To determine actual application values a full analysis accounting for all relevant amplifier and sense resistor errors must be carried out.</t>
  </si>
  <si>
    <t>This spreadsheet is intended as a tool to illustrate the general principals behind he selection of current sense amplifier output offset and gain values when designing with Allegro's digitally-configurable, low-side current sense amplifiers.  It allows the effect of sense resistor value, output offset (pedestal) voltage, gain and output voltage (saturation) limits to be investigated in an interactive way.   It does not constitute a basis for selecting actual application values as these have to be determined by carrying out a full analysis accounting for all relevant amplifier and sense resistor parametric variations.  It can, however, provide a degree of insight when carrying out such work.  Further information can be found in the appropriate product datasheet.</t>
  </si>
  <si>
    <t>Consult the product datasheet for further information on the current sense amplifier</t>
  </si>
  <si>
    <r>
      <rPr>
        <b/>
        <sz val="11"/>
        <color theme="1"/>
        <rFont val="Arial"/>
        <family val="2"/>
      </rPr>
      <t>Copyright 2021, Allegro MicroSystems.</t>
    </r>
    <r>
      <rPr>
        <sz val="11"/>
        <color theme="1"/>
        <rFont val="Arial"/>
        <family val="2"/>
      </rPr>
      <t xml:space="preserve">
The information contained in this document does not constitute any representation, warranty, assurance, guaranty, or inducement by Allegro to the customer with respect to the subject matter of this document. The information being provided does not guarantee that a process based on this information will be reliable, or that Allegro has explored all of the possible failure modes. It is the customer’s responsibility to do sufficient qualification testing of the final product to insure that it is reliable and meets all design requirements.
Copies of this document are considered uncontrolled documents.</t>
    </r>
  </si>
  <si>
    <t>A</t>
  </si>
  <si>
    <t>A. Wood</t>
  </si>
  <si>
    <t>Draft for submission to Ideas Section of Content Engine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</si>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</sst>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Calibri"/>
      <family val="2"/>
      <scheme val="minor"/>
    </font>
    <font>
      <sz val="11"/>
      <color theme="1"/>
      <name val="Arial"/>
      <family val="2"/>
    </font>
    <font>
      <b/>
      <sz val="10"/>
      <name val="Arial"/>
      <family val="2"/>
    </font>
    <font>
      <i/>
      <sz val="8"/>
      <color rgb="FF002060"/>
      <name val="Arial"/>
      <family val="2"/>
    </font>
    <font>
      <b/>
      <sz val="11"/>
      <color theme="1"/>
      <name val="Arial"/>
      <family val="2"/>
    </font>
    <font>
      <b/>
      <sz val="22"/>
      <color rgb="FF002060"/>
      <name val="Arial"/>
      <family val="2"/>
    </font>
    <font>
      <sz val="22"/>
      <color theme="1"/>
      <name val="Arial"/>
      <family val="2"/>
    </font>
    <font>
      <b/>
      <u/>
      <sz val="14"/>
      <color theme="1"/>
      <name val="Arial"/>
      <family val="2"/>
    </font>
    <font>
      <b/>
      <sz val="14"/>
      <color theme="1"/>
      <name val="Arial"/>
      <family val="2"/>
    </font>
    <font>
      <vertAlign val="subscript"/>
      <sz val="11"/>
      <color theme="1"/>
      <name val="Arial"/>
      <family val="2"/>
    </font>
    <font>
      <b/>
      <vertAlign val="subscript"/>
      <sz val="11"/>
      <color theme="1"/>
      <name val="Arial"/>
      <family val="2"/>
    </font>
    <font>
      <sz val="11"/>
      <color theme="0" tint="-0.499984740745262"/>
      <name val="Arial"/>
      <family val="2"/>
    </font>
    <font>
      <sz val="11"/>
      <color theme="0"/>
      <name val="Arial"/>
      <family val="2"/>
    </font>
    <font>
      <sz val="11"/>
      <name val="Arial"/>
      <family val="2"/>
    </font>
    <font>
      <b/>
      <sz val="11"/>
      <color theme="0"/>
      <name val="Arial"/>
      <family val="2"/>
    </font>
    <font>
      <sz val="11"/>
      <color rgb="FF0070C0"/>
      <name val="Arial"/>
      <family val="2"/>
    </font>
    <font>
      <sz val="9"/>
      <color indexed="81"/>
      <name val="Tahoma"/>
      <family val="2"/>
    </font>
    <font>
      <b/>
      <sz val="9"/>
      <color indexed="81"/>
      <name val="Tahoma"/>
      <family val="2"/>
    </font>
    <font>
      <b/>
      <sz val="11"/>
      <color rgb="FF92D050"/>
      <name val="Arial"/>
      <family val="2"/>
    </font>
    <font>
      <b/>
      <sz val="11"/>
      <color rgb="FF2217F5"/>
      <name val="Arial"/>
      <family val="2"/>
    </font>
    <font>
      <b/>
      <sz val="10"/>
      <color theme="1"/>
      <name val="Arial"/>
      <family val="2"/>
    </font>
  </fonts>
  <fills count="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indexed="43"/>
        <bgColor indexed="64"/>
      </patternFill>
    </fill>
    <fill>
      <patternFill patternType="solid">
        <fgColor theme="0" tint="-0.14996795556505021"/>
        <bgColor indexed="64"/>
      </patternFill>
    </fill>
    <fill>
      <patternFill patternType="solid">
        <fgColor rgb="FFFFFF99"/>
        <bgColor indexed="64"/>
      </patternFill>
    </fill>
    <fill>
      <patternFill patternType="solid">
        <fgColor rgb="FFFF0000"/>
        <bgColor indexed="64"/>
      </patternFill>
    </fill>
    <fill>
      <patternFill patternType="solid">
        <fgColor rgb="FFFFC000"/>
        <bgColor indexed="64"/>
      </patternFill>
    </fill>
  </fills>
  <borders count="34">
    <border>
      <left/>
      <right/>
      <top/>
      <bottom/>
      <diagonal/>
    </border>
    <border>
      <left style="medium">
        <color indexed="18"/>
      </left>
      <right style="medium">
        <color indexed="48"/>
      </right>
      <top style="medium">
        <color indexed="18"/>
      </top>
      <bottom style="medium">
        <color indexed="48"/>
      </bottom>
      <diagonal/>
    </border>
    <border>
      <left style="thick">
        <color theme="3" tint="0.59996337778862885"/>
      </left>
      <right/>
      <top style="thick">
        <color theme="3" tint="0.59996337778862885"/>
      </top>
      <bottom/>
      <diagonal/>
    </border>
    <border>
      <left/>
      <right/>
      <top style="thick">
        <color theme="3" tint="0.59996337778862885"/>
      </top>
      <bottom/>
      <diagonal/>
    </border>
    <border>
      <left style="thick">
        <color theme="3" tint="0.59996337778862885"/>
      </left>
      <right/>
      <top/>
      <bottom/>
      <diagonal/>
    </border>
    <border>
      <left style="thick">
        <color theme="3" tint="0.39994506668294322"/>
      </left>
      <right/>
      <top style="thick">
        <color theme="3" tint="0.39994506668294322"/>
      </top>
      <bottom/>
      <diagonal/>
    </border>
    <border>
      <left/>
      <right/>
      <top style="thick">
        <color theme="3" tint="0.39994506668294322"/>
      </top>
      <bottom/>
      <diagonal/>
    </border>
    <border>
      <left style="thick">
        <color theme="3" tint="0.39994506668294322"/>
      </left>
      <right/>
      <top/>
      <bottom/>
      <diagonal/>
    </border>
    <border>
      <left/>
      <right style="thick">
        <color theme="3" tint="-0.24994659260841701"/>
      </right>
      <top style="thick">
        <color theme="3" tint="0.59996337778862885"/>
      </top>
      <bottom/>
      <diagonal/>
    </border>
    <border>
      <left/>
      <right style="thick">
        <color theme="3" tint="-0.24994659260841701"/>
      </right>
      <top/>
      <bottom/>
      <diagonal/>
    </border>
    <border>
      <left style="thick">
        <color theme="3" tint="0.59996337778862885"/>
      </left>
      <right/>
      <top/>
      <bottom style="thick">
        <color theme="3" tint="-0.24994659260841701"/>
      </bottom>
      <diagonal/>
    </border>
    <border>
      <left/>
      <right/>
      <top/>
      <bottom style="thick">
        <color theme="3" tint="-0.24994659260841701"/>
      </bottom>
      <diagonal/>
    </border>
    <border>
      <left/>
      <right style="thick">
        <color theme="3" tint="-0.24994659260841701"/>
      </right>
      <top/>
      <bottom style="thick">
        <color theme="3" tint="-0.24994659260841701"/>
      </bottom>
      <diagonal/>
    </border>
    <border>
      <left/>
      <right style="thick">
        <color theme="3" tint="-0.24994659260841701"/>
      </right>
      <top style="thick">
        <color theme="3" tint="0.39994506668294322"/>
      </top>
      <bottom/>
      <diagonal/>
    </border>
    <border>
      <left style="thick">
        <color theme="3" tint="0.39994506668294322"/>
      </left>
      <right/>
      <top/>
      <bottom style="thick">
        <color theme="3" tint="-0.24994659260841701"/>
      </bottom>
      <diagonal/>
    </border>
    <border>
      <left/>
      <right style="thick">
        <color auto="1"/>
      </right>
      <top style="thick">
        <color theme="3" tint="0.59996337778862885"/>
      </top>
      <bottom/>
      <diagonal/>
    </border>
    <border>
      <left style="thick">
        <color theme="3" tint="0.59996337778862885"/>
      </left>
      <right style="thick">
        <color theme="3" tint="-0.24994659260841701"/>
      </right>
      <top/>
      <bottom style="thick">
        <color theme="3" tint="-0.24994659260841701"/>
      </bottom>
      <diagonal/>
    </border>
    <border>
      <left style="thick">
        <color auto="1"/>
      </left>
      <right style="medium">
        <color auto="1"/>
      </right>
      <top style="medium">
        <color auto="1"/>
      </top>
      <bottom style="thick">
        <color auto="1"/>
      </bottom>
      <diagonal/>
    </border>
    <border>
      <left style="medium">
        <color auto="1"/>
      </left>
      <right style="medium">
        <color auto="1"/>
      </right>
      <top style="medium">
        <color auto="1"/>
      </top>
      <bottom style="thick">
        <color auto="1"/>
      </bottom>
      <diagonal/>
    </border>
    <border>
      <left style="medium">
        <color auto="1"/>
      </left>
      <right style="thick">
        <color auto="1"/>
      </right>
      <top style="medium">
        <color auto="1"/>
      </top>
      <bottom style="thick">
        <color auto="1"/>
      </bottom>
      <diagonal/>
    </border>
    <border>
      <left style="thick">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ck">
        <color auto="1"/>
      </right>
      <top style="medium">
        <color auto="1"/>
      </top>
      <bottom style="medium">
        <color auto="1"/>
      </bottom>
      <diagonal/>
    </border>
    <border>
      <left style="thick">
        <color auto="1"/>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style="thick">
        <color auto="1"/>
      </right>
      <top/>
      <bottom style="medium">
        <color auto="1"/>
      </bottom>
      <diagonal/>
    </border>
    <border>
      <left style="thick">
        <color auto="1"/>
      </left>
      <right style="medium">
        <color auto="1"/>
      </right>
      <top style="thick">
        <color auto="1"/>
      </top>
      <bottom style="thick">
        <color auto="1"/>
      </bottom>
      <diagonal/>
    </border>
    <border>
      <left style="medium">
        <color auto="1"/>
      </left>
      <right style="medium">
        <color auto="1"/>
      </right>
      <top style="thick">
        <color auto="1"/>
      </top>
      <bottom style="thick">
        <color auto="1"/>
      </bottom>
      <diagonal/>
    </border>
    <border>
      <left style="medium">
        <color auto="1"/>
      </left>
      <right style="thick">
        <color auto="1"/>
      </right>
      <top style="thick">
        <color auto="1"/>
      </top>
      <bottom style="thick">
        <color auto="1"/>
      </bottom>
      <diagonal/>
    </border>
    <border>
      <left/>
      <right style="thick">
        <color rgb="FF002060"/>
      </right>
      <top style="thick">
        <color theme="3" tint="0.59996337778862885"/>
      </top>
      <bottom/>
      <diagonal/>
    </border>
    <border>
      <left/>
      <right style="thick">
        <color rgb="FF002060"/>
      </right>
      <top/>
      <bottom/>
      <diagonal/>
    </border>
    <border>
      <left/>
      <right style="thick">
        <color rgb="FF002060"/>
      </right>
      <top/>
      <bottom style="thick">
        <color theme="3" tint="-0.24994659260841701"/>
      </bottom>
      <diagonal/>
    </border>
    <border>
      <left style="thin">
        <color theme="0" tint="-0.14996795556505021"/>
      </left>
      <right/>
      <top/>
      <bottom/>
      <diagonal/>
    </border>
    <border>
      <left/>
      <right style="thin">
        <color theme="0" tint="-0.14996795556505021"/>
      </right>
      <top/>
      <bottom/>
      <diagonal/>
    </border>
  </borders>
  <cellStyleXfs count="1">
    <xf numFmtId="0" fontId="0" fillId="0" borderId="0"/>
  </cellStyleXfs>
  <cellXfs count="101">
    <xf numFmtId="0" fontId="0" fillId="0" borderId="0" xfId="0"/>
    <xf numFmtId="0" fontId="2" fillId="4" borderId="1" xfId="0" applyFont="1" applyFill="1" applyBorder="1" applyProtection="1">
      <protection locked="0"/>
    </xf>
    <xf numFmtId="0" fontId="1" fillId="2" borderId="0" xfId="0" applyFont="1" applyFill="1" applyAlignment="1">
      <alignment horizontal="left" vertical="top"/>
    </xf>
    <xf numFmtId="0" fontId="1" fillId="2" borderId="0" xfId="0" applyFont="1" applyFill="1" applyAlignment="1">
      <alignment vertical="top" wrapText="1"/>
    </xf>
    <xf numFmtId="0" fontId="4" fillId="2" borderId="0" xfId="0" applyFont="1" applyFill="1" applyAlignment="1">
      <alignment horizontal="left" vertical="top"/>
    </xf>
    <xf numFmtId="0" fontId="5" fillId="2" borderId="0" xfId="0" applyFont="1" applyFill="1" applyAlignment="1">
      <alignment horizontal="left" vertical="top"/>
    </xf>
    <xf numFmtId="0" fontId="6" fillId="2" borderId="0" xfId="0" applyFont="1" applyFill="1" applyAlignment="1">
      <alignment horizontal="left" vertical="top"/>
    </xf>
    <xf numFmtId="0" fontId="1" fillId="2" borderId="0" xfId="0" applyFont="1" applyFill="1" applyAlignment="1">
      <alignment vertical="top"/>
    </xf>
    <xf numFmtId="0" fontId="1" fillId="2" borderId="0" xfId="0" applyFont="1" applyFill="1"/>
    <xf numFmtId="0" fontId="1" fillId="2" borderId="26" xfId="0" applyFont="1" applyFill="1" applyBorder="1"/>
    <xf numFmtId="0" fontId="1" fillId="2" borderId="27" xfId="0" applyFont="1" applyFill="1" applyBorder="1"/>
    <xf numFmtId="0" fontId="1" fillId="2" borderId="28" xfId="0" applyFont="1" applyFill="1" applyBorder="1"/>
    <xf numFmtId="0" fontId="1" fillId="2" borderId="24" xfId="0" applyFont="1" applyFill="1" applyBorder="1"/>
    <xf numFmtId="0" fontId="1" fillId="2" borderId="25" xfId="0" applyFont="1" applyFill="1" applyBorder="1"/>
    <xf numFmtId="0" fontId="1" fillId="2" borderId="20" xfId="0" applyFont="1" applyFill="1" applyBorder="1"/>
    <xf numFmtId="0" fontId="1" fillId="2" borderId="21" xfId="0" applyFont="1" applyFill="1" applyBorder="1"/>
    <xf numFmtId="0" fontId="1" fillId="2" borderId="22" xfId="0" applyFont="1" applyFill="1" applyBorder="1"/>
    <xf numFmtId="0" fontId="1" fillId="2" borderId="17" xfId="0" applyFont="1" applyFill="1" applyBorder="1"/>
    <xf numFmtId="0" fontId="1" fillId="2" borderId="18" xfId="0" applyFont="1" applyFill="1" applyBorder="1"/>
    <xf numFmtId="0" fontId="1" fillId="2" borderId="19" xfId="0" applyFont="1" applyFill="1" applyBorder="1"/>
    <xf numFmtId="0" fontId="7" fillId="2" borderId="0" xfId="0" applyFont="1" applyFill="1" applyProtection="1"/>
    <xf numFmtId="0" fontId="1" fillId="2" borderId="0" xfId="0" applyFont="1" applyFill="1" applyProtection="1"/>
    <xf numFmtId="2" fontId="1" fillId="2" borderId="0" xfId="0" applyNumberFormat="1" applyFont="1" applyFill="1" applyProtection="1"/>
    <xf numFmtId="0" fontId="8" fillId="2" borderId="0" xfId="0" applyFont="1" applyFill="1" applyProtection="1"/>
    <xf numFmtId="0" fontId="4" fillId="2" borderId="0" xfId="0" applyFont="1" applyFill="1" applyAlignment="1" applyProtection="1">
      <alignment horizontal="left"/>
    </xf>
    <xf numFmtId="0" fontId="4" fillId="2" borderId="0" xfId="0" applyFont="1" applyFill="1" applyProtection="1"/>
    <xf numFmtId="0" fontId="4" fillId="2" borderId="0" xfId="0" applyFont="1" applyFill="1" applyBorder="1" applyAlignment="1" applyProtection="1">
      <alignment horizontal="left"/>
    </xf>
    <xf numFmtId="0" fontId="1" fillId="3" borderId="4" xfId="0" applyFont="1" applyFill="1" applyBorder="1" applyAlignment="1" applyProtection="1">
      <alignment horizontal="right"/>
    </xf>
    <xf numFmtId="0" fontId="1" fillId="3" borderId="0" xfId="0" applyFont="1" applyFill="1" applyBorder="1" applyProtection="1"/>
    <xf numFmtId="0" fontId="1" fillId="3" borderId="9" xfId="0" applyFont="1" applyFill="1" applyBorder="1" applyProtection="1"/>
    <xf numFmtId="0" fontId="1" fillId="2" borderId="0" xfId="0" applyFont="1" applyFill="1" applyBorder="1" applyProtection="1"/>
    <xf numFmtId="0" fontId="1" fillId="3" borderId="4" xfId="0" applyFont="1" applyFill="1" applyBorder="1" applyProtection="1"/>
    <xf numFmtId="0" fontId="1" fillId="3" borderId="10" xfId="0" applyFont="1" applyFill="1" applyBorder="1" applyProtection="1"/>
    <xf numFmtId="0" fontId="1" fillId="3" borderId="11" xfId="0" applyFont="1" applyFill="1" applyBorder="1" applyProtection="1"/>
    <xf numFmtId="0" fontId="1" fillId="3" borderId="12" xfId="0" applyFont="1" applyFill="1" applyBorder="1" applyProtection="1"/>
    <xf numFmtId="0" fontId="4" fillId="2" borderId="0" xfId="0" applyFont="1" applyFill="1" applyBorder="1" applyProtection="1"/>
    <xf numFmtId="0" fontId="1" fillId="5" borderId="4" xfId="0" applyFont="1" applyFill="1" applyBorder="1" applyAlignment="1" applyProtection="1">
      <alignment horizontal="right"/>
    </xf>
    <xf numFmtId="0" fontId="1" fillId="5" borderId="0" xfId="0" applyFont="1" applyFill="1" applyBorder="1" applyProtection="1"/>
    <xf numFmtId="0" fontId="1" fillId="5" borderId="9" xfId="0" applyFont="1" applyFill="1" applyBorder="1" applyProtection="1"/>
    <xf numFmtId="0" fontId="1" fillId="5" borderId="7" xfId="0" applyFont="1" applyFill="1" applyBorder="1" applyAlignment="1" applyProtection="1">
      <alignment horizontal="right"/>
    </xf>
    <xf numFmtId="2" fontId="1" fillId="3" borderId="0" xfId="0" applyNumberFormat="1" applyFont="1" applyFill="1" applyBorder="1" applyProtection="1"/>
    <xf numFmtId="0" fontId="1" fillId="5" borderId="4" xfId="0" applyFont="1" applyFill="1" applyBorder="1" applyProtection="1"/>
    <xf numFmtId="164" fontId="1" fillId="5" borderId="0" xfId="0" applyNumberFormat="1" applyFont="1" applyFill="1" applyBorder="1" applyProtection="1"/>
    <xf numFmtId="0" fontId="1" fillId="5" borderId="7" xfId="0" applyFont="1" applyFill="1" applyBorder="1" applyProtection="1"/>
    <xf numFmtId="0" fontId="1" fillId="5" borderId="10" xfId="0" applyFont="1" applyFill="1" applyBorder="1" applyProtection="1"/>
    <xf numFmtId="164" fontId="1" fillId="5" borderId="11" xfId="0" applyNumberFormat="1" applyFont="1" applyFill="1" applyBorder="1" applyProtection="1"/>
    <xf numFmtId="0" fontId="1" fillId="5" borderId="11" xfId="0" applyFont="1" applyFill="1" applyBorder="1" applyProtection="1"/>
    <xf numFmtId="0" fontId="1" fillId="5" borderId="12" xfId="0" applyFont="1" applyFill="1" applyBorder="1" applyProtection="1"/>
    <xf numFmtId="0" fontId="1" fillId="5" borderId="14" xfId="0" applyFont="1" applyFill="1" applyBorder="1" applyProtection="1"/>
    <xf numFmtId="0" fontId="4" fillId="3" borderId="15" xfId="0" applyFont="1" applyFill="1" applyBorder="1" applyAlignment="1" applyProtection="1">
      <alignment horizontal="left"/>
    </xf>
    <xf numFmtId="0" fontId="1" fillId="5" borderId="16" xfId="0" applyFont="1" applyFill="1" applyBorder="1" applyProtection="1"/>
    <xf numFmtId="0" fontId="1" fillId="2" borderId="0" xfId="0" applyFont="1" applyFill="1" applyAlignment="1" applyProtection="1">
      <alignment horizontal="right"/>
    </xf>
    <xf numFmtId="0" fontId="11" fillId="2" borderId="0" xfId="0" applyFont="1" applyFill="1" applyProtection="1"/>
    <xf numFmtId="0" fontId="12" fillId="2" borderId="0" xfId="0" applyFont="1" applyFill="1" applyProtection="1"/>
    <xf numFmtId="0" fontId="13" fillId="2" borderId="0" xfId="0" applyFont="1" applyFill="1" applyProtection="1"/>
    <xf numFmtId="2" fontId="1" fillId="2" borderId="0" xfId="0" applyNumberFormat="1" applyFont="1" applyFill="1" applyAlignment="1" applyProtection="1">
      <alignment horizontal="right"/>
    </xf>
    <xf numFmtId="164" fontId="13" fillId="2" borderId="0" xfId="0" applyNumberFormat="1" applyFont="1" applyFill="1" applyProtection="1"/>
    <xf numFmtId="164" fontId="1" fillId="2" borderId="0" xfId="0" applyNumberFormat="1" applyFont="1" applyFill="1" applyProtection="1"/>
    <xf numFmtId="2" fontId="2" fillId="6" borderId="1" xfId="0" applyNumberFormat="1" applyFont="1" applyFill="1" applyBorder="1" applyProtection="1"/>
    <xf numFmtId="164" fontId="2" fillId="6" borderId="1" xfId="0" applyNumberFormat="1" applyFont="1" applyFill="1" applyBorder="1" applyProtection="1"/>
    <xf numFmtId="0" fontId="1" fillId="8" borderId="4" xfId="0" applyFont="1" applyFill="1" applyBorder="1" applyProtection="1"/>
    <xf numFmtId="0" fontId="1" fillId="8" borderId="0" xfId="0" applyFont="1" applyFill="1" applyBorder="1" applyProtection="1"/>
    <xf numFmtId="0" fontId="1" fillId="7" borderId="10" xfId="0" applyFont="1" applyFill="1" applyBorder="1" applyProtection="1"/>
    <xf numFmtId="0" fontId="1" fillId="7" borderId="11" xfId="0" applyFont="1" applyFill="1" applyBorder="1" applyProtection="1"/>
    <xf numFmtId="0" fontId="1" fillId="8" borderId="30" xfId="0" applyFont="1" applyFill="1" applyBorder="1" applyProtection="1"/>
    <xf numFmtId="0" fontId="1" fillId="7" borderId="31" xfId="0" applyFont="1" applyFill="1" applyBorder="1" applyProtection="1"/>
    <xf numFmtId="0" fontId="20" fillId="6" borderId="1" xfId="0" applyFont="1" applyFill="1" applyBorder="1" applyProtection="1">
      <protection locked="0"/>
    </xf>
    <xf numFmtId="0" fontId="14" fillId="2" borderId="0" xfId="0" applyFont="1" applyFill="1" applyProtection="1"/>
    <xf numFmtId="0" fontId="14" fillId="2" borderId="0" xfId="0" applyFont="1" applyFill="1" applyAlignment="1" applyProtection="1">
      <alignment horizontal="right"/>
    </xf>
    <xf numFmtId="0" fontId="14" fillId="2" borderId="0" xfId="0" applyFont="1" applyFill="1" applyAlignment="1" applyProtection="1">
      <alignment horizontal="right" wrapText="1"/>
    </xf>
    <xf numFmtId="0" fontId="14" fillId="2" borderId="0" xfId="0" applyFont="1" applyFill="1" applyAlignment="1" applyProtection="1">
      <alignment wrapText="1"/>
    </xf>
    <xf numFmtId="0" fontId="12" fillId="2" borderId="0" xfId="0" applyFont="1" applyFill="1" applyAlignment="1" applyProtection="1">
      <alignment horizontal="right"/>
    </xf>
    <xf numFmtId="2" fontId="12" fillId="2" borderId="0" xfId="0" applyNumberFormat="1" applyFont="1" applyFill="1" applyAlignment="1" applyProtection="1">
      <alignment horizontal="right"/>
    </xf>
    <xf numFmtId="164" fontId="12" fillId="2" borderId="0" xfId="0" applyNumberFormat="1" applyFont="1" applyFill="1" applyProtection="1"/>
    <xf numFmtId="2" fontId="12" fillId="2" borderId="0" xfId="0" applyNumberFormat="1" applyFont="1" applyFill="1" applyProtection="1"/>
    <xf numFmtId="0" fontId="12" fillId="2" borderId="0" xfId="0" applyFont="1" applyFill="1" applyBorder="1" applyProtection="1"/>
    <xf numFmtId="0" fontId="12" fillId="2" borderId="32" xfId="0" applyFont="1" applyFill="1" applyBorder="1" applyProtection="1"/>
    <xf numFmtId="0" fontId="12" fillId="2" borderId="33" xfId="0" applyFont="1" applyFill="1" applyBorder="1" applyProtection="1"/>
    <xf numFmtId="0" fontId="1" fillId="2" borderId="23" xfId="0" applyFont="1" applyFill="1" applyBorder="1" applyAlignment="1">
      <alignment horizontal="center"/>
    </xf>
    <xf numFmtId="15" fontId="1" fillId="2" borderId="24" xfId="0" applyNumberFormat="1" applyFont="1" applyFill="1" applyBorder="1" applyAlignment="1">
      <alignment horizontal="left"/>
    </xf>
    <xf numFmtId="0" fontId="15" fillId="2" borderId="0" xfId="0" applyFont="1" applyFill="1" applyAlignment="1">
      <alignment horizontal="left" vertical="top" wrapText="1"/>
    </xf>
    <xf numFmtId="0" fontId="1" fillId="2" borderId="0" xfId="0" applyFont="1" applyFill="1" applyAlignment="1">
      <alignment horizontal="left" vertical="top" wrapText="1"/>
    </xf>
    <xf numFmtId="0" fontId="14" fillId="2" borderId="0" xfId="0" applyFont="1" applyFill="1" applyBorder="1" applyAlignment="1" applyProtection="1">
      <alignment horizontal="center"/>
    </xf>
    <xf numFmtId="0" fontId="1" fillId="6" borderId="2" xfId="0" applyFont="1" applyFill="1" applyBorder="1" applyAlignment="1" applyProtection="1">
      <alignment horizontal="left"/>
    </xf>
    <xf numFmtId="0" fontId="1" fillId="6" borderId="3" xfId="0" applyFont="1" applyFill="1" applyBorder="1" applyAlignment="1" applyProtection="1">
      <alignment horizontal="left"/>
    </xf>
    <xf numFmtId="0" fontId="1" fillId="6" borderId="29" xfId="0" applyFont="1" applyFill="1" applyBorder="1" applyAlignment="1" applyProtection="1">
      <alignment horizontal="left"/>
    </xf>
    <xf numFmtId="0" fontId="14" fillId="2" borderId="0" xfId="0" applyFont="1" applyFill="1" applyAlignment="1" applyProtection="1">
      <alignment horizontal="left"/>
    </xf>
    <xf numFmtId="0" fontId="4" fillId="3" borderId="2" xfId="0" applyFont="1" applyFill="1" applyBorder="1" applyAlignment="1" applyProtection="1">
      <alignment horizontal="left"/>
    </xf>
    <xf numFmtId="0" fontId="4" fillId="3" borderId="3" xfId="0" applyFont="1" applyFill="1" applyBorder="1" applyAlignment="1" applyProtection="1">
      <alignment horizontal="left"/>
    </xf>
    <xf numFmtId="0" fontId="4" fillId="3" borderId="8" xfId="0" applyFont="1" applyFill="1" applyBorder="1" applyAlignment="1" applyProtection="1">
      <alignment horizontal="left"/>
    </xf>
    <xf numFmtId="0" fontId="4" fillId="5" borderId="2" xfId="0" applyFont="1" applyFill="1" applyBorder="1" applyAlignment="1" applyProtection="1">
      <alignment horizontal="left"/>
    </xf>
    <xf numFmtId="0" fontId="4" fillId="5" borderId="3" xfId="0" applyFont="1" applyFill="1" applyBorder="1" applyAlignment="1" applyProtection="1">
      <alignment horizontal="left"/>
    </xf>
    <xf numFmtId="0" fontId="4" fillId="5" borderId="8" xfId="0" applyFont="1" applyFill="1" applyBorder="1" applyAlignment="1" applyProtection="1">
      <alignment horizontal="left"/>
    </xf>
    <xf numFmtId="0" fontId="4" fillId="5" borderId="5" xfId="0" applyFont="1" applyFill="1" applyBorder="1" applyAlignment="1" applyProtection="1">
      <alignment horizontal="left"/>
    </xf>
    <xf numFmtId="0" fontId="4" fillId="5" borderId="6" xfId="0" applyFont="1" applyFill="1" applyBorder="1" applyAlignment="1" applyProtection="1">
      <alignment horizontal="left"/>
    </xf>
    <xf numFmtId="0" fontId="4" fillId="5" borderId="13" xfId="0" applyFont="1" applyFill="1" applyBorder="1" applyAlignment="1" applyProtection="1">
      <alignment horizontal="left"/>
    </xf>
    <xf numFmtId="0" fontId="3" fillId="0" borderId="0" xfId="0" applyFont="1" applyAlignment="1" applyProtection="1">
      <alignment horizontal="left" vertical="top" wrapText="1"/>
    </xf>
    <xf numFmtId="0" fontId="1" fillId="3" borderId="2" xfId="0" applyFont="1" applyFill="1" applyBorder="1" applyAlignment="1" applyProtection="1">
      <alignment horizontal="left"/>
    </xf>
    <xf numFmtId="0" fontId="1" fillId="3" borderId="3" xfId="0" applyFont="1" applyFill="1" applyBorder="1" applyAlignment="1" applyProtection="1">
      <alignment horizontal="left"/>
    </xf>
    <xf numFmtId="0" fontId="2" fillId="2" borderId="0" xfId="0" applyFont="1" applyFill="1" applyBorder="1" applyAlignment="1" applyProtection="1">
      <alignment horizontal="right"/>
    </xf>
    <xf numFmtId="0" fontId="1" fillId="2" borderId="0" xfId="0" applyFont="1" applyFill="1" applyBorder="1" applyAlignment="1" applyProtection="1">
      <alignment horizontal="right"/>
    </xf>
  </cellXfs>
  <cellStyles count="1">
    <cellStyle name="Normal" xfId="0" builtinId="0"/>
  </cellStyles>
  <dxfs count="1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0000"/>
        </patternFill>
      </fill>
    </dxf>
  </dxfs>
  <tableStyles count="0" defaultTableStyle="TableStyleMedium9" defaultPivotStyle="PivotStyleLight16"/>
  <colors>
    <mruColors>
      <color rgb="FF2217F5"/>
      <color rgb="FFFFFF99"/>
      <color rgb="FF99FF99"/>
      <color rgb="FFE2FA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600"/>
              <a:t>Sense</a:t>
            </a:r>
            <a:r>
              <a:rPr lang="en-GB" sz="1600" baseline="0"/>
              <a:t> Resistor &amp; Amplifier Transfer Characteristic</a:t>
            </a:r>
            <a:endParaRPr lang="en-GB" sz="1600"/>
          </a:p>
        </c:rich>
      </c:tx>
      <c:overlay val="0"/>
    </c:title>
    <c:autoTitleDeleted val="0"/>
    <c:plotArea>
      <c:layout/>
      <c:scatterChart>
        <c:scatterStyle val="lineMarker"/>
        <c:varyColors val="0"/>
        <c:ser>
          <c:idx val="1"/>
          <c:order val="0"/>
          <c:tx>
            <c:v>Positive O/P Limit (Vcsc)</c:v>
          </c:tx>
          <c:spPr>
            <a:ln w="12700">
              <a:solidFill>
                <a:schemeClr val="tx1"/>
              </a:solidFill>
              <a:prstDash val="lgDash"/>
            </a:ln>
          </c:spPr>
          <c:marker>
            <c:symbol val="none"/>
          </c:marker>
          <c:xVal>
            <c:numRef>
              <c:f>Calculator!$AT$47:$AT$97</c:f>
              <c:numCache>
                <c:formatCode>0.0</c:formatCode>
                <c:ptCount val="51"/>
                <c:pt idx="0">
                  <c:v>-25</c:v>
                </c:pt>
                <c:pt idx="1">
                  <c:v>-24</c:v>
                </c:pt>
                <c:pt idx="2">
                  <c:v>-23</c:v>
                </c:pt>
                <c:pt idx="3">
                  <c:v>-22</c:v>
                </c:pt>
                <c:pt idx="4">
                  <c:v>-21</c:v>
                </c:pt>
                <c:pt idx="5">
                  <c:v>-20</c:v>
                </c:pt>
                <c:pt idx="6">
                  <c:v>-19</c:v>
                </c:pt>
                <c:pt idx="7">
                  <c:v>-18</c:v>
                </c:pt>
                <c:pt idx="8">
                  <c:v>-17</c:v>
                </c:pt>
                <c:pt idx="9">
                  <c:v>-16</c:v>
                </c:pt>
                <c:pt idx="10">
                  <c:v>-15</c:v>
                </c:pt>
                <c:pt idx="11">
                  <c:v>-14</c:v>
                </c:pt>
                <c:pt idx="12">
                  <c:v>-13</c:v>
                </c:pt>
                <c:pt idx="13">
                  <c:v>-12</c:v>
                </c:pt>
                <c:pt idx="14">
                  <c:v>-11</c:v>
                </c:pt>
                <c:pt idx="15">
                  <c:v>-10</c:v>
                </c:pt>
                <c:pt idx="16">
                  <c:v>-9</c:v>
                </c:pt>
                <c:pt idx="17">
                  <c:v>-8</c:v>
                </c:pt>
                <c:pt idx="18">
                  <c:v>-7</c:v>
                </c:pt>
                <c:pt idx="19">
                  <c:v>-6</c:v>
                </c:pt>
                <c:pt idx="20">
                  <c:v>-5</c:v>
                </c:pt>
                <c:pt idx="21">
                  <c:v>-4</c:v>
                </c:pt>
                <c:pt idx="22">
                  <c:v>-3</c:v>
                </c:pt>
                <c:pt idx="23">
                  <c:v>-2</c:v>
                </c:pt>
                <c:pt idx="24">
                  <c:v>-1</c:v>
                </c:pt>
                <c:pt idx="25">
                  <c:v>0</c:v>
                </c:pt>
                <c:pt idx="26">
                  <c:v>1</c:v>
                </c:pt>
                <c:pt idx="27">
                  <c:v>2</c:v>
                </c:pt>
                <c:pt idx="28">
                  <c:v>3</c:v>
                </c:pt>
                <c:pt idx="29">
                  <c:v>4</c:v>
                </c:pt>
                <c:pt idx="30">
                  <c:v>5</c:v>
                </c:pt>
                <c:pt idx="31">
                  <c:v>6</c:v>
                </c:pt>
                <c:pt idx="32">
                  <c:v>7</c:v>
                </c:pt>
                <c:pt idx="33">
                  <c:v>8</c:v>
                </c:pt>
                <c:pt idx="34">
                  <c:v>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numCache>
            </c:numRef>
          </c:xVal>
          <c:yVal>
            <c:numRef>
              <c:f>Calculator!$AV$47:$AV$97</c:f>
              <c:numCache>
                <c:formatCode>0.00</c:formatCode>
                <c:ptCount val="51"/>
                <c:pt idx="0">
                  <c:v>5.2</c:v>
                </c:pt>
                <c:pt idx="1">
                  <c:v>5.2</c:v>
                </c:pt>
                <c:pt idx="2">
                  <c:v>5.2</c:v>
                </c:pt>
                <c:pt idx="3">
                  <c:v>5.2</c:v>
                </c:pt>
                <c:pt idx="4">
                  <c:v>5.2</c:v>
                </c:pt>
                <c:pt idx="5">
                  <c:v>5.2</c:v>
                </c:pt>
                <c:pt idx="6">
                  <c:v>5.2</c:v>
                </c:pt>
                <c:pt idx="7">
                  <c:v>5.2</c:v>
                </c:pt>
                <c:pt idx="8">
                  <c:v>5.2</c:v>
                </c:pt>
                <c:pt idx="9">
                  <c:v>5.2</c:v>
                </c:pt>
                <c:pt idx="10">
                  <c:v>5.2</c:v>
                </c:pt>
                <c:pt idx="11">
                  <c:v>5.2</c:v>
                </c:pt>
                <c:pt idx="12">
                  <c:v>5.2</c:v>
                </c:pt>
                <c:pt idx="13">
                  <c:v>5.2</c:v>
                </c:pt>
                <c:pt idx="14">
                  <c:v>5.2</c:v>
                </c:pt>
                <c:pt idx="15">
                  <c:v>5.2</c:v>
                </c:pt>
                <c:pt idx="16">
                  <c:v>5.2</c:v>
                </c:pt>
                <c:pt idx="17">
                  <c:v>5.2</c:v>
                </c:pt>
                <c:pt idx="18">
                  <c:v>5.2</c:v>
                </c:pt>
                <c:pt idx="19">
                  <c:v>5.2</c:v>
                </c:pt>
                <c:pt idx="20">
                  <c:v>5.2</c:v>
                </c:pt>
                <c:pt idx="21">
                  <c:v>5.2</c:v>
                </c:pt>
                <c:pt idx="22">
                  <c:v>5.2</c:v>
                </c:pt>
                <c:pt idx="23">
                  <c:v>5.2</c:v>
                </c:pt>
                <c:pt idx="24">
                  <c:v>5.2</c:v>
                </c:pt>
                <c:pt idx="25">
                  <c:v>5.2</c:v>
                </c:pt>
                <c:pt idx="26">
                  <c:v>5.2</c:v>
                </c:pt>
                <c:pt idx="27">
                  <c:v>5.2</c:v>
                </c:pt>
                <c:pt idx="28">
                  <c:v>5.2</c:v>
                </c:pt>
                <c:pt idx="29">
                  <c:v>5.2</c:v>
                </c:pt>
                <c:pt idx="30">
                  <c:v>5.2</c:v>
                </c:pt>
                <c:pt idx="31">
                  <c:v>5.2</c:v>
                </c:pt>
                <c:pt idx="32">
                  <c:v>5.2</c:v>
                </c:pt>
                <c:pt idx="33">
                  <c:v>5.2</c:v>
                </c:pt>
                <c:pt idx="34">
                  <c:v>5.2</c:v>
                </c:pt>
                <c:pt idx="35">
                  <c:v>5.2</c:v>
                </c:pt>
                <c:pt idx="36">
                  <c:v>5.2</c:v>
                </c:pt>
                <c:pt idx="37">
                  <c:v>5.2</c:v>
                </c:pt>
                <c:pt idx="38">
                  <c:v>5.2</c:v>
                </c:pt>
                <c:pt idx="39">
                  <c:v>5.2</c:v>
                </c:pt>
                <c:pt idx="40">
                  <c:v>5.2</c:v>
                </c:pt>
                <c:pt idx="41">
                  <c:v>5.2</c:v>
                </c:pt>
                <c:pt idx="42">
                  <c:v>5.2</c:v>
                </c:pt>
                <c:pt idx="43">
                  <c:v>5.2</c:v>
                </c:pt>
                <c:pt idx="44">
                  <c:v>5.2</c:v>
                </c:pt>
                <c:pt idx="45">
                  <c:v>5.2</c:v>
                </c:pt>
                <c:pt idx="46">
                  <c:v>5.2</c:v>
                </c:pt>
                <c:pt idx="47">
                  <c:v>5.2</c:v>
                </c:pt>
                <c:pt idx="48">
                  <c:v>5.2</c:v>
                </c:pt>
                <c:pt idx="49">
                  <c:v>5.2</c:v>
                </c:pt>
                <c:pt idx="50">
                  <c:v>5.2</c:v>
                </c:pt>
              </c:numCache>
            </c:numRef>
          </c:yVal>
          <c:smooth val="0"/>
          <c:extLst>
            <c:ext xmlns:c16="http://schemas.microsoft.com/office/drawing/2014/chart" uri="{C3380CC4-5D6E-409C-BE32-E72D297353CC}">
              <c16:uniqueId val="{00000001-F8ED-40A3-B0F5-F1A878BF8AC7}"/>
            </c:ext>
          </c:extLst>
        </c:ser>
        <c:ser>
          <c:idx val="2"/>
          <c:order val="1"/>
          <c:tx>
            <c:v>Negative O/P Limit (0V)</c:v>
          </c:tx>
          <c:spPr>
            <a:ln w="12700">
              <a:solidFill>
                <a:schemeClr val="tx1"/>
              </a:solidFill>
              <a:prstDash val="sysDash"/>
            </a:ln>
          </c:spPr>
          <c:marker>
            <c:symbol val="none"/>
          </c:marker>
          <c:xVal>
            <c:numRef>
              <c:f>Calculator!$AT$47:$AT$97</c:f>
              <c:numCache>
                <c:formatCode>0.0</c:formatCode>
                <c:ptCount val="51"/>
                <c:pt idx="0">
                  <c:v>-25</c:v>
                </c:pt>
                <c:pt idx="1">
                  <c:v>-24</c:v>
                </c:pt>
                <c:pt idx="2">
                  <c:v>-23</c:v>
                </c:pt>
                <c:pt idx="3">
                  <c:v>-22</c:v>
                </c:pt>
                <c:pt idx="4">
                  <c:v>-21</c:v>
                </c:pt>
                <c:pt idx="5">
                  <c:v>-20</c:v>
                </c:pt>
                <c:pt idx="6">
                  <c:v>-19</c:v>
                </c:pt>
                <c:pt idx="7">
                  <c:v>-18</c:v>
                </c:pt>
                <c:pt idx="8">
                  <c:v>-17</c:v>
                </c:pt>
                <c:pt idx="9">
                  <c:v>-16</c:v>
                </c:pt>
                <c:pt idx="10">
                  <c:v>-15</c:v>
                </c:pt>
                <c:pt idx="11">
                  <c:v>-14</c:v>
                </c:pt>
                <c:pt idx="12">
                  <c:v>-13</c:v>
                </c:pt>
                <c:pt idx="13">
                  <c:v>-12</c:v>
                </c:pt>
                <c:pt idx="14">
                  <c:v>-11</c:v>
                </c:pt>
                <c:pt idx="15">
                  <c:v>-10</c:v>
                </c:pt>
                <c:pt idx="16">
                  <c:v>-9</c:v>
                </c:pt>
                <c:pt idx="17">
                  <c:v>-8</c:v>
                </c:pt>
                <c:pt idx="18">
                  <c:v>-7</c:v>
                </c:pt>
                <c:pt idx="19">
                  <c:v>-6</c:v>
                </c:pt>
                <c:pt idx="20">
                  <c:v>-5</c:v>
                </c:pt>
                <c:pt idx="21">
                  <c:v>-4</c:v>
                </c:pt>
                <c:pt idx="22">
                  <c:v>-3</c:v>
                </c:pt>
                <c:pt idx="23">
                  <c:v>-2</c:v>
                </c:pt>
                <c:pt idx="24">
                  <c:v>-1</c:v>
                </c:pt>
                <c:pt idx="25">
                  <c:v>0</c:v>
                </c:pt>
                <c:pt idx="26">
                  <c:v>1</c:v>
                </c:pt>
                <c:pt idx="27">
                  <c:v>2</c:v>
                </c:pt>
                <c:pt idx="28">
                  <c:v>3</c:v>
                </c:pt>
                <c:pt idx="29">
                  <c:v>4</c:v>
                </c:pt>
                <c:pt idx="30">
                  <c:v>5</c:v>
                </c:pt>
                <c:pt idx="31">
                  <c:v>6</c:v>
                </c:pt>
                <c:pt idx="32">
                  <c:v>7</c:v>
                </c:pt>
                <c:pt idx="33">
                  <c:v>8</c:v>
                </c:pt>
                <c:pt idx="34">
                  <c:v>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numCache>
            </c:numRef>
          </c:xVal>
          <c:yVal>
            <c:numRef>
              <c:f>Calculator!$AW$47:$AW$97</c:f>
              <c:numCache>
                <c:formatCode>0.00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yVal>
          <c:smooth val="0"/>
          <c:extLst>
            <c:ext xmlns:c16="http://schemas.microsoft.com/office/drawing/2014/chart" uri="{C3380CC4-5D6E-409C-BE32-E72D297353CC}">
              <c16:uniqueId val="{00000002-F8ED-40A3-B0F5-F1A878BF8AC7}"/>
            </c:ext>
          </c:extLst>
        </c:ser>
        <c:ser>
          <c:idx val="3"/>
          <c:order val="2"/>
          <c:tx>
            <c:v>Ideal</c:v>
          </c:tx>
          <c:spPr>
            <a:ln>
              <a:solidFill>
                <a:srgbClr val="92D050"/>
              </a:solidFill>
            </a:ln>
          </c:spPr>
          <c:marker>
            <c:symbol val="none"/>
          </c:marker>
          <c:xVal>
            <c:numRef>
              <c:f>Calculator!$AR$47:$AR$97</c:f>
              <c:numCache>
                <c:formatCode>0.0</c:formatCode>
                <c:ptCount val="51"/>
                <c:pt idx="0">
                  <c:v>-25</c:v>
                </c:pt>
                <c:pt idx="1">
                  <c:v>-24</c:v>
                </c:pt>
                <c:pt idx="2">
                  <c:v>-23</c:v>
                </c:pt>
                <c:pt idx="3">
                  <c:v>-22</c:v>
                </c:pt>
                <c:pt idx="4">
                  <c:v>-21</c:v>
                </c:pt>
                <c:pt idx="5">
                  <c:v>-20</c:v>
                </c:pt>
                <c:pt idx="6">
                  <c:v>-19</c:v>
                </c:pt>
                <c:pt idx="7">
                  <c:v>-18</c:v>
                </c:pt>
                <c:pt idx="8">
                  <c:v>-17</c:v>
                </c:pt>
                <c:pt idx="9">
                  <c:v>-16</c:v>
                </c:pt>
                <c:pt idx="10">
                  <c:v>-15</c:v>
                </c:pt>
                <c:pt idx="11">
                  <c:v>-14</c:v>
                </c:pt>
                <c:pt idx="12">
                  <c:v>-13</c:v>
                </c:pt>
                <c:pt idx="13">
                  <c:v>-12</c:v>
                </c:pt>
                <c:pt idx="14">
                  <c:v>-11</c:v>
                </c:pt>
                <c:pt idx="15">
                  <c:v>-10</c:v>
                </c:pt>
                <c:pt idx="16">
                  <c:v>-9</c:v>
                </c:pt>
                <c:pt idx="17">
                  <c:v>-8</c:v>
                </c:pt>
                <c:pt idx="18">
                  <c:v>-7</c:v>
                </c:pt>
                <c:pt idx="19">
                  <c:v>-6</c:v>
                </c:pt>
                <c:pt idx="20">
                  <c:v>-5</c:v>
                </c:pt>
                <c:pt idx="21">
                  <c:v>-4</c:v>
                </c:pt>
                <c:pt idx="22">
                  <c:v>-3</c:v>
                </c:pt>
                <c:pt idx="23">
                  <c:v>-2</c:v>
                </c:pt>
                <c:pt idx="24">
                  <c:v>-1</c:v>
                </c:pt>
                <c:pt idx="25">
                  <c:v>0</c:v>
                </c:pt>
                <c:pt idx="26">
                  <c:v>1</c:v>
                </c:pt>
                <c:pt idx="27">
                  <c:v>2</c:v>
                </c:pt>
                <c:pt idx="28">
                  <c:v>3</c:v>
                </c:pt>
                <c:pt idx="29">
                  <c:v>4</c:v>
                </c:pt>
                <c:pt idx="30">
                  <c:v>5</c:v>
                </c:pt>
                <c:pt idx="31">
                  <c:v>6</c:v>
                </c:pt>
                <c:pt idx="32">
                  <c:v>7</c:v>
                </c:pt>
                <c:pt idx="33">
                  <c:v>8</c:v>
                </c:pt>
                <c:pt idx="34">
                  <c:v>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numCache>
            </c:numRef>
          </c:xVal>
          <c:yVal>
            <c:numRef>
              <c:f>Calculator!$AS$47:$AS$97</c:f>
              <c:numCache>
                <c:formatCode>0.00</c:formatCode>
                <c:ptCount val="51"/>
                <c:pt idx="0">
                  <c:v>0.29999999999999982</c:v>
                </c:pt>
                <c:pt idx="1">
                  <c:v>0.3879999999999999</c:v>
                </c:pt>
                <c:pt idx="2">
                  <c:v>0.47599999999999953</c:v>
                </c:pt>
                <c:pt idx="3">
                  <c:v>0.56399999999999983</c:v>
                </c:pt>
                <c:pt idx="4">
                  <c:v>0.65199999999999991</c:v>
                </c:pt>
                <c:pt idx="5">
                  <c:v>0.73999999999999977</c:v>
                </c:pt>
                <c:pt idx="6">
                  <c:v>0.82799999999999985</c:v>
                </c:pt>
                <c:pt idx="7">
                  <c:v>0.91599999999999993</c:v>
                </c:pt>
                <c:pt idx="8">
                  <c:v>1.0039999999999998</c:v>
                </c:pt>
                <c:pt idx="9">
                  <c:v>1.0919999999999999</c:v>
                </c:pt>
                <c:pt idx="10">
                  <c:v>1.18</c:v>
                </c:pt>
                <c:pt idx="11">
                  <c:v>1.2679999999999998</c:v>
                </c:pt>
                <c:pt idx="12">
                  <c:v>1.3559999999999999</c:v>
                </c:pt>
                <c:pt idx="13">
                  <c:v>1.444</c:v>
                </c:pt>
                <c:pt idx="14">
                  <c:v>1.532</c:v>
                </c:pt>
                <c:pt idx="15">
                  <c:v>1.6199999999999999</c:v>
                </c:pt>
                <c:pt idx="16">
                  <c:v>1.708</c:v>
                </c:pt>
                <c:pt idx="17">
                  <c:v>1.7959999999999998</c:v>
                </c:pt>
                <c:pt idx="18">
                  <c:v>1.8839999999999999</c:v>
                </c:pt>
                <c:pt idx="19">
                  <c:v>1.972</c:v>
                </c:pt>
                <c:pt idx="20">
                  <c:v>2.06</c:v>
                </c:pt>
                <c:pt idx="21">
                  <c:v>2.1480000000000001</c:v>
                </c:pt>
                <c:pt idx="22">
                  <c:v>2.2359999999999998</c:v>
                </c:pt>
                <c:pt idx="23">
                  <c:v>2.3239999999999998</c:v>
                </c:pt>
                <c:pt idx="24">
                  <c:v>2.4119999999999999</c:v>
                </c:pt>
                <c:pt idx="25">
                  <c:v>2.5</c:v>
                </c:pt>
                <c:pt idx="26">
                  <c:v>2.5880000000000001</c:v>
                </c:pt>
                <c:pt idx="27">
                  <c:v>2.6760000000000002</c:v>
                </c:pt>
                <c:pt idx="28">
                  <c:v>2.7640000000000002</c:v>
                </c:pt>
                <c:pt idx="29">
                  <c:v>2.8519999999999999</c:v>
                </c:pt>
                <c:pt idx="30">
                  <c:v>2.94</c:v>
                </c:pt>
                <c:pt idx="31">
                  <c:v>3.028</c:v>
                </c:pt>
                <c:pt idx="32">
                  <c:v>3.1160000000000001</c:v>
                </c:pt>
                <c:pt idx="33">
                  <c:v>3.2040000000000002</c:v>
                </c:pt>
                <c:pt idx="34">
                  <c:v>3.2919999999999998</c:v>
                </c:pt>
                <c:pt idx="35">
                  <c:v>3.38</c:v>
                </c:pt>
                <c:pt idx="36">
                  <c:v>3.468</c:v>
                </c:pt>
                <c:pt idx="37">
                  <c:v>3.556</c:v>
                </c:pt>
                <c:pt idx="38">
                  <c:v>3.6440000000000001</c:v>
                </c:pt>
                <c:pt idx="39">
                  <c:v>3.7320000000000002</c:v>
                </c:pt>
                <c:pt idx="40">
                  <c:v>3.8200000000000003</c:v>
                </c:pt>
                <c:pt idx="41">
                  <c:v>3.9080000000000004</c:v>
                </c:pt>
                <c:pt idx="42">
                  <c:v>3.9960000000000004</c:v>
                </c:pt>
                <c:pt idx="43">
                  <c:v>4.0839999999999996</c:v>
                </c:pt>
                <c:pt idx="44">
                  <c:v>4.1720000000000006</c:v>
                </c:pt>
                <c:pt idx="45">
                  <c:v>4.26</c:v>
                </c:pt>
                <c:pt idx="46">
                  <c:v>4.3479999999999999</c:v>
                </c:pt>
                <c:pt idx="47">
                  <c:v>4.4359999999999999</c:v>
                </c:pt>
                <c:pt idx="48">
                  <c:v>4.5240000000000009</c:v>
                </c:pt>
                <c:pt idx="49">
                  <c:v>4.6120000000000001</c:v>
                </c:pt>
                <c:pt idx="50">
                  <c:v>4.7</c:v>
                </c:pt>
              </c:numCache>
            </c:numRef>
          </c:yVal>
          <c:smooth val="0"/>
          <c:extLst>
            <c:ext xmlns:c16="http://schemas.microsoft.com/office/drawing/2014/chart" uri="{C3380CC4-5D6E-409C-BE32-E72D297353CC}">
              <c16:uniqueId val="{00000001-4253-4A5A-BF4C-1D08C9C4CA38}"/>
            </c:ext>
          </c:extLst>
        </c:ser>
        <c:ser>
          <c:idx val="0"/>
          <c:order val="3"/>
          <c:tx>
            <c:v>Actual</c:v>
          </c:tx>
          <c:spPr>
            <a:ln>
              <a:solidFill>
                <a:srgbClr val="2217F5"/>
              </a:solidFill>
              <a:prstDash val="sysDash"/>
            </a:ln>
          </c:spPr>
          <c:marker>
            <c:symbol val="none"/>
          </c:marker>
          <c:xVal>
            <c:numRef>
              <c:f>Calculator!$AT$47:$AT$97</c:f>
              <c:numCache>
                <c:formatCode>0.0</c:formatCode>
                <c:ptCount val="51"/>
                <c:pt idx="0">
                  <c:v>-25</c:v>
                </c:pt>
                <c:pt idx="1">
                  <c:v>-24</c:v>
                </c:pt>
                <c:pt idx="2">
                  <c:v>-23</c:v>
                </c:pt>
                <c:pt idx="3">
                  <c:v>-22</c:v>
                </c:pt>
                <c:pt idx="4">
                  <c:v>-21</c:v>
                </c:pt>
                <c:pt idx="5">
                  <c:v>-20</c:v>
                </c:pt>
                <c:pt idx="6">
                  <c:v>-19</c:v>
                </c:pt>
                <c:pt idx="7">
                  <c:v>-18</c:v>
                </c:pt>
                <c:pt idx="8">
                  <c:v>-17</c:v>
                </c:pt>
                <c:pt idx="9">
                  <c:v>-16</c:v>
                </c:pt>
                <c:pt idx="10">
                  <c:v>-15</c:v>
                </c:pt>
                <c:pt idx="11">
                  <c:v>-14</c:v>
                </c:pt>
                <c:pt idx="12">
                  <c:v>-13</c:v>
                </c:pt>
                <c:pt idx="13">
                  <c:v>-12</c:v>
                </c:pt>
                <c:pt idx="14">
                  <c:v>-11</c:v>
                </c:pt>
                <c:pt idx="15">
                  <c:v>-10</c:v>
                </c:pt>
                <c:pt idx="16">
                  <c:v>-9</c:v>
                </c:pt>
                <c:pt idx="17">
                  <c:v>-8</c:v>
                </c:pt>
                <c:pt idx="18">
                  <c:v>-7</c:v>
                </c:pt>
                <c:pt idx="19">
                  <c:v>-6</c:v>
                </c:pt>
                <c:pt idx="20">
                  <c:v>-5</c:v>
                </c:pt>
                <c:pt idx="21">
                  <c:v>-4</c:v>
                </c:pt>
                <c:pt idx="22">
                  <c:v>-3</c:v>
                </c:pt>
                <c:pt idx="23">
                  <c:v>-2</c:v>
                </c:pt>
                <c:pt idx="24">
                  <c:v>-1</c:v>
                </c:pt>
                <c:pt idx="25">
                  <c:v>0</c:v>
                </c:pt>
                <c:pt idx="26">
                  <c:v>1</c:v>
                </c:pt>
                <c:pt idx="27">
                  <c:v>2</c:v>
                </c:pt>
                <c:pt idx="28">
                  <c:v>3</c:v>
                </c:pt>
                <c:pt idx="29">
                  <c:v>4</c:v>
                </c:pt>
                <c:pt idx="30">
                  <c:v>5</c:v>
                </c:pt>
                <c:pt idx="31">
                  <c:v>6</c:v>
                </c:pt>
                <c:pt idx="32">
                  <c:v>7</c:v>
                </c:pt>
                <c:pt idx="33">
                  <c:v>8</c:v>
                </c:pt>
                <c:pt idx="34">
                  <c:v>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numCache>
            </c:numRef>
          </c:xVal>
          <c:yVal>
            <c:numRef>
              <c:f>Calculator!$AU$47:$AU$97</c:f>
              <c:numCache>
                <c:formatCode>0.00</c:formatCode>
                <c:ptCount val="51"/>
                <c:pt idx="0">
                  <c:v>0.625</c:v>
                </c:pt>
                <c:pt idx="1">
                  <c:v>0.7</c:v>
                </c:pt>
                <c:pt idx="2">
                  <c:v>0.77499999999999991</c:v>
                </c:pt>
                <c:pt idx="3">
                  <c:v>0.85000000000000009</c:v>
                </c:pt>
                <c:pt idx="4">
                  <c:v>0.92500000000000004</c:v>
                </c:pt>
                <c:pt idx="5">
                  <c:v>1</c:v>
                </c:pt>
                <c:pt idx="6">
                  <c:v>1.075</c:v>
                </c:pt>
                <c:pt idx="7">
                  <c:v>1.1499999999999999</c:v>
                </c:pt>
                <c:pt idx="8">
                  <c:v>1.2250000000000001</c:v>
                </c:pt>
                <c:pt idx="9">
                  <c:v>1.3</c:v>
                </c:pt>
                <c:pt idx="10">
                  <c:v>1.375</c:v>
                </c:pt>
                <c:pt idx="11">
                  <c:v>1.45</c:v>
                </c:pt>
                <c:pt idx="12">
                  <c:v>1.5249999999999999</c:v>
                </c:pt>
                <c:pt idx="13">
                  <c:v>1.6</c:v>
                </c:pt>
                <c:pt idx="14">
                  <c:v>1.675</c:v>
                </c:pt>
                <c:pt idx="15">
                  <c:v>1.75</c:v>
                </c:pt>
                <c:pt idx="16">
                  <c:v>1.825</c:v>
                </c:pt>
                <c:pt idx="17">
                  <c:v>1.9</c:v>
                </c:pt>
                <c:pt idx="18">
                  <c:v>1.9750000000000001</c:v>
                </c:pt>
                <c:pt idx="19">
                  <c:v>2.0499999999999998</c:v>
                </c:pt>
                <c:pt idx="20">
                  <c:v>2.125</c:v>
                </c:pt>
                <c:pt idx="21">
                  <c:v>2.2000000000000002</c:v>
                </c:pt>
                <c:pt idx="22">
                  <c:v>2.2749999999999999</c:v>
                </c:pt>
                <c:pt idx="23">
                  <c:v>2.35</c:v>
                </c:pt>
                <c:pt idx="24">
                  <c:v>2.4249999999999998</c:v>
                </c:pt>
                <c:pt idx="25">
                  <c:v>2.5</c:v>
                </c:pt>
                <c:pt idx="26">
                  <c:v>2.5750000000000002</c:v>
                </c:pt>
                <c:pt idx="27">
                  <c:v>2.65</c:v>
                </c:pt>
                <c:pt idx="28">
                  <c:v>2.7250000000000001</c:v>
                </c:pt>
                <c:pt idx="29">
                  <c:v>2.8</c:v>
                </c:pt>
                <c:pt idx="30">
                  <c:v>2.875</c:v>
                </c:pt>
                <c:pt idx="31">
                  <c:v>2.95</c:v>
                </c:pt>
                <c:pt idx="32">
                  <c:v>3.0249999999999999</c:v>
                </c:pt>
                <c:pt idx="33">
                  <c:v>3.1</c:v>
                </c:pt>
                <c:pt idx="34">
                  <c:v>3.1749999999999998</c:v>
                </c:pt>
                <c:pt idx="35">
                  <c:v>3.25</c:v>
                </c:pt>
                <c:pt idx="36">
                  <c:v>3.3250000000000002</c:v>
                </c:pt>
                <c:pt idx="37">
                  <c:v>3.4</c:v>
                </c:pt>
                <c:pt idx="38">
                  <c:v>3.4750000000000001</c:v>
                </c:pt>
                <c:pt idx="39">
                  <c:v>3.55</c:v>
                </c:pt>
                <c:pt idx="40">
                  <c:v>3.625</c:v>
                </c:pt>
                <c:pt idx="41">
                  <c:v>3.7</c:v>
                </c:pt>
                <c:pt idx="42">
                  <c:v>3.7749999999999999</c:v>
                </c:pt>
                <c:pt idx="43">
                  <c:v>3.85</c:v>
                </c:pt>
                <c:pt idx="44">
                  <c:v>3.9249999999999998</c:v>
                </c:pt>
                <c:pt idx="45">
                  <c:v>4</c:v>
                </c:pt>
                <c:pt idx="46">
                  <c:v>4.0750000000000002</c:v>
                </c:pt>
                <c:pt idx="47">
                  <c:v>4.1500000000000004</c:v>
                </c:pt>
                <c:pt idx="48">
                  <c:v>4.2249999999999996</c:v>
                </c:pt>
                <c:pt idx="49">
                  <c:v>4.3</c:v>
                </c:pt>
                <c:pt idx="50">
                  <c:v>4.375</c:v>
                </c:pt>
              </c:numCache>
            </c:numRef>
          </c:yVal>
          <c:smooth val="0"/>
          <c:extLst>
            <c:ext xmlns:c16="http://schemas.microsoft.com/office/drawing/2014/chart" uri="{C3380CC4-5D6E-409C-BE32-E72D297353CC}">
              <c16:uniqueId val="{00000003-4253-4A5A-BF4C-1D08C9C4CA38}"/>
            </c:ext>
          </c:extLst>
        </c:ser>
        <c:dLbls>
          <c:showLegendKey val="0"/>
          <c:showVal val="0"/>
          <c:showCatName val="0"/>
          <c:showSerName val="0"/>
          <c:showPercent val="0"/>
          <c:showBubbleSize val="0"/>
        </c:dLbls>
        <c:axId val="68319488"/>
        <c:axId val="68334336"/>
      </c:scatterChart>
      <c:valAx>
        <c:axId val="68319488"/>
        <c:scaling>
          <c:orientation val="minMax"/>
        </c:scaling>
        <c:delete val="0"/>
        <c:axPos val="b"/>
        <c:minorGridlines>
          <c:spPr>
            <a:ln w="6350"/>
          </c:spPr>
        </c:minorGridlines>
        <c:title>
          <c:tx>
            <c:rich>
              <a:bodyPr/>
              <a:lstStyle/>
              <a:p>
                <a:pPr>
                  <a:defRPr/>
                </a:pPr>
                <a:r>
                  <a:rPr lang="en-GB"/>
                  <a:t>Load Current, I [A]</a:t>
                </a:r>
              </a:p>
            </c:rich>
          </c:tx>
          <c:overlay val="0"/>
        </c:title>
        <c:numFmt formatCode="0.0" sourceLinked="1"/>
        <c:majorTickMark val="out"/>
        <c:minorTickMark val="none"/>
        <c:tickLblPos val="nextTo"/>
        <c:crossAx val="68334336"/>
        <c:crossesAt val="-0.5"/>
        <c:crossBetween val="midCat"/>
      </c:valAx>
      <c:valAx>
        <c:axId val="68334336"/>
        <c:scaling>
          <c:orientation val="minMax"/>
          <c:max val="5.5"/>
          <c:min val="-0.5"/>
        </c:scaling>
        <c:delete val="0"/>
        <c:axPos val="l"/>
        <c:majorGridlines/>
        <c:minorGridlines>
          <c:spPr>
            <a:ln>
              <a:solidFill>
                <a:srgbClr val="808080">
                  <a:alpha val="0"/>
                </a:srgbClr>
              </a:solidFill>
            </a:ln>
          </c:spPr>
        </c:minorGridlines>
        <c:title>
          <c:tx>
            <c:rich>
              <a:bodyPr rot="-5400000" vert="horz"/>
              <a:lstStyle/>
              <a:p>
                <a:pPr>
                  <a:defRPr/>
                </a:pPr>
                <a:r>
                  <a:rPr lang="en-GB"/>
                  <a:t>Output</a:t>
                </a:r>
                <a:r>
                  <a:rPr lang="en-GB" baseline="0"/>
                  <a:t>  </a:t>
                </a:r>
                <a:r>
                  <a:rPr lang="en-GB"/>
                  <a:t>Voltage, V</a:t>
                </a:r>
                <a:r>
                  <a:rPr lang="en-GB" baseline="-25000"/>
                  <a:t>CSO</a:t>
                </a:r>
                <a:r>
                  <a:rPr lang="en-GB" baseline="0"/>
                  <a:t> [V]</a:t>
                </a:r>
                <a:endParaRPr lang="en-GB"/>
              </a:p>
            </c:rich>
          </c:tx>
          <c:overlay val="0"/>
        </c:title>
        <c:numFmt formatCode="0.00" sourceLinked="1"/>
        <c:majorTickMark val="out"/>
        <c:minorTickMark val="none"/>
        <c:tickLblPos val="nextTo"/>
        <c:crossAx val="68319488"/>
        <c:crosses val="autoZero"/>
        <c:crossBetween val="midCat"/>
        <c:majorUnit val="0.5"/>
      </c:valAx>
      <c:spPr>
        <a:solidFill>
          <a:schemeClr val="tx2">
            <a:lumMod val="20000"/>
            <a:lumOff val="80000"/>
          </a:schemeClr>
        </a:solidFill>
      </c:spPr>
    </c:plotArea>
    <c:legend>
      <c:legendPos val="r"/>
      <c:layout>
        <c:manualLayout>
          <c:xMode val="edge"/>
          <c:yMode val="edge"/>
          <c:x val="0.61972613316735348"/>
          <c:y val="0.58672051045187013"/>
          <c:w val="0.33299126241894694"/>
          <c:h val="0.19896218728192092"/>
        </c:manualLayout>
      </c:layout>
      <c:overlay val="1"/>
    </c:legend>
    <c:plotVisOnly val="1"/>
    <c:dispBlanksAs val="gap"/>
    <c:showDLblsOverMax val="0"/>
  </c:chart>
  <c:spPr>
    <a:solidFill>
      <a:srgbClr val="1F497D">
        <a:lumMod val="20000"/>
        <a:lumOff val="80000"/>
      </a:srgbClr>
    </a:solidFill>
    <a:ln w="25400">
      <a:solidFill>
        <a:srgbClr val="2217F5"/>
      </a:solidFill>
    </a:ln>
  </c:spPr>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10</xdr:col>
      <xdr:colOff>533400</xdr:colOff>
      <xdr:row>2</xdr:row>
      <xdr:rowOff>19050</xdr:rowOff>
    </xdr:from>
    <xdr:to>
      <xdr:col>13</xdr:col>
      <xdr:colOff>769803</xdr:colOff>
      <xdr:row>6</xdr:row>
      <xdr:rowOff>88822</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381000"/>
          <a:ext cx="2068378" cy="7904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232841</xdr:colOff>
      <xdr:row>0</xdr:row>
      <xdr:rowOff>73158</xdr:rowOff>
    </xdr:from>
    <xdr:to>
      <xdr:col>28</xdr:col>
      <xdr:colOff>427423</xdr:colOff>
      <xdr:row>26</xdr:row>
      <xdr:rowOff>27067</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87935</xdr:colOff>
      <xdr:row>0</xdr:row>
      <xdr:rowOff>2</xdr:rowOff>
    </xdr:from>
    <xdr:to>
      <xdr:col>6</xdr:col>
      <xdr:colOff>59362</xdr:colOff>
      <xdr:row>2</xdr:row>
      <xdr:rowOff>145730</xdr:rowOff>
    </xdr:to>
    <xdr:pic>
      <xdr:nvPicPr>
        <xdr:cNvPr id="4" name="Pictur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935" y="2"/>
          <a:ext cx="2058853" cy="780972"/>
        </a:xfrm>
        <a:prstGeom prst="rect">
          <a:avLst/>
        </a:prstGeom>
      </xdr:spPr>
    </xdr:pic>
    <xdr:clientData/>
  </xdr:twoCellAnchor>
  <xdr:twoCellAnchor>
    <xdr:from>
      <xdr:col>7</xdr:col>
      <xdr:colOff>0</xdr:colOff>
      <xdr:row>0</xdr:row>
      <xdr:rowOff>19238</xdr:rowOff>
    </xdr:from>
    <xdr:to>
      <xdr:col>15</xdr:col>
      <xdr:colOff>0</xdr:colOff>
      <xdr:row>3</xdr:row>
      <xdr:rowOff>0</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2173941" y="19238"/>
          <a:ext cx="3720353" cy="9556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2400" b="1"/>
            <a:t>A4911, A4913</a:t>
          </a:r>
        </a:p>
      </xdr:txBody>
    </xdr:sp>
    <xdr:clientData/>
  </xdr:twoCellAnchor>
  <mc:AlternateContent xmlns:mc="http://schemas.openxmlformats.org/markup-compatibility/2006">
    <mc:Choice xmlns:a14="http://schemas.microsoft.com/office/drawing/2010/main" Requires="a14">
      <xdr:twoCellAnchor editAs="oneCell">
        <xdr:from>
          <xdr:col>28</xdr:col>
          <xdr:colOff>520700</xdr:colOff>
          <xdr:row>0</xdr:row>
          <xdr:rowOff>95250</xdr:rowOff>
        </xdr:from>
        <xdr:to>
          <xdr:col>43</xdr:col>
          <xdr:colOff>107950</xdr:colOff>
          <xdr:row>26</xdr:row>
          <xdr:rowOff>12700</xdr:rowOff>
        </xdr:to>
        <xdr:sp macro="" textlink="">
          <xdr:nvSpPr>
            <xdr:cNvPr id="2064" name="Object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solidFill>
              <a:srgbClr val="FFFFFF" mc:Ignorable="a14" a14:legacySpreadsheetColorIndex="65"/>
            </a:solidFill>
            <a:ln w="25400">
              <a:solidFill>
                <a:srgbClr val="0000FF" mc:Ignorable="a14" a14:legacySpreadsheetColorIndex="39"/>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15875</xdr:rowOff>
    </xdr:from>
    <xdr:to>
      <xdr:col>3</xdr:col>
      <xdr:colOff>134803</xdr:colOff>
      <xdr:row>4</xdr:row>
      <xdr:rowOff>85647</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5875"/>
          <a:ext cx="2065203" cy="79367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image" Target="../media/image2.emf"/><Relationship Id="rId4" Type="http://schemas.openxmlformats.org/officeDocument/2006/relationships/package" Target="../embeddings/Microsoft_Visio_Drawing.vsdx"/></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6A784-C17E-4C22-BD77-6D5DD235806C}">
  <dimension ref="B1:Q21"/>
  <sheetViews>
    <sheetView showRowColHeaders="0" tabSelected="1" workbookViewId="0">
      <selection activeCell="B11" sqref="B11:O18"/>
    </sheetView>
  </sheetViews>
  <sheetFormatPr defaultRowHeight="14" x14ac:dyDescent="0.35"/>
  <cols>
    <col min="1" max="1" width="3.26953125" style="2" customWidth="1"/>
    <col min="2" max="2" width="9.6328125" style="2" customWidth="1"/>
    <col min="3" max="3" width="8.7265625" style="2" customWidth="1"/>
    <col min="4" max="13" width="8.7265625" style="2"/>
    <col min="14" max="14" width="11.1796875" style="2" customWidth="1"/>
    <col min="15" max="15" width="3.6328125" style="2" customWidth="1"/>
    <col min="16" max="16384" width="8.7265625" style="2"/>
  </cols>
  <sheetData>
    <row r="1" spans="2:15" x14ac:dyDescent="0.35">
      <c r="L1" s="4" t="s">
        <v>15</v>
      </c>
    </row>
    <row r="7" spans="2:15" s="6" customFormat="1" ht="28" x14ac:dyDescent="0.35">
      <c r="B7" s="5" t="s">
        <v>29</v>
      </c>
      <c r="C7" s="5"/>
      <c r="D7" s="5"/>
      <c r="E7" s="5"/>
      <c r="F7" s="5"/>
      <c r="G7" s="5"/>
    </row>
    <row r="9" spans="2:15" ht="32" customHeight="1" x14ac:dyDescent="0.35">
      <c r="B9" s="80" t="s">
        <v>28</v>
      </c>
      <c r="C9" s="80"/>
      <c r="D9" s="80"/>
      <c r="E9" s="80"/>
    </row>
    <row r="11" spans="2:15" ht="14" customHeight="1" x14ac:dyDescent="0.35">
      <c r="B11" s="81" t="s">
        <v>65</v>
      </c>
      <c r="C11" s="81"/>
      <c r="D11" s="81"/>
      <c r="E11" s="81"/>
      <c r="F11" s="81"/>
      <c r="G11" s="81"/>
      <c r="H11" s="81"/>
      <c r="I11" s="81"/>
      <c r="J11" s="81"/>
      <c r="K11" s="81"/>
      <c r="L11" s="81"/>
      <c r="M11" s="81"/>
      <c r="N11" s="81"/>
      <c r="O11" s="81"/>
    </row>
    <row r="12" spans="2:15" x14ac:dyDescent="0.35">
      <c r="B12" s="81"/>
      <c r="C12" s="81"/>
      <c r="D12" s="81"/>
      <c r="E12" s="81"/>
      <c r="F12" s="81"/>
      <c r="G12" s="81"/>
      <c r="H12" s="81"/>
      <c r="I12" s="81"/>
      <c r="J12" s="81"/>
      <c r="K12" s="81"/>
      <c r="L12" s="81"/>
      <c r="M12" s="81"/>
      <c r="N12" s="81"/>
      <c r="O12" s="81"/>
    </row>
    <row r="13" spans="2:15" x14ac:dyDescent="0.35">
      <c r="B13" s="81"/>
      <c r="C13" s="81"/>
      <c r="D13" s="81"/>
      <c r="E13" s="81"/>
      <c r="F13" s="81"/>
      <c r="G13" s="81"/>
      <c r="H13" s="81"/>
      <c r="I13" s="81"/>
      <c r="J13" s="81"/>
      <c r="K13" s="81"/>
      <c r="L13" s="81"/>
      <c r="M13" s="81"/>
      <c r="N13" s="81"/>
      <c r="O13" s="81"/>
    </row>
    <row r="14" spans="2:15" x14ac:dyDescent="0.35">
      <c r="B14" s="81"/>
      <c r="C14" s="81"/>
      <c r="D14" s="81"/>
      <c r="E14" s="81"/>
      <c r="F14" s="81"/>
      <c r="G14" s="81"/>
      <c r="H14" s="81"/>
      <c r="I14" s="81"/>
      <c r="J14" s="81"/>
      <c r="K14" s="81"/>
      <c r="L14" s="81"/>
      <c r="M14" s="81"/>
      <c r="N14" s="81"/>
      <c r="O14" s="81"/>
    </row>
    <row r="15" spans="2:15" x14ac:dyDescent="0.35">
      <c r="B15" s="81"/>
      <c r="C15" s="81"/>
      <c r="D15" s="81"/>
      <c r="E15" s="81"/>
      <c r="F15" s="81"/>
      <c r="G15" s="81"/>
      <c r="H15" s="81"/>
      <c r="I15" s="81"/>
      <c r="J15" s="81"/>
      <c r="K15" s="81"/>
      <c r="L15" s="81"/>
      <c r="M15" s="81"/>
      <c r="N15" s="81"/>
      <c r="O15" s="81"/>
    </row>
    <row r="16" spans="2:15" x14ac:dyDescent="0.35">
      <c r="B16" s="81"/>
      <c r="C16" s="81"/>
      <c r="D16" s="81"/>
      <c r="E16" s="81"/>
      <c r="F16" s="81"/>
      <c r="G16" s="81"/>
      <c r="H16" s="81"/>
      <c r="I16" s="81"/>
      <c r="J16" s="81"/>
      <c r="K16" s="81"/>
      <c r="L16" s="81"/>
      <c r="M16" s="81"/>
      <c r="N16" s="81"/>
      <c r="O16" s="81"/>
    </row>
    <row r="17" spans="2:17" x14ac:dyDescent="0.35">
      <c r="B17" s="81"/>
      <c r="C17" s="81"/>
      <c r="D17" s="81"/>
      <c r="E17" s="81"/>
      <c r="F17" s="81"/>
      <c r="G17" s="81"/>
      <c r="H17" s="81"/>
      <c r="I17" s="81"/>
      <c r="J17" s="81"/>
      <c r="K17" s="81"/>
      <c r="L17" s="81"/>
      <c r="M17" s="81"/>
      <c r="N17" s="81"/>
      <c r="O17" s="81"/>
    </row>
    <row r="18" spans="2:17" x14ac:dyDescent="0.35">
      <c r="B18" s="81"/>
      <c r="C18" s="81"/>
      <c r="D18" s="81"/>
      <c r="E18" s="81"/>
      <c r="F18" s="81"/>
      <c r="G18" s="81"/>
      <c r="H18" s="81"/>
      <c r="I18" s="81"/>
      <c r="J18" s="81"/>
      <c r="K18" s="81"/>
      <c r="L18" s="81"/>
      <c r="M18" s="81"/>
      <c r="N18" s="81"/>
      <c r="O18" s="81"/>
    </row>
    <row r="19" spans="2:17" ht="124" customHeight="1" x14ac:dyDescent="0.35">
      <c r="B19" s="81" t="s">
        <v>67</v>
      </c>
      <c r="C19" s="81"/>
      <c r="D19" s="81"/>
      <c r="E19" s="81"/>
      <c r="F19" s="81"/>
      <c r="G19" s="81"/>
      <c r="H19" s="81"/>
      <c r="I19" s="81"/>
      <c r="J19" s="81"/>
      <c r="K19" s="81"/>
      <c r="L19" s="81"/>
      <c r="M19" s="81"/>
      <c r="N19" s="81"/>
      <c r="O19" s="81"/>
      <c r="P19" s="3"/>
      <c r="Q19" s="3"/>
    </row>
    <row r="21" spans="2:17" ht="74" customHeight="1" x14ac:dyDescent="0.35">
      <c r="B21" s="81" t="s">
        <v>21</v>
      </c>
      <c r="C21" s="81"/>
      <c r="D21" s="81"/>
      <c r="E21" s="81"/>
      <c r="F21" s="81"/>
      <c r="G21" s="81"/>
      <c r="H21" s="81"/>
      <c r="I21" s="81"/>
      <c r="J21" s="81"/>
      <c r="K21" s="81"/>
      <c r="L21" s="81"/>
      <c r="M21" s="81"/>
      <c r="N21" s="7"/>
    </row>
  </sheetData>
  <sheetProtection sheet="1" objects="1" scenarios="1"/>
  <mergeCells count="4">
    <mergeCell ref="B9:E9"/>
    <mergeCell ref="B21:M21"/>
    <mergeCell ref="B19:O19"/>
    <mergeCell ref="B11:O1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X107"/>
  <sheetViews>
    <sheetView showRowColHeaders="0" zoomScale="85" zoomScaleNormal="85" workbookViewId="0">
      <selection activeCell="N25" sqref="N25"/>
    </sheetView>
  </sheetViews>
  <sheetFormatPr defaultColWidth="9.1796875" defaultRowHeight="14" x14ac:dyDescent="0.3"/>
  <cols>
    <col min="1" max="1" width="3.453125" style="21" customWidth="1"/>
    <col min="2" max="2" width="6.1796875" style="21" customWidth="1"/>
    <col min="3" max="3" width="6.453125" style="21" customWidth="1"/>
    <col min="4" max="4" width="6.81640625" style="21" customWidth="1"/>
    <col min="5" max="5" width="4.453125" style="21" customWidth="1"/>
    <col min="6" max="6" width="2.54296875" style="21" customWidth="1"/>
    <col min="7" max="7" width="1.26953125" style="21" customWidth="1"/>
    <col min="8" max="8" width="9.1796875" style="21"/>
    <col min="9" max="9" width="6.81640625" style="21" customWidth="1"/>
    <col min="10" max="10" width="7.54296875" style="21" customWidth="1"/>
    <col min="11" max="11" width="2.36328125" style="21" customWidth="1"/>
    <col min="12" max="12" width="1.26953125" style="21" customWidth="1"/>
    <col min="13" max="13" width="10.54296875" style="21" customWidth="1"/>
    <col min="14" max="14" width="8.26953125" style="21" customWidth="1"/>
    <col min="15" max="15" width="7.36328125" style="21" customWidth="1"/>
    <col min="16" max="16" width="3.6328125" style="21" customWidth="1"/>
    <col min="17" max="17" width="5.1796875" style="21" customWidth="1"/>
    <col min="18" max="18" width="7.54296875" style="21" customWidth="1"/>
    <col min="19" max="19" width="3.90625" style="21" customWidth="1"/>
    <col min="20" max="20" width="3.08984375" style="21" customWidth="1"/>
    <col min="21" max="21" width="3.36328125" style="21" customWidth="1"/>
    <col min="22" max="22" width="4" style="21" customWidth="1"/>
    <col min="23" max="23" width="4.26953125" style="21" customWidth="1"/>
    <col min="24" max="24" width="9.1796875" style="21"/>
    <col min="25" max="25" width="9.1796875" style="22" customWidth="1"/>
    <col min="26" max="26" width="9.1796875" style="21" customWidth="1"/>
    <col min="27" max="32" width="9.1796875" style="21"/>
    <col min="33" max="33" width="3.26953125" style="21" customWidth="1"/>
    <col min="34" max="38" width="9.1796875" style="21"/>
    <col min="39" max="39" width="9.1796875" style="53" customWidth="1"/>
    <col min="40" max="40" width="9.1796875" style="53"/>
    <col min="41" max="42" width="12.08984375" style="53" customWidth="1"/>
    <col min="43" max="43" width="3.453125" style="53" customWidth="1"/>
    <col min="44" max="45" width="12.08984375" style="53" customWidth="1"/>
    <col min="46" max="49" width="9.1796875" style="53"/>
    <col min="50" max="16384" width="9.1796875" style="21"/>
  </cols>
  <sheetData>
    <row r="1" spans="1:49" ht="25.5" customHeight="1" x14ac:dyDescent="0.4">
      <c r="A1" s="21" t="s">
        <v>71</v>
      </c>
      <c r="B1" s="20"/>
      <c r="AM1" s="75"/>
    </row>
    <row r="2" spans="1:49" ht="25.5" customHeight="1" x14ac:dyDescent="0.4">
      <c r="B2" s="20"/>
    </row>
    <row r="3" spans="1:49" ht="25.5" customHeight="1" x14ac:dyDescent="0.4">
      <c r="B3" s="23" t="s">
        <v>12</v>
      </c>
    </row>
    <row r="4" spans="1:49" ht="14.5" thickBot="1" x14ac:dyDescent="0.35"/>
    <row r="5" spans="1:49" s="25" customFormat="1" ht="15" thickTop="1" thickBot="1" x14ac:dyDescent="0.35">
      <c r="B5" s="87" t="s">
        <v>47</v>
      </c>
      <c r="C5" s="88"/>
      <c r="D5" s="88"/>
      <c r="E5" s="89"/>
      <c r="F5" s="24"/>
      <c r="H5" s="87" t="s">
        <v>48</v>
      </c>
      <c r="I5" s="88"/>
      <c r="J5" s="89"/>
      <c r="M5" s="87" t="s">
        <v>49</v>
      </c>
      <c r="N5" s="88"/>
      <c r="O5" s="88"/>
      <c r="P5" s="89"/>
      <c r="Q5" s="26"/>
      <c r="R5" s="26"/>
      <c r="S5" s="26"/>
      <c r="T5" s="26"/>
      <c r="U5" s="26"/>
      <c r="AM5" s="67"/>
      <c r="AN5" s="67"/>
      <c r="AO5" s="67"/>
      <c r="AP5" s="67"/>
      <c r="AQ5" s="67"/>
      <c r="AR5" s="67"/>
      <c r="AS5" s="67"/>
      <c r="AT5" s="67"/>
      <c r="AU5" s="67"/>
      <c r="AV5" s="67"/>
      <c r="AW5" s="67"/>
    </row>
    <row r="6" spans="1:49" ht="16.5" thickBot="1" x14ac:dyDescent="0.45">
      <c r="B6" s="27" t="s">
        <v>22</v>
      </c>
      <c r="C6" s="1">
        <v>25</v>
      </c>
      <c r="D6" s="28" t="s">
        <v>0</v>
      </c>
      <c r="E6" s="29"/>
      <c r="H6" s="27" t="s">
        <v>23</v>
      </c>
      <c r="I6" s="1">
        <v>5</v>
      </c>
      <c r="J6" s="29" t="s">
        <v>24</v>
      </c>
      <c r="M6" s="27" t="s">
        <v>45</v>
      </c>
      <c r="N6" s="66">
        <v>4.7</v>
      </c>
      <c r="O6" s="28" t="s">
        <v>1</v>
      </c>
      <c r="P6" s="29"/>
      <c r="Q6" s="30"/>
      <c r="R6" s="30"/>
      <c r="S6" s="30"/>
      <c r="T6" s="99"/>
      <c r="U6" s="100"/>
    </row>
    <row r="7" spans="1:49" ht="3" customHeight="1" thickBot="1" x14ac:dyDescent="0.35">
      <c r="B7" s="27"/>
      <c r="C7" s="28"/>
      <c r="D7" s="28"/>
      <c r="E7" s="29"/>
      <c r="H7" s="31"/>
      <c r="I7" s="28"/>
      <c r="J7" s="29"/>
      <c r="M7" s="27"/>
      <c r="N7" s="28"/>
      <c r="O7" s="28"/>
      <c r="P7" s="29"/>
      <c r="Q7" s="30"/>
      <c r="R7" s="30"/>
      <c r="S7" s="30"/>
      <c r="T7" s="30"/>
      <c r="U7" s="30"/>
    </row>
    <row r="8" spans="1:49" ht="16.5" thickBot="1" x14ac:dyDescent="0.45">
      <c r="B8" s="27" t="s">
        <v>25</v>
      </c>
      <c r="C8" s="1">
        <v>-25</v>
      </c>
      <c r="D8" s="28" t="s">
        <v>0</v>
      </c>
      <c r="E8" s="29"/>
      <c r="H8" s="31"/>
      <c r="I8" s="28"/>
      <c r="J8" s="29"/>
      <c r="M8" s="27" t="s">
        <v>46</v>
      </c>
      <c r="N8" s="66">
        <v>0.3</v>
      </c>
      <c r="O8" s="28" t="s">
        <v>1</v>
      </c>
      <c r="P8" s="29"/>
      <c r="Q8" s="30"/>
      <c r="R8" s="30"/>
      <c r="S8" s="30"/>
      <c r="T8" s="30"/>
      <c r="U8" s="30"/>
    </row>
    <row r="9" spans="1:49" ht="3" customHeight="1" thickBot="1" x14ac:dyDescent="0.35">
      <c r="B9" s="32"/>
      <c r="C9" s="33"/>
      <c r="D9" s="33"/>
      <c r="E9" s="34"/>
      <c r="H9" s="32"/>
      <c r="I9" s="33"/>
      <c r="J9" s="34"/>
      <c r="M9" s="32"/>
      <c r="N9" s="33">
        <v>-5</v>
      </c>
      <c r="O9" s="33"/>
      <c r="P9" s="34"/>
      <c r="Q9" s="30"/>
      <c r="R9" s="30"/>
      <c r="S9" s="30"/>
      <c r="T9" s="30"/>
      <c r="U9" s="30"/>
    </row>
    <row r="10" spans="1:49" ht="14.5" thickTop="1" x14ac:dyDescent="0.3"/>
    <row r="12" spans="1:49" ht="18" x14ac:dyDescent="0.4">
      <c r="B12" s="23" t="s">
        <v>30</v>
      </c>
    </row>
    <row r="13" spans="1:49" ht="14.5" thickBot="1" x14ac:dyDescent="0.35">
      <c r="G13" s="30"/>
      <c r="H13" s="30"/>
      <c r="I13" s="30"/>
      <c r="J13" s="30"/>
      <c r="K13" s="30"/>
      <c r="L13" s="30"/>
      <c r="M13" s="30"/>
      <c r="N13" s="30"/>
      <c r="O13" s="30"/>
      <c r="P13" s="30"/>
      <c r="Q13" s="30"/>
      <c r="R13" s="30"/>
      <c r="S13" s="30"/>
      <c r="T13" s="30"/>
      <c r="U13" s="30"/>
      <c r="V13" s="30"/>
      <c r="W13" s="30"/>
    </row>
    <row r="14" spans="1:49" s="25" customFormat="1" ht="15" thickTop="1" thickBot="1" x14ac:dyDescent="0.35">
      <c r="B14" s="90" t="s">
        <v>50</v>
      </c>
      <c r="C14" s="91"/>
      <c r="D14" s="91"/>
      <c r="E14" s="92"/>
      <c r="F14" s="24"/>
      <c r="G14" s="35"/>
      <c r="H14" s="87" t="s">
        <v>51</v>
      </c>
      <c r="I14" s="88"/>
      <c r="J14" s="89"/>
      <c r="K14" s="35"/>
      <c r="L14" s="35"/>
      <c r="M14" s="93" t="s">
        <v>52</v>
      </c>
      <c r="N14" s="94"/>
      <c r="O14" s="94"/>
      <c r="P14" s="95"/>
      <c r="Q14" s="26"/>
      <c r="R14" s="26"/>
      <c r="S14" s="26"/>
      <c r="T14" s="26"/>
      <c r="U14" s="26"/>
      <c r="V14" s="35"/>
      <c r="W14" s="35"/>
      <c r="AA14" s="21"/>
      <c r="AM14" s="67"/>
      <c r="AN14" s="67"/>
      <c r="AO14" s="67"/>
      <c r="AP14" s="67"/>
      <c r="AQ14" s="67"/>
      <c r="AR14" s="67"/>
      <c r="AS14" s="67"/>
      <c r="AT14" s="67"/>
      <c r="AU14" s="67"/>
      <c r="AV14" s="67"/>
      <c r="AW14" s="67"/>
    </row>
    <row r="15" spans="1:49" ht="16.5" thickBot="1" x14ac:dyDescent="0.45">
      <c r="B15" s="36" t="s">
        <v>26</v>
      </c>
      <c r="C15" s="58">
        <f>IF(I_min&lt;0, (((ABS(I_min))/(ABS(I_min)+ABS(I_max)))*(VCSOUTmax-VCSOUTmin))+VCSOUTmin, VCSOUTmin)</f>
        <v>2.5</v>
      </c>
      <c r="D15" s="37" t="s">
        <v>1</v>
      </c>
      <c r="E15" s="38"/>
      <c r="G15" s="30"/>
      <c r="H15" s="27" t="s">
        <v>26</v>
      </c>
      <c r="I15" s="1">
        <v>2.5</v>
      </c>
      <c r="J15" s="29" t="s">
        <v>1</v>
      </c>
      <c r="K15" s="30"/>
      <c r="L15" s="30"/>
      <c r="M15" s="39" t="s">
        <v>45</v>
      </c>
      <c r="N15" s="59">
        <f>IF((AV*I_max*R_S/1000)+VOOS&gt;AO48, AO48, (AV*I_max*R_S/1000)+VOOS)</f>
        <v>4.375</v>
      </c>
      <c r="O15" s="37" t="s">
        <v>1</v>
      </c>
      <c r="P15" s="38"/>
      <c r="Q15" s="30"/>
      <c r="R15" s="30"/>
      <c r="S15" s="30"/>
      <c r="T15" s="30"/>
      <c r="U15" s="30"/>
      <c r="V15" s="30"/>
      <c r="W15" s="30"/>
      <c r="Y15" s="21"/>
    </row>
    <row r="16" spans="1:49" ht="4.5" customHeight="1" thickBot="1" x14ac:dyDescent="0.35">
      <c r="B16" s="36"/>
      <c r="C16" s="40"/>
      <c r="D16" s="37"/>
      <c r="E16" s="38"/>
      <c r="G16" s="30"/>
      <c r="H16" s="27"/>
      <c r="I16" s="28"/>
      <c r="J16" s="29"/>
      <c r="K16" s="30"/>
      <c r="L16" s="30"/>
      <c r="M16" s="39"/>
      <c r="N16" s="28"/>
      <c r="O16" s="37"/>
      <c r="P16" s="38"/>
      <c r="Q16" s="30"/>
      <c r="R16" s="30"/>
      <c r="S16" s="30"/>
      <c r="T16" s="30"/>
      <c r="U16" s="30"/>
      <c r="V16" s="30"/>
      <c r="W16" s="30"/>
      <c r="Y16" s="21"/>
    </row>
    <row r="17" spans="1:25" ht="16.5" thickBot="1" x14ac:dyDescent="0.45">
      <c r="B17" s="36" t="s">
        <v>27</v>
      </c>
      <c r="C17" s="59">
        <f>IF(I_min&lt;0, (VCSOUTmax-VCSOUTmin)/((I_max-I_min)*(R_S/1000)), (VCSOUTmax-VCSOUTmin)/((I_max)*(R_S/1000)))</f>
        <v>17.600000000000001</v>
      </c>
      <c r="D17" s="37" t="s">
        <v>2</v>
      </c>
      <c r="E17" s="38"/>
      <c r="G17" s="30"/>
      <c r="H17" s="27" t="s">
        <v>27</v>
      </c>
      <c r="I17" s="1">
        <v>15</v>
      </c>
      <c r="J17" s="29" t="s">
        <v>2</v>
      </c>
      <c r="K17" s="30"/>
      <c r="L17" s="30"/>
      <c r="M17" s="39" t="s">
        <v>46</v>
      </c>
      <c r="N17" s="59">
        <f>IF((AV*I_min*R_S/1000)+VOOS&lt;AO47, AO47, (AV*I_min*R_S/1000)+VOOS)</f>
        <v>0.625</v>
      </c>
      <c r="O17" s="37" t="s">
        <v>1</v>
      </c>
      <c r="P17" s="38"/>
      <c r="Q17" s="30"/>
      <c r="R17" s="30"/>
      <c r="S17" s="30"/>
      <c r="T17" s="30"/>
      <c r="U17" s="30"/>
      <c r="V17" s="30"/>
      <c r="W17" s="30"/>
    </row>
    <row r="18" spans="1:25" ht="3.75" customHeight="1" x14ac:dyDescent="0.3">
      <c r="B18" s="41"/>
      <c r="C18" s="42"/>
      <c r="D18" s="37"/>
      <c r="E18" s="38"/>
      <c r="G18" s="30"/>
      <c r="H18" s="31"/>
      <c r="I18" s="28"/>
      <c r="J18" s="29"/>
      <c r="K18" s="30"/>
      <c r="L18" s="30"/>
      <c r="M18" s="43"/>
      <c r="N18" s="37"/>
      <c r="O18" s="37"/>
      <c r="P18" s="38"/>
      <c r="Q18" s="30"/>
      <c r="R18" s="30"/>
      <c r="S18" s="30"/>
      <c r="T18" s="30"/>
      <c r="U18" s="30"/>
      <c r="V18" s="30"/>
      <c r="W18" s="30"/>
    </row>
    <row r="19" spans="1:25" ht="3.75" customHeight="1" thickBot="1" x14ac:dyDescent="0.35">
      <c r="B19" s="44"/>
      <c r="C19" s="45"/>
      <c r="D19" s="46"/>
      <c r="E19" s="47"/>
      <c r="G19" s="30"/>
      <c r="H19" s="32"/>
      <c r="I19" s="33"/>
      <c r="J19" s="34"/>
      <c r="K19" s="30"/>
      <c r="L19" s="30"/>
      <c r="M19" s="48"/>
      <c r="N19" s="46"/>
      <c r="O19" s="46"/>
      <c r="P19" s="47"/>
      <c r="Q19" s="30"/>
      <c r="R19" s="30"/>
      <c r="S19" s="30"/>
      <c r="T19" s="30"/>
      <c r="U19" s="30"/>
      <c r="V19" s="30"/>
      <c r="W19" s="30"/>
    </row>
    <row r="20" spans="1:25" ht="14.5" thickTop="1" x14ac:dyDescent="0.3">
      <c r="G20" s="30"/>
      <c r="H20" s="30"/>
      <c r="I20" s="30"/>
      <c r="J20" s="30"/>
      <c r="K20" s="30"/>
      <c r="L20" s="30"/>
      <c r="M20" s="30"/>
      <c r="N20" s="30"/>
      <c r="O20" s="30"/>
      <c r="P20" s="30"/>
      <c r="Q20" s="30"/>
      <c r="R20" s="30"/>
      <c r="S20" s="30"/>
      <c r="T20" s="30"/>
      <c r="U20" s="30"/>
      <c r="V20" s="30"/>
      <c r="W20" s="30"/>
    </row>
    <row r="21" spans="1:25" x14ac:dyDescent="0.3">
      <c r="G21" s="30"/>
      <c r="H21" s="30"/>
      <c r="I21" s="30"/>
      <c r="J21" s="30"/>
      <c r="K21" s="30"/>
      <c r="L21" s="30"/>
      <c r="M21" s="30"/>
      <c r="N21" s="30"/>
      <c r="O21" s="30"/>
      <c r="P21" s="30"/>
      <c r="Q21" s="30"/>
      <c r="R21" s="30"/>
      <c r="S21" s="30"/>
      <c r="T21" s="30"/>
      <c r="U21" s="30"/>
      <c r="V21" s="30"/>
      <c r="W21" s="30"/>
    </row>
    <row r="22" spans="1:25" ht="18" x14ac:dyDescent="0.4">
      <c r="B22" s="23" t="s">
        <v>44</v>
      </c>
      <c r="G22" s="30"/>
      <c r="H22" s="30"/>
      <c r="I22" s="30"/>
      <c r="J22" s="30"/>
      <c r="K22" s="30"/>
      <c r="L22" s="30"/>
      <c r="M22" s="30"/>
      <c r="N22" s="30"/>
      <c r="O22" s="30"/>
      <c r="P22" s="30"/>
      <c r="Q22" s="30"/>
      <c r="R22" s="30"/>
      <c r="S22" s="30"/>
      <c r="T22" s="30"/>
      <c r="U22" s="30"/>
      <c r="V22" s="30"/>
      <c r="W22" s="30"/>
    </row>
    <row r="23" spans="1:25" ht="14.5" thickBot="1" x14ac:dyDescent="0.35"/>
    <row r="24" spans="1:25" ht="14.5" thickTop="1" x14ac:dyDescent="0.3">
      <c r="B24" s="97" t="s">
        <v>43</v>
      </c>
      <c r="C24" s="98"/>
      <c r="D24" s="98"/>
      <c r="E24" s="49"/>
      <c r="H24" s="83" t="s">
        <v>42</v>
      </c>
      <c r="I24" s="84"/>
      <c r="J24" s="85"/>
      <c r="X24" s="22"/>
      <c r="Y24" s="21"/>
    </row>
    <row r="25" spans="1:25" ht="14.5" thickBot="1" x14ac:dyDescent="0.35">
      <c r="B25" s="50" t="s">
        <v>13</v>
      </c>
      <c r="C25" s="47"/>
      <c r="D25" s="47"/>
      <c r="E25" s="47"/>
      <c r="H25" s="60" t="s">
        <v>41</v>
      </c>
      <c r="I25" s="61"/>
      <c r="J25" s="64"/>
      <c r="X25" s="22"/>
      <c r="Y25" s="21"/>
    </row>
    <row r="26" spans="1:25" ht="15" thickTop="1" thickBot="1" x14ac:dyDescent="0.35">
      <c r="H26" s="62" t="s">
        <v>40</v>
      </c>
      <c r="I26" s="63"/>
      <c r="J26" s="65"/>
      <c r="X26" s="22"/>
      <c r="Y26" s="21"/>
    </row>
    <row r="27" spans="1:25" ht="14.5" thickTop="1" x14ac:dyDescent="0.3"/>
    <row r="28" spans="1:25" x14ac:dyDescent="0.3">
      <c r="B28" s="25" t="s">
        <v>9</v>
      </c>
    </row>
    <row r="29" spans="1:25" ht="17" x14ac:dyDescent="0.45">
      <c r="A29" s="51" t="s">
        <v>4</v>
      </c>
      <c r="B29" s="21" t="s">
        <v>57</v>
      </c>
    </row>
    <row r="30" spans="1:25" ht="16" x14ac:dyDescent="0.4">
      <c r="A30" s="51" t="s">
        <v>5</v>
      </c>
      <c r="B30" s="21" t="s">
        <v>55</v>
      </c>
    </row>
    <row r="31" spans="1:25" ht="16" x14ac:dyDescent="0.4">
      <c r="A31" s="51" t="s">
        <v>6</v>
      </c>
      <c r="B31" s="21" t="s">
        <v>58</v>
      </c>
    </row>
    <row r="32" spans="1:25" x14ac:dyDescent="0.3">
      <c r="A32" s="51" t="s">
        <v>7</v>
      </c>
      <c r="B32" s="21" t="s">
        <v>56</v>
      </c>
    </row>
    <row r="33" spans="1:50" ht="16" x14ac:dyDescent="0.4">
      <c r="A33" s="51" t="s">
        <v>53</v>
      </c>
      <c r="B33" s="21" t="s">
        <v>59</v>
      </c>
    </row>
    <row r="34" spans="1:50" x14ac:dyDescent="0.3">
      <c r="A34" s="51" t="s">
        <v>54</v>
      </c>
      <c r="B34" s="21" t="s">
        <v>60</v>
      </c>
    </row>
    <row r="35" spans="1:50" x14ac:dyDescent="0.3">
      <c r="A35" s="51"/>
    </row>
    <row r="36" spans="1:50" x14ac:dyDescent="0.3">
      <c r="A36" s="51"/>
    </row>
    <row r="37" spans="1:50" x14ac:dyDescent="0.3">
      <c r="A37" s="51"/>
      <c r="B37" s="25" t="s">
        <v>14</v>
      </c>
    </row>
    <row r="38" spans="1:50" x14ac:dyDescent="0.3">
      <c r="A38" s="51" t="s">
        <v>4</v>
      </c>
      <c r="B38" s="21" t="s">
        <v>61</v>
      </c>
    </row>
    <row r="39" spans="1:50" x14ac:dyDescent="0.3">
      <c r="A39" s="51" t="s">
        <v>5</v>
      </c>
      <c r="B39" s="21" t="s">
        <v>62</v>
      </c>
    </row>
    <row r="40" spans="1:50" x14ac:dyDescent="0.3">
      <c r="A40" s="51" t="s">
        <v>6</v>
      </c>
      <c r="B40" s="21" t="s">
        <v>63</v>
      </c>
    </row>
    <row r="41" spans="1:50" x14ac:dyDescent="0.3">
      <c r="A41" s="51"/>
      <c r="B41" s="21" t="s">
        <v>64</v>
      </c>
    </row>
    <row r="42" spans="1:50" x14ac:dyDescent="0.3">
      <c r="A42" s="51" t="s">
        <v>7</v>
      </c>
      <c r="B42" s="21" t="s">
        <v>66</v>
      </c>
      <c r="AM42" s="76"/>
      <c r="AW42" s="77"/>
    </row>
    <row r="43" spans="1:50" x14ac:dyDescent="0.3">
      <c r="A43" s="51"/>
    </row>
    <row r="44" spans="1:50" ht="45" customHeight="1" x14ac:dyDescent="0.3">
      <c r="A44" s="51"/>
      <c r="B44" s="96" t="s">
        <v>8</v>
      </c>
      <c r="C44" s="96"/>
      <c r="D44" s="96"/>
      <c r="E44" s="96"/>
      <c r="F44" s="96"/>
      <c r="G44" s="96"/>
      <c r="H44" s="96"/>
      <c r="I44" s="96"/>
      <c r="J44" s="96"/>
      <c r="K44" s="96"/>
      <c r="L44" s="96"/>
      <c r="M44" s="96"/>
      <c r="N44" s="96"/>
      <c r="O44" s="96"/>
      <c r="P44" s="96"/>
      <c r="Q44" s="96"/>
      <c r="R44" s="96"/>
      <c r="S44" s="96"/>
      <c r="T44" s="96"/>
      <c r="U44" s="96"/>
      <c r="V44" s="96"/>
      <c r="AK44" s="52"/>
      <c r="AL44" s="52"/>
      <c r="AM44" s="82" t="s">
        <v>33</v>
      </c>
      <c r="AN44" s="82"/>
      <c r="AO44" s="82"/>
      <c r="AP44" s="82"/>
      <c r="AR44" s="82" t="s">
        <v>3</v>
      </c>
      <c r="AS44" s="82"/>
      <c r="AT44" s="82"/>
      <c r="AU44" s="82"/>
      <c r="AV44" s="82"/>
      <c r="AW44" s="82"/>
      <c r="AX44" s="52"/>
    </row>
    <row r="45" spans="1:50" ht="42" x14ac:dyDescent="0.3">
      <c r="AG45" s="25"/>
      <c r="AM45" s="68" t="s">
        <v>10</v>
      </c>
      <c r="AN45" s="68" t="s">
        <v>11</v>
      </c>
      <c r="AO45" s="69" t="s">
        <v>35</v>
      </c>
      <c r="AP45" s="69" t="s">
        <v>34</v>
      </c>
      <c r="AQ45" s="70"/>
      <c r="AR45" s="69" t="s">
        <v>38</v>
      </c>
      <c r="AS45" s="69" t="s">
        <v>39</v>
      </c>
      <c r="AT45" s="69" t="s">
        <v>36</v>
      </c>
      <c r="AU45" s="69" t="s">
        <v>37</v>
      </c>
      <c r="AV45" s="69" t="s">
        <v>31</v>
      </c>
      <c r="AW45" s="69" t="s">
        <v>32</v>
      </c>
      <c r="AX45" s="25"/>
    </row>
    <row r="46" spans="1:50" x14ac:dyDescent="0.3">
      <c r="A46" s="53"/>
      <c r="B46" s="53"/>
      <c r="C46" s="53"/>
      <c r="D46" s="53"/>
      <c r="E46" s="53"/>
      <c r="F46" s="53"/>
      <c r="G46" s="53"/>
      <c r="H46" s="54"/>
      <c r="I46" s="54"/>
      <c r="AM46" s="67"/>
      <c r="AN46" s="67"/>
      <c r="AO46" s="67"/>
      <c r="AP46" s="67"/>
      <c r="AQ46" s="67"/>
      <c r="AR46" s="67"/>
      <c r="AS46" s="67"/>
      <c r="AT46" s="67"/>
      <c r="AU46" s="67"/>
      <c r="AV46" s="67"/>
      <c r="AW46" s="67"/>
      <c r="AX46" s="25"/>
    </row>
    <row r="47" spans="1:50" x14ac:dyDescent="0.3">
      <c r="A47" s="53"/>
      <c r="B47" s="86" t="s">
        <v>3</v>
      </c>
      <c r="C47" s="86"/>
      <c r="D47" s="86"/>
      <c r="E47" s="86"/>
      <c r="F47" s="86"/>
      <c r="G47" s="86"/>
      <c r="H47" s="54"/>
      <c r="I47" s="54"/>
      <c r="AG47" s="51"/>
      <c r="AM47" s="71">
        <v>10</v>
      </c>
      <c r="AN47" s="72">
        <v>0</v>
      </c>
      <c r="AO47" s="72">
        <v>0</v>
      </c>
      <c r="AP47" s="72">
        <v>0.3</v>
      </c>
      <c r="AQ47" s="72"/>
      <c r="AR47" s="73">
        <f>I_min</f>
        <v>-25</v>
      </c>
      <c r="AS47" s="72">
        <f t="shared" ref="AS47:AS78" si="0">VOOSideal+(AR47*(RS/1000)*AVideal)</f>
        <v>0.29999999999999982</v>
      </c>
      <c r="AT47" s="73">
        <f>I_min</f>
        <v>-25</v>
      </c>
      <c r="AU47" s="74">
        <f t="shared" ref="AU47:AU78" si="1">IF(( VOOS+AV*R_S*AT47/1000)&gt;V_min, IF(( VOOS+AV*R_S*AT47/1000)&lt;V_max, ( VOOS+AV*R_S*AT47/1000), V_max), V_min)</f>
        <v>0.625</v>
      </c>
      <c r="AV47" s="74">
        <f>AO$48</f>
        <v>5.2</v>
      </c>
      <c r="AW47" s="74">
        <f>AO$47</f>
        <v>0</v>
      </c>
      <c r="AX47" s="55"/>
    </row>
    <row r="48" spans="1:50" x14ac:dyDescent="0.3">
      <c r="A48" s="53"/>
      <c r="H48" s="54"/>
      <c r="I48" s="54"/>
      <c r="AG48" s="51"/>
      <c r="AM48" s="71">
        <v>15</v>
      </c>
      <c r="AN48" s="72">
        <v>0</v>
      </c>
      <c r="AO48" s="72">
        <v>5.2</v>
      </c>
      <c r="AP48" s="72">
        <v>4.8</v>
      </c>
      <c r="AQ48" s="72"/>
      <c r="AR48" s="73">
        <f t="shared" ref="AR48:AT79" si="2">AR47+(I_max-I_min)/50</f>
        <v>-24</v>
      </c>
      <c r="AS48" s="72">
        <f t="shared" si="0"/>
        <v>0.3879999999999999</v>
      </c>
      <c r="AT48" s="73">
        <f t="shared" si="2"/>
        <v>-24</v>
      </c>
      <c r="AU48" s="74">
        <f t="shared" si="1"/>
        <v>0.7</v>
      </c>
      <c r="AV48" s="74">
        <f t="shared" ref="AV48:AV97" si="3">AO$48</f>
        <v>5.2</v>
      </c>
      <c r="AW48" s="74">
        <f t="shared" ref="AW48:AW97" si="4">AO$47</f>
        <v>0</v>
      </c>
      <c r="AX48" s="55"/>
    </row>
    <row r="49" spans="1:50" x14ac:dyDescent="0.3">
      <c r="A49" s="53"/>
      <c r="H49" s="54"/>
      <c r="I49" s="54"/>
      <c r="AG49" s="51"/>
      <c r="AM49" s="71">
        <v>20</v>
      </c>
      <c r="AN49" s="72">
        <v>0.1</v>
      </c>
      <c r="AO49" s="72"/>
      <c r="AP49" s="72"/>
      <c r="AQ49" s="72"/>
      <c r="AR49" s="73">
        <f t="shared" si="2"/>
        <v>-23</v>
      </c>
      <c r="AS49" s="72">
        <f t="shared" si="0"/>
        <v>0.47599999999999953</v>
      </c>
      <c r="AT49" s="73">
        <f t="shared" si="2"/>
        <v>-23</v>
      </c>
      <c r="AU49" s="74">
        <f t="shared" si="1"/>
        <v>0.77499999999999991</v>
      </c>
      <c r="AV49" s="74">
        <f t="shared" si="3"/>
        <v>5.2</v>
      </c>
      <c r="AW49" s="74">
        <f t="shared" si="4"/>
        <v>0</v>
      </c>
      <c r="AX49" s="55"/>
    </row>
    <row r="50" spans="1:50" x14ac:dyDescent="0.3">
      <c r="A50" s="53"/>
      <c r="H50" s="54"/>
      <c r="I50" s="54"/>
      <c r="AG50" s="51"/>
      <c r="AM50" s="71">
        <v>25</v>
      </c>
      <c r="AN50" s="72">
        <v>0.1</v>
      </c>
      <c r="AO50" s="72"/>
      <c r="AP50" s="72"/>
      <c r="AQ50" s="72"/>
      <c r="AR50" s="73">
        <f t="shared" si="2"/>
        <v>-22</v>
      </c>
      <c r="AS50" s="72">
        <f t="shared" si="0"/>
        <v>0.56399999999999983</v>
      </c>
      <c r="AT50" s="73">
        <f t="shared" si="2"/>
        <v>-22</v>
      </c>
      <c r="AU50" s="74">
        <f t="shared" si="1"/>
        <v>0.85000000000000009</v>
      </c>
      <c r="AV50" s="74">
        <f t="shared" si="3"/>
        <v>5.2</v>
      </c>
      <c r="AW50" s="74">
        <f t="shared" si="4"/>
        <v>0</v>
      </c>
      <c r="AX50" s="55"/>
    </row>
    <row r="51" spans="1:50" x14ac:dyDescent="0.3">
      <c r="A51" s="53"/>
      <c r="H51" s="54"/>
      <c r="I51" s="54"/>
      <c r="AG51" s="51"/>
      <c r="AM51" s="71">
        <v>30</v>
      </c>
      <c r="AN51" s="72">
        <v>0.2</v>
      </c>
      <c r="AO51" s="72"/>
      <c r="AP51" s="72"/>
      <c r="AQ51" s="72"/>
      <c r="AR51" s="73">
        <f t="shared" si="2"/>
        <v>-21</v>
      </c>
      <c r="AS51" s="72">
        <f t="shared" si="0"/>
        <v>0.65199999999999991</v>
      </c>
      <c r="AT51" s="73">
        <f t="shared" si="2"/>
        <v>-21</v>
      </c>
      <c r="AU51" s="74">
        <f t="shared" si="1"/>
        <v>0.92500000000000004</v>
      </c>
      <c r="AV51" s="74">
        <f t="shared" si="3"/>
        <v>5.2</v>
      </c>
      <c r="AW51" s="74">
        <f t="shared" si="4"/>
        <v>0</v>
      </c>
      <c r="AX51" s="55"/>
    </row>
    <row r="52" spans="1:50" x14ac:dyDescent="0.3">
      <c r="A52" s="53"/>
      <c r="H52" s="54"/>
      <c r="I52" s="54"/>
      <c r="AG52" s="51"/>
      <c r="AM52" s="71">
        <v>35</v>
      </c>
      <c r="AN52" s="72">
        <v>0.3</v>
      </c>
      <c r="AO52" s="72"/>
      <c r="AP52" s="72"/>
      <c r="AQ52" s="72"/>
      <c r="AR52" s="73">
        <f t="shared" si="2"/>
        <v>-20</v>
      </c>
      <c r="AS52" s="72">
        <f t="shared" si="0"/>
        <v>0.73999999999999977</v>
      </c>
      <c r="AT52" s="73">
        <f t="shared" si="2"/>
        <v>-20</v>
      </c>
      <c r="AU52" s="74">
        <f t="shared" si="1"/>
        <v>1</v>
      </c>
      <c r="AV52" s="74">
        <f t="shared" si="3"/>
        <v>5.2</v>
      </c>
      <c r="AW52" s="74">
        <f t="shared" si="4"/>
        <v>0</v>
      </c>
      <c r="AX52" s="55"/>
    </row>
    <row r="53" spans="1:50" x14ac:dyDescent="0.3">
      <c r="A53" s="53"/>
      <c r="H53" s="54"/>
      <c r="I53" s="54"/>
      <c r="AG53" s="51"/>
      <c r="AM53" s="71">
        <v>40</v>
      </c>
      <c r="AN53" s="72">
        <v>0.4</v>
      </c>
      <c r="AO53" s="72"/>
      <c r="AP53" s="72"/>
      <c r="AQ53" s="72"/>
      <c r="AR53" s="73">
        <f t="shared" si="2"/>
        <v>-19</v>
      </c>
      <c r="AS53" s="72">
        <f t="shared" si="0"/>
        <v>0.82799999999999985</v>
      </c>
      <c r="AT53" s="73">
        <f t="shared" si="2"/>
        <v>-19</v>
      </c>
      <c r="AU53" s="74">
        <f t="shared" si="1"/>
        <v>1.075</v>
      </c>
      <c r="AV53" s="74">
        <f t="shared" si="3"/>
        <v>5.2</v>
      </c>
      <c r="AW53" s="74">
        <f t="shared" si="4"/>
        <v>0</v>
      </c>
      <c r="AX53" s="55"/>
    </row>
    <row r="54" spans="1:50" x14ac:dyDescent="0.3">
      <c r="A54" s="53"/>
      <c r="H54" s="54"/>
      <c r="I54" s="54"/>
      <c r="AG54" s="51"/>
      <c r="AM54" s="71">
        <v>50</v>
      </c>
      <c r="AN54" s="72">
        <v>0.5</v>
      </c>
      <c r="AO54" s="72"/>
      <c r="AP54" s="72"/>
      <c r="AQ54" s="72"/>
      <c r="AR54" s="73">
        <f t="shared" si="2"/>
        <v>-18</v>
      </c>
      <c r="AS54" s="72">
        <f t="shared" si="0"/>
        <v>0.91599999999999993</v>
      </c>
      <c r="AT54" s="73">
        <f t="shared" si="2"/>
        <v>-18</v>
      </c>
      <c r="AU54" s="74">
        <f t="shared" si="1"/>
        <v>1.1499999999999999</v>
      </c>
      <c r="AV54" s="74">
        <f t="shared" si="3"/>
        <v>5.2</v>
      </c>
      <c r="AW54" s="74">
        <f t="shared" si="4"/>
        <v>0</v>
      </c>
      <c r="AX54" s="55"/>
    </row>
    <row r="55" spans="1:50" x14ac:dyDescent="0.3">
      <c r="A55" s="53"/>
      <c r="H55" s="54"/>
      <c r="I55" s="54"/>
      <c r="AG55" s="51"/>
      <c r="AM55" s="71"/>
      <c r="AN55" s="72">
        <v>0.75</v>
      </c>
      <c r="AO55" s="72"/>
      <c r="AP55" s="72"/>
      <c r="AQ55" s="72"/>
      <c r="AR55" s="73">
        <f t="shared" si="2"/>
        <v>-17</v>
      </c>
      <c r="AS55" s="72">
        <f t="shared" si="0"/>
        <v>1.0039999999999998</v>
      </c>
      <c r="AT55" s="73">
        <f t="shared" si="2"/>
        <v>-17</v>
      </c>
      <c r="AU55" s="74">
        <f t="shared" si="1"/>
        <v>1.2250000000000001</v>
      </c>
      <c r="AV55" s="74">
        <f t="shared" si="3"/>
        <v>5.2</v>
      </c>
      <c r="AW55" s="74">
        <f t="shared" si="4"/>
        <v>0</v>
      </c>
      <c r="AX55" s="55"/>
    </row>
    <row r="56" spans="1:50" x14ac:dyDescent="0.3">
      <c r="A56" s="53"/>
      <c r="H56" s="54"/>
      <c r="I56" s="54"/>
      <c r="AN56" s="72">
        <v>1</v>
      </c>
      <c r="AO56" s="72"/>
      <c r="AP56" s="72"/>
      <c r="AQ56" s="72"/>
      <c r="AR56" s="73">
        <f t="shared" si="2"/>
        <v>-16</v>
      </c>
      <c r="AS56" s="72">
        <f t="shared" si="0"/>
        <v>1.0919999999999999</v>
      </c>
      <c r="AT56" s="73">
        <f t="shared" si="2"/>
        <v>-16</v>
      </c>
      <c r="AU56" s="74">
        <f t="shared" si="1"/>
        <v>1.3</v>
      </c>
      <c r="AV56" s="74">
        <f t="shared" si="3"/>
        <v>5.2</v>
      </c>
      <c r="AW56" s="74">
        <f t="shared" si="4"/>
        <v>0</v>
      </c>
      <c r="AX56" s="55"/>
    </row>
    <row r="57" spans="1:50" x14ac:dyDescent="0.3">
      <c r="A57" s="53"/>
      <c r="H57" s="54"/>
      <c r="I57" s="54"/>
      <c r="AN57" s="72">
        <v>1.25</v>
      </c>
      <c r="AO57" s="72"/>
      <c r="AP57" s="72"/>
      <c r="AQ57" s="72"/>
      <c r="AR57" s="73">
        <f t="shared" si="2"/>
        <v>-15</v>
      </c>
      <c r="AS57" s="72">
        <f t="shared" si="0"/>
        <v>1.18</v>
      </c>
      <c r="AT57" s="73">
        <f t="shared" si="2"/>
        <v>-15</v>
      </c>
      <c r="AU57" s="74">
        <f t="shared" si="1"/>
        <v>1.375</v>
      </c>
      <c r="AV57" s="74">
        <f t="shared" si="3"/>
        <v>5.2</v>
      </c>
      <c r="AW57" s="74">
        <f t="shared" si="4"/>
        <v>0</v>
      </c>
      <c r="AX57" s="55"/>
    </row>
    <row r="58" spans="1:50" x14ac:dyDescent="0.3">
      <c r="A58" s="53"/>
      <c r="H58" s="54"/>
      <c r="I58" s="54"/>
      <c r="AN58" s="72">
        <v>1.5</v>
      </c>
      <c r="AO58" s="72"/>
      <c r="AP58" s="72"/>
      <c r="AQ58" s="72"/>
      <c r="AR58" s="73">
        <f t="shared" si="2"/>
        <v>-14</v>
      </c>
      <c r="AS58" s="72">
        <f t="shared" si="0"/>
        <v>1.2679999999999998</v>
      </c>
      <c r="AT58" s="73">
        <f t="shared" si="2"/>
        <v>-14</v>
      </c>
      <c r="AU58" s="74">
        <f t="shared" si="1"/>
        <v>1.45</v>
      </c>
      <c r="AV58" s="74">
        <f t="shared" si="3"/>
        <v>5.2</v>
      </c>
      <c r="AW58" s="74">
        <f t="shared" si="4"/>
        <v>0</v>
      </c>
      <c r="AX58" s="55"/>
    </row>
    <row r="59" spans="1:50" x14ac:dyDescent="0.3">
      <c r="A59" s="53"/>
      <c r="H59" s="54"/>
      <c r="I59" s="54"/>
      <c r="AN59" s="72">
        <v>1.75</v>
      </c>
      <c r="AO59" s="72"/>
      <c r="AP59" s="72"/>
      <c r="AQ59" s="72"/>
      <c r="AR59" s="73">
        <f t="shared" si="2"/>
        <v>-13</v>
      </c>
      <c r="AS59" s="72">
        <f t="shared" si="0"/>
        <v>1.3559999999999999</v>
      </c>
      <c r="AT59" s="73">
        <f t="shared" si="2"/>
        <v>-13</v>
      </c>
      <c r="AU59" s="74">
        <f t="shared" si="1"/>
        <v>1.5249999999999999</v>
      </c>
      <c r="AV59" s="74">
        <f t="shared" si="3"/>
        <v>5.2</v>
      </c>
      <c r="AW59" s="74">
        <f t="shared" si="4"/>
        <v>0</v>
      </c>
      <c r="AX59" s="55"/>
    </row>
    <row r="60" spans="1:50" x14ac:dyDescent="0.3">
      <c r="A60" s="53"/>
      <c r="H60" s="54"/>
      <c r="I60" s="54"/>
      <c r="AN60" s="72">
        <v>2</v>
      </c>
      <c r="AO60" s="72"/>
      <c r="AP60" s="72"/>
      <c r="AQ60" s="72"/>
      <c r="AR60" s="73">
        <f t="shared" si="2"/>
        <v>-12</v>
      </c>
      <c r="AS60" s="72">
        <f t="shared" si="0"/>
        <v>1.444</v>
      </c>
      <c r="AT60" s="73">
        <f t="shared" si="2"/>
        <v>-12</v>
      </c>
      <c r="AU60" s="74">
        <f t="shared" si="1"/>
        <v>1.6</v>
      </c>
      <c r="AV60" s="74">
        <f t="shared" si="3"/>
        <v>5.2</v>
      </c>
      <c r="AW60" s="74">
        <f t="shared" si="4"/>
        <v>0</v>
      </c>
      <c r="AX60" s="55"/>
    </row>
    <row r="61" spans="1:50" x14ac:dyDescent="0.3">
      <c r="A61" s="53"/>
      <c r="H61" s="54"/>
      <c r="I61" s="54"/>
      <c r="AN61" s="72">
        <v>2.25</v>
      </c>
      <c r="AO61" s="72"/>
      <c r="AP61" s="72"/>
      <c r="AQ61" s="72"/>
      <c r="AR61" s="73">
        <f t="shared" si="2"/>
        <v>-11</v>
      </c>
      <c r="AS61" s="72">
        <f t="shared" si="0"/>
        <v>1.532</v>
      </c>
      <c r="AT61" s="73">
        <f t="shared" si="2"/>
        <v>-11</v>
      </c>
      <c r="AU61" s="74">
        <f t="shared" si="1"/>
        <v>1.675</v>
      </c>
      <c r="AV61" s="74">
        <f t="shared" si="3"/>
        <v>5.2</v>
      </c>
      <c r="AW61" s="74">
        <f t="shared" si="4"/>
        <v>0</v>
      </c>
      <c r="AX61" s="55"/>
    </row>
    <row r="62" spans="1:50" x14ac:dyDescent="0.3">
      <c r="A62" s="53"/>
      <c r="H62" s="54"/>
      <c r="I62" s="54"/>
      <c r="AN62" s="72">
        <v>2.5</v>
      </c>
      <c r="AO62" s="72"/>
      <c r="AP62" s="72"/>
      <c r="AQ62" s="72"/>
      <c r="AR62" s="73">
        <f t="shared" si="2"/>
        <v>-10</v>
      </c>
      <c r="AS62" s="72">
        <f t="shared" si="0"/>
        <v>1.6199999999999999</v>
      </c>
      <c r="AT62" s="73">
        <f t="shared" si="2"/>
        <v>-10</v>
      </c>
      <c r="AU62" s="74">
        <f t="shared" si="1"/>
        <v>1.75</v>
      </c>
      <c r="AV62" s="74">
        <f t="shared" si="3"/>
        <v>5.2</v>
      </c>
      <c r="AW62" s="74">
        <f t="shared" si="4"/>
        <v>0</v>
      </c>
      <c r="AX62" s="55"/>
    </row>
    <row r="63" spans="1:50" x14ac:dyDescent="0.3">
      <c r="A63" s="53"/>
      <c r="H63" s="54"/>
      <c r="I63" s="54"/>
      <c r="AR63" s="73">
        <f t="shared" si="2"/>
        <v>-9</v>
      </c>
      <c r="AS63" s="72">
        <f t="shared" si="0"/>
        <v>1.708</v>
      </c>
      <c r="AT63" s="73">
        <f t="shared" si="2"/>
        <v>-9</v>
      </c>
      <c r="AU63" s="74">
        <f t="shared" si="1"/>
        <v>1.825</v>
      </c>
      <c r="AV63" s="74">
        <f t="shared" si="3"/>
        <v>5.2</v>
      </c>
      <c r="AW63" s="74">
        <f t="shared" si="4"/>
        <v>0</v>
      </c>
    </row>
    <row r="64" spans="1:50" x14ac:dyDescent="0.3">
      <c r="A64" s="53"/>
      <c r="H64" s="54"/>
      <c r="I64" s="54"/>
      <c r="AG64" s="22"/>
      <c r="AR64" s="73">
        <f t="shared" si="2"/>
        <v>-8</v>
      </c>
      <c r="AS64" s="72">
        <f t="shared" si="0"/>
        <v>1.7959999999999998</v>
      </c>
      <c r="AT64" s="73">
        <f t="shared" si="2"/>
        <v>-8</v>
      </c>
      <c r="AU64" s="74">
        <f t="shared" si="1"/>
        <v>1.9</v>
      </c>
      <c r="AV64" s="74">
        <f t="shared" si="3"/>
        <v>5.2</v>
      </c>
      <c r="AW64" s="74">
        <f t="shared" si="4"/>
        <v>0</v>
      </c>
    </row>
    <row r="65" spans="1:50" x14ac:dyDescent="0.3">
      <c r="A65" s="53"/>
      <c r="H65" s="54"/>
      <c r="I65" s="54"/>
      <c r="AG65" s="22"/>
      <c r="AR65" s="73">
        <f t="shared" si="2"/>
        <v>-7</v>
      </c>
      <c r="AS65" s="72">
        <f t="shared" si="0"/>
        <v>1.8839999999999999</v>
      </c>
      <c r="AT65" s="73">
        <f t="shared" si="2"/>
        <v>-7</v>
      </c>
      <c r="AU65" s="74">
        <f t="shared" si="1"/>
        <v>1.9750000000000001</v>
      </c>
      <c r="AV65" s="74">
        <f t="shared" si="3"/>
        <v>5.2</v>
      </c>
      <c r="AW65" s="74">
        <f t="shared" si="4"/>
        <v>0</v>
      </c>
    </row>
    <row r="66" spans="1:50" x14ac:dyDescent="0.3">
      <c r="A66" s="53"/>
      <c r="H66" s="54"/>
      <c r="I66" s="54"/>
      <c r="AG66" s="22"/>
      <c r="AR66" s="73">
        <f t="shared" si="2"/>
        <v>-6</v>
      </c>
      <c r="AS66" s="72">
        <f t="shared" si="0"/>
        <v>1.972</v>
      </c>
      <c r="AT66" s="73">
        <f t="shared" si="2"/>
        <v>-6</v>
      </c>
      <c r="AU66" s="74">
        <f t="shared" si="1"/>
        <v>2.0499999999999998</v>
      </c>
      <c r="AV66" s="74">
        <f t="shared" si="3"/>
        <v>5.2</v>
      </c>
      <c r="AW66" s="74">
        <f t="shared" si="4"/>
        <v>0</v>
      </c>
    </row>
    <row r="67" spans="1:50" x14ac:dyDescent="0.3">
      <c r="A67" s="53"/>
      <c r="H67" s="54"/>
      <c r="I67" s="54"/>
      <c r="AG67" s="22"/>
      <c r="AR67" s="73">
        <f t="shared" si="2"/>
        <v>-5</v>
      </c>
      <c r="AS67" s="72">
        <f t="shared" si="0"/>
        <v>2.06</v>
      </c>
      <c r="AT67" s="73">
        <f t="shared" si="2"/>
        <v>-5</v>
      </c>
      <c r="AU67" s="74">
        <f t="shared" si="1"/>
        <v>2.125</v>
      </c>
      <c r="AV67" s="74">
        <f t="shared" si="3"/>
        <v>5.2</v>
      </c>
      <c r="AW67" s="74">
        <f t="shared" si="4"/>
        <v>0</v>
      </c>
    </row>
    <row r="68" spans="1:50" x14ac:dyDescent="0.3">
      <c r="A68" s="53"/>
      <c r="H68" s="54"/>
      <c r="I68" s="54"/>
      <c r="AG68" s="22"/>
      <c r="AR68" s="73">
        <f t="shared" si="2"/>
        <v>-4</v>
      </c>
      <c r="AS68" s="72">
        <f t="shared" si="0"/>
        <v>2.1480000000000001</v>
      </c>
      <c r="AT68" s="73">
        <f t="shared" si="2"/>
        <v>-4</v>
      </c>
      <c r="AU68" s="74">
        <f t="shared" si="1"/>
        <v>2.2000000000000002</v>
      </c>
      <c r="AV68" s="74">
        <f t="shared" si="3"/>
        <v>5.2</v>
      </c>
      <c r="AW68" s="74">
        <f t="shared" si="4"/>
        <v>0</v>
      </c>
    </row>
    <row r="69" spans="1:50" x14ac:dyDescent="0.3">
      <c r="A69" s="53"/>
      <c r="H69" s="54"/>
      <c r="I69" s="54"/>
      <c r="AG69" s="22"/>
      <c r="AR69" s="73">
        <f t="shared" si="2"/>
        <v>-3</v>
      </c>
      <c r="AS69" s="72">
        <f t="shared" si="0"/>
        <v>2.2359999999999998</v>
      </c>
      <c r="AT69" s="73">
        <f t="shared" si="2"/>
        <v>-3</v>
      </c>
      <c r="AU69" s="74">
        <f t="shared" si="1"/>
        <v>2.2749999999999999</v>
      </c>
      <c r="AV69" s="74">
        <f t="shared" si="3"/>
        <v>5.2</v>
      </c>
      <c r="AW69" s="74">
        <f t="shared" si="4"/>
        <v>0</v>
      </c>
    </row>
    <row r="70" spans="1:50" x14ac:dyDescent="0.3">
      <c r="A70" s="53"/>
      <c r="H70" s="54"/>
      <c r="I70" s="54"/>
      <c r="AG70" s="22"/>
      <c r="AR70" s="73">
        <f t="shared" si="2"/>
        <v>-2</v>
      </c>
      <c r="AS70" s="72">
        <f t="shared" si="0"/>
        <v>2.3239999999999998</v>
      </c>
      <c r="AT70" s="73">
        <f t="shared" si="2"/>
        <v>-2</v>
      </c>
      <c r="AU70" s="74">
        <f t="shared" si="1"/>
        <v>2.35</v>
      </c>
      <c r="AV70" s="74">
        <f t="shared" si="3"/>
        <v>5.2</v>
      </c>
      <c r="AW70" s="74">
        <f t="shared" si="4"/>
        <v>0</v>
      </c>
    </row>
    <row r="71" spans="1:50" x14ac:dyDescent="0.3">
      <c r="A71" s="53"/>
      <c r="H71" s="54"/>
      <c r="I71" s="54"/>
      <c r="AG71" s="22"/>
      <c r="AR71" s="73">
        <f t="shared" si="2"/>
        <v>-1</v>
      </c>
      <c r="AS71" s="72">
        <f t="shared" si="0"/>
        <v>2.4119999999999999</v>
      </c>
      <c r="AT71" s="73">
        <f t="shared" si="2"/>
        <v>-1</v>
      </c>
      <c r="AU71" s="74">
        <f t="shared" si="1"/>
        <v>2.4249999999999998</v>
      </c>
      <c r="AV71" s="74">
        <f t="shared" si="3"/>
        <v>5.2</v>
      </c>
      <c r="AW71" s="74">
        <f t="shared" si="4"/>
        <v>0</v>
      </c>
    </row>
    <row r="72" spans="1:50" x14ac:dyDescent="0.3">
      <c r="A72" s="53"/>
      <c r="H72" s="54"/>
      <c r="I72" s="54"/>
      <c r="AG72" s="22"/>
      <c r="AR72" s="73">
        <f t="shared" si="2"/>
        <v>0</v>
      </c>
      <c r="AS72" s="72">
        <f t="shared" si="0"/>
        <v>2.5</v>
      </c>
      <c r="AT72" s="73">
        <f t="shared" si="2"/>
        <v>0</v>
      </c>
      <c r="AU72" s="74">
        <f t="shared" si="1"/>
        <v>2.5</v>
      </c>
      <c r="AV72" s="74">
        <f t="shared" si="3"/>
        <v>5.2</v>
      </c>
      <c r="AW72" s="74">
        <f t="shared" si="4"/>
        <v>0</v>
      </c>
    </row>
    <row r="73" spans="1:50" x14ac:dyDescent="0.3">
      <c r="A73" s="53"/>
      <c r="H73" s="54"/>
      <c r="I73" s="54"/>
      <c r="AG73" s="22"/>
      <c r="AM73" s="74"/>
      <c r="AR73" s="73">
        <f t="shared" si="2"/>
        <v>1</v>
      </c>
      <c r="AS73" s="72">
        <f t="shared" si="0"/>
        <v>2.5880000000000001</v>
      </c>
      <c r="AT73" s="73">
        <f t="shared" si="2"/>
        <v>1</v>
      </c>
      <c r="AU73" s="74">
        <f t="shared" si="1"/>
        <v>2.5750000000000002</v>
      </c>
      <c r="AV73" s="74">
        <f t="shared" si="3"/>
        <v>5.2</v>
      </c>
      <c r="AW73" s="74">
        <f t="shared" si="4"/>
        <v>0</v>
      </c>
    </row>
    <row r="74" spans="1:50" x14ac:dyDescent="0.3">
      <c r="A74" s="53"/>
      <c r="H74" s="54"/>
      <c r="I74" s="54"/>
      <c r="AG74" s="22"/>
      <c r="AM74" s="74"/>
      <c r="AR74" s="73">
        <f t="shared" si="2"/>
        <v>2</v>
      </c>
      <c r="AS74" s="72">
        <f t="shared" si="0"/>
        <v>2.6760000000000002</v>
      </c>
      <c r="AT74" s="73">
        <f t="shared" si="2"/>
        <v>2</v>
      </c>
      <c r="AU74" s="74">
        <f t="shared" si="1"/>
        <v>2.65</v>
      </c>
      <c r="AV74" s="74">
        <f t="shared" si="3"/>
        <v>5.2</v>
      </c>
      <c r="AW74" s="74">
        <f t="shared" si="4"/>
        <v>0</v>
      </c>
    </row>
    <row r="75" spans="1:50" x14ac:dyDescent="0.3">
      <c r="A75" s="53"/>
      <c r="H75" s="54"/>
      <c r="I75" s="54"/>
      <c r="AG75" s="22"/>
      <c r="AH75" s="22"/>
      <c r="AK75" s="52"/>
      <c r="AL75" s="52"/>
      <c r="AR75" s="73">
        <f t="shared" si="2"/>
        <v>3</v>
      </c>
      <c r="AS75" s="72">
        <f t="shared" si="0"/>
        <v>2.7640000000000002</v>
      </c>
      <c r="AT75" s="73">
        <f t="shared" si="2"/>
        <v>3</v>
      </c>
      <c r="AU75" s="74">
        <f t="shared" si="1"/>
        <v>2.7250000000000001</v>
      </c>
      <c r="AV75" s="74">
        <f t="shared" si="3"/>
        <v>5.2</v>
      </c>
      <c r="AW75" s="74">
        <f t="shared" si="4"/>
        <v>0</v>
      </c>
      <c r="AX75" s="52"/>
    </row>
    <row r="76" spans="1:50" x14ac:dyDescent="0.3">
      <c r="A76" s="53"/>
      <c r="H76" s="54"/>
      <c r="I76" s="54"/>
      <c r="AG76" s="22"/>
      <c r="AH76" s="22"/>
      <c r="AR76" s="73">
        <f t="shared" si="2"/>
        <v>4</v>
      </c>
      <c r="AS76" s="72">
        <f t="shared" si="0"/>
        <v>2.8519999999999999</v>
      </c>
      <c r="AT76" s="73">
        <f t="shared" si="2"/>
        <v>4</v>
      </c>
      <c r="AU76" s="74">
        <f t="shared" si="1"/>
        <v>2.8</v>
      </c>
      <c r="AV76" s="74">
        <f t="shared" si="3"/>
        <v>5.2</v>
      </c>
      <c r="AW76" s="74">
        <f t="shared" si="4"/>
        <v>0</v>
      </c>
    </row>
    <row r="77" spans="1:50" x14ac:dyDescent="0.3">
      <c r="A77" s="53"/>
      <c r="H77" s="54"/>
      <c r="I77" s="54"/>
      <c r="AG77" s="22"/>
      <c r="AH77" s="22"/>
      <c r="AR77" s="73">
        <f t="shared" si="2"/>
        <v>5</v>
      </c>
      <c r="AS77" s="72">
        <f t="shared" si="0"/>
        <v>2.94</v>
      </c>
      <c r="AT77" s="73">
        <f t="shared" si="2"/>
        <v>5</v>
      </c>
      <c r="AU77" s="74">
        <f t="shared" si="1"/>
        <v>2.875</v>
      </c>
      <c r="AV77" s="74">
        <f t="shared" si="3"/>
        <v>5.2</v>
      </c>
      <c r="AW77" s="74">
        <f t="shared" si="4"/>
        <v>0</v>
      </c>
    </row>
    <row r="78" spans="1:50" x14ac:dyDescent="0.3">
      <c r="A78" s="53"/>
      <c r="H78" s="54"/>
      <c r="I78" s="54"/>
      <c r="AR78" s="73">
        <f t="shared" si="2"/>
        <v>6</v>
      </c>
      <c r="AS78" s="72">
        <f t="shared" si="0"/>
        <v>3.028</v>
      </c>
      <c r="AT78" s="73">
        <f t="shared" si="2"/>
        <v>6</v>
      </c>
      <c r="AU78" s="74">
        <f t="shared" si="1"/>
        <v>2.95</v>
      </c>
      <c r="AV78" s="74">
        <f t="shared" si="3"/>
        <v>5.2</v>
      </c>
      <c r="AW78" s="74">
        <f t="shared" si="4"/>
        <v>0</v>
      </c>
    </row>
    <row r="79" spans="1:50" x14ac:dyDescent="0.3">
      <c r="A79" s="53"/>
      <c r="H79" s="54"/>
      <c r="I79" s="54"/>
      <c r="AR79" s="73">
        <f t="shared" si="2"/>
        <v>7</v>
      </c>
      <c r="AS79" s="72">
        <f t="shared" ref="AS79:AS97" si="5">VOOSideal+(AR79*(RS/1000)*AVideal)</f>
        <v>3.1160000000000001</v>
      </c>
      <c r="AT79" s="73">
        <f t="shared" si="2"/>
        <v>7</v>
      </c>
      <c r="AU79" s="74">
        <f t="shared" ref="AU79:AU97" si="6">IF(( VOOS+AV*R_S*AT79/1000)&gt;V_min, IF(( VOOS+AV*R_S*AT79/1000)&lt;V_max, ( VOOS+AV*R_S*AT79/1000), V_max), V_min)</f>
        <v>3.0249999999999999</v>
      </c>
      <c r="AV79" s="74">
        <f t="shared" si="3"/>
        <v>5.2</v>
      </c>
      <c r="AW79" s="74">
        <f t="shared" si="4"/>
        <v>0</v>
      </c>
    </row>
    <row r="80" spans="1:50" x14ac:dyDescent="0.3">
      <c r="A80" s="53"/>
      <c r="H80" s="54"/>
      <c r="I80" s="54"/>
      <c r="AR80" s="73">
        <f t="shared" ref="AR80:AT97" si="7">AR79+(I_max-I_min)/50</f>
        <v>8</v>
      </c>
      <c r="AS80" s="72">
        <f t="shared" si="5"/>
        <v>3.2040000000000002</v>
      </c>
      <c r="AT80" s="73">
        <f t="shared" si="7"/>
        <v>8</v>
      </c>
      <c r="AU80" s="74">
        <f t="shared" si="6"/>
        <v>3.1</v>
      </c>
      <c r="AV80" s="74">
        <f t="shared" si="3"/>
        <v>5.2</v>
      </c>
      <c r="AW80" s="74">
        <f t="shared" si="4"/>
        <v>0</v>
      </c>
    </row>
    <row r="81" spans="1:49" x14ac:dyDescent="0.3">
      <c r="A81" s="53"/>
      <c r="H81" s="54"/>
      <c r="I81" s="54"/>
      <c r="AR81" s="73">
        <f t="shared" si="7"/>
        <v>9</v>
      </c>
      <c r="AS81" s="72">
        <f t="shared" si="5"/>
        <v>3.2919999999999998</v>
      </c>
      <c r="AT81" s="73">
        <f t="shared" si="7"/>
        <v>9</v>
      </c>
      <c r="AU81" s="74">
        <f t="shared" si="6"/>
        <v>3.1749999999999998</v>
      </c>
      <c r="AV81" s="74">
        <f t="shared" si="3"/>
        <v>5.2</v>
      </c>
      <c r="AW81" s="74">
        <f t="shared" si="4"/>
        <v>0</v>
      </c>
    </row>
    <row r="82" spans="1:49" x14ac:dyDescent="0.3">
      <c r="A82" s="53"/>
      <c r="H82" s="54"/>
      <c r="I82" s="54"/>
      <c r="AR82" s="73">
        <f t="shared" si="7"/>
        <v>10</v>
      </c>
      <c r="AS82" s="72">
        <f t="shared" si="5"/>
        <v>3.38</v>
      </c>
      <c r="AT82" s="73">
        <f t="shared" si="7"/>
        <v>10</v>
      </c>
      <c r="AU82" s="74">
        <f t="shared" si="6"/>
        <v>3.25</v>
      </c>
      <c r="AV82" s="74">
        <f t="shared" si="3"/>
        <v>5.2</v>
      </c>
      <c r="AW82" s="74">
        <f t="shared" si="4"/>
        <v>0</v>
      </c>
    </row>
    <row r="83" spans="1:49" x14ac:dyDescent="0.3">
      <c r="A83" s="53"/>
      <c r="H83" s="54"/>
      <c r="I83" s="54"/>
      <c r="AR83" s="73">
        <f t="shared" si="7"/>
        <v>11</v>
      </c>
      <c r="AS83" s="72">
        <f t="shared" si="5"/>
        <v>3.468</v>
      </c>
      <c r="AT83" s="73">
        <f t="shared" si="7"/>
        <v>11</v>
      </c>
      <c r="AU83" s="74">
        <f t="shared" si="6"/>
        <v>3.3250000000000002</v>
      </c>
      <c r="AV83" s="74">
        <f t="shared" si="3"/>
        <v>5.2</v>
      </c>
      <c r="AW83" s="74">
        <f t="shared" si="4"/>
        <v>0</v>
      </c>
    </row>
    <row r="84" spans="1:49" x14ac:dyDescent="0.3">
      <c r="A84" s="53"/>
      <c r="H84" s="54"/>
      <c r="I84" s="54"/>
      <c r="AR84" s="73">
        <f t="shared" si="7"/>
        <v>12</v>
      </c>
      <c r="AS84" s="72">
        <f t="shared" si="5"/>
        <v>3.556</v>
      </c>
      <c r="AT84" s="73">
        <f t="shared" si="7"/>
        <v>12</v>
      </c>
      <c r="AU84" s="74">
        <f t="shared" si="6"/>
        <v>3.4</v>
      </c>
      <c r="AV84" s="74">
        <f t="shared" si="3"/>
        <v>5.2</v>
      </c>
      <c r="AW84" s="74">
        <f t="shared" si="4"/>
        <v>0</v>
      </c>
    </row>
    <row r="85" spans="1:49" x14ac:dyDescent="0.3">
      <c r="A85" s="53"/>
      <c r="H85" s="54"/>
      <c r="I85" s="54"/>
      <c r="AR85" s="73">
        <f t="shared" si="7"/>
        <v>13</v>
      </c>
      <c r="AS85" s="72">
        <f t="shared" si="5"/>
        <v>3.6440000000000001</v>
      </c>
      <c r="AT85" s="73">
        <f t="shared" si="7"/>
        <v>13</v>
      </c>
      <c r="AU85" s="74">
        <f t="shared" si="6"/>
        <v>3.4750000000000001</v>
      </c>
      <c r="AV85" s="74">
        <f t="shared" si="3"/>
        <v>5.2</v>
      </c>
      <c r="AW85" s="74">
        <f t="shared" si="4"/>
        <v>0</v>
      </c>
    </row>
    <row r="86" spans="1:49" x14ac:dyDescent="0.3">
      <c r="A86" s="53"/>
      <c r="H86" s="54"/>
      <c r="I86" s="54"/>
      <c r="AR86" s="73">
        <f t="shared" si="7"/>
        <v>14</v>
      </c>
      <c r="AS86" s="72">
        <f t="shared" si="5"/>
        <v>3.7320000000000002</v>
      </c>
      <c r="AT86" s="73">
        <f t="shared" si="7"/>
        <v>14</v>
      </c>
      <c r="AU86" s="74">
        <f t="shared" si="6"/>
        <v>3.55</v>
      </c>
      <c r="AV86" s="74">
        <f t="shared" si="3"/>
        <v>5.2</v>
      </c>
      <c r="AW86" s="74">
        <f t="shared" si="4"/>
        <v>0</v>
      </c>
    </row>
    <row r="87" spans="1:49" x14ac:dyDescent="0.3">
      <c r="A87" s="53"/>
      <c r="H87" s="54"/>
      <c r="I87" s="54"/>
      <c r="AR87" s="73">
        <f t="shared" si="7"/>
        <v>15</v>
      </c>
      <c r="AS87" s="72">
        <f t="shared" si="5"/>
        <v>3.8200000000000003</v>
      </c>
      <c r="AT87" s="73">
        <f t="shared" si="7"/>
        <v>15</v>
      </c>
      <c r="AU87" s="74">
        <f t="shared" si="6"/>
        <v>3.625</v>
      </c>
      <c r="AV87" s="74">
        <f t="shared" si="3"/>
        <v>5.2</v>
      </c>
      <c r="AW87" s="74">
        <f t="shared" si="4"/>
        <v>0</v>
      </c>
    </row>
    <row r="88" spans="1:49" x14ac:dyDescent="0.3">
      <c r="A88" s="53"/>
      <c r="H88" s="54"/>
      <c r="I88" s="54"/>
      <c r="AR88" s="73">
        <f t="shared" si="7"/>
        <v>16</v>
      </c>
      <c r="AS88" s="72">
        <f t="shared" si="5"/>
        <v>3.9080000000000004</v>
      </c>
      <c r="AT88" s="73">
        <f t="shared" si="7"/>
        <v>16</v>
      </c>
      <c r="AU88" s="74">
        <f t="shared" si="6"/>
        <v>3.7</v>
      </c>
      <c r="AV88" s="74">
        <f t="shared" si="3"/>
        <v>5.2</v>
      </c>
      <c r="AW88" s="74">
        <f t="shared" si="4"/>
        <v>0</v>
      </c>
    </row>
    <row r="89" spans="1:49" x14ac:dyDescent="0.3">
      <c r="A89" s="53"/>
      <c r="H89" s="54"/>
      <c r="I89" s="54"/>
      <c r="AR89" s="73">
        <f t="shared" si="7"/>
        <v>17</v>
      </c>
      <c r="AS89" s="72">
        <f t="shared" si="5"/>
        <v>3.9960000000000004</v>
      </c>
      <c r="AT89" s="73">
        <f t="shared" si="7"/>
        <v>17</v>
      </c>
      <c r="AU89" s="74">
        <f t="shared" si="6"/>
        <v>3.7749999999999999</v>
      </c>
      <c r="AV89" s="74">
        <f t="shared" si="3"/>
        <v>5.2</v>
      </c>
      <c r="AW89" s="74">
        <f t="shared" si="4"/>
        <v>0</v>
      </c>
    </row>
    <row r="90" spans="1:49" x14ac:dyDescent="0.3">
      <c r="A90" s="53"/>
      <c r="H90" s="54"/>
      <c r="I90" s="54"/>
      <c r="AR90" s="73">
        <f t="shared" si="7"/>
        <v>18</v>
      </c>
      <c r="AS90" s="72">
        <f t="shared" si="5"/>
        <v>4.0839999999999996</v>
      </c>
      <c r="AT90" s="73">
        <f t="shared" si="7"/>
        <v>18</v>
      </c>
      <c r="AU90" s="74">
        <f t="shared" si="6"/>
        <v>3.85</v>
      </c>
      <c r="AV90" s="74">
        <f t="shared" si="3"/>
        <v>5.2</v>
      </c>
      <c r="AW90" s="74">
        <f t="shared" si="4"/>
        <v>0</v>
      </c>
    </row>
    <row r="91" spans="1:49" x14ac:dyDescent="0.3">
      <c r="A91" s="53"/>
      <c r="H91" s="54"/>
      <c r="I91" s="54"/>
      <c r="AR91" s="73">
        <f t="shared" si="7"/>
        <v>19</v>
      </c>
      <c r="AS91" s="72">
        <f t="shared" si="5"/>
        <v>4.1720000000000006</v>
      </c>
      <c r="AT91" s="73">
        <f t="shared" si="7"/>
        <v>19</v>
      </c>
      <c r="AU91" s="74">
        <f t="shared" si="6"/>
        <v>3.9249999999999998</v>
      </c>
      <c r="AV91" s="74">
        <f t="shared" si="3"/>
        <v>5.2</v>
      </c>
      <c r="AW91" s="74">
        <f t="shared" si="4"/>
        <v>0</v>
      </c>
    </row>
    <row r="92" spans="1:49" x14ac:dyDescent="0.3">
      <c r="A92" s="53"/>
      <c r="H92" s="54"/>
      <c r="I92" s="54"/>
      <c r="AR92" s="73">
        <f t="shared" si="7"/>
        <v>20</v>
      </c>
      <c r="AS92" s="72">
        <f t="shared" si="5"/>
        <v>4.26</v>
      </c>
      <c r="AT92" s="73">
        <f t="shared" si="7"/>
        <v>20</v>
      </c>
      <c r="AU92" s="74">
        <f t="shared" si="6"/>
        <v>4</v>
      </c>
      <c r="AV92" s="74">
        <f t="shared" si="3"/>
        <v>5.2</v>
      </c>
      <c r="AW92" s="74">
        <f t="shared" si="4"/>
        <v>0</v>
      </c>
    </row>
    <row r="93" spans="1:49" x14ac:dyDescent="0.3">
      <c r="A93" s="53"/>
      <c r="H93" s="54"/>
      <c r="I93" s="54"/>
      <c r="AR93" s="73">
        <f t="shared" si="7"/>
        <v>21</v>
      </c>
      <c r="AS93" s="72">
        <f t="shared" si="5"/>
        <v>4.3479999999999999</v>
      </c>
      <c r="AT93" s="73">
        <f t="shared" si="7"/>
        <v>21</v>
      </c>
      <c r="AU93" s="74">
        <f t="shared" si="6"/>
        <v>4.0750000000000002</v>
      </c>
      <c r="AV93" s="74">
        <f t="shared" si="3"/>
        <v>5.2</v>
      </c>
      <c r="AW93" s="74">
        <f t="shared" si="4"/>
        <v>0</v>
      </c>
    </row>
    <row r="94" spans="1:49" x14ac:dyDescent="0.3">
      <c r="A94" s="53"/>
      <c r="H94" s="54"/>
      <c r="I94" s="54"/>
      <c r="AR94" s="73">
        <f t="shared" si="7"/>
        <v>22</v>
      </c>
      <c r="AS94" s="72">
        <f t="shared" si="5"/>
        <v>4.4359999999999999</v>
      </c>
      <c r="AT94" s="73">
        <f t="shared" si="7"/>
        <v>22</v>
      </c>
      <c r="AU94" s="74">
        <f t="shared" si="6"/>
        <v>4.1500000000000004</v>
      </c>
      <c r="AV94" s="74">
        <f t="shared" si="3"/>
        <v>5.2</v>
      </c>
      <c r="AW94" s="74">
        <f t="shared" si="4"/>
        <v>0</v>
      </c>
    </row>
    <row r="95" spans="1:49" x14ac:dyDescent="0.3">
      <c r="A95" s="53"/>
      <c r="H95" s="54"/>
      <c r="I95" s="54"/>
      <c r="AR95" s="73">
        <f t="shared" si="7"/>
        <v>23</v>
      </c>
      <c r="AS95" s="72">
        <f t="shared" si="5"/>
        <v>4.5240000000000009</v>
      </c>
      <c r="AT95" s="73">
        <f t="shared" si="7"/>
        <v>23</v>
      </c>
      <c r="AU95" s="74">
        <f t="shared" si="6"/>
        <v>4.2249999999999996</v>
      </c>
      <c r="AV95" s="74">
        <f t="shared" si="3"/>
        <v>5.2</v>
      </c>
      <c r="AW95" s="74">
        <f t="shared" si="4"/>
        <v>0</v>
      </c>
    </row>
    <row r="96" spans="1:49" x14ac:dyDescent="0.3">
      <c r="A96" s="53"/>
      <c r="H96" s="54"/>
      <c r="I96" s="54"/>
      <c r="AR96" s="73">
        <f t="shared" si="7"/>
        <v>24</v>
      </c>
      <c r="AS96" s="72">
        <f t="shared" si="5"/>
        <v>4.6120000000000001</v>
      </c>
      <c r="AT96" s="73">
        <f t="shared" si="7"/>
        <v>24</v>
      </c>
      <c r="AU96" s="74">
        <f t="shared" si="6"/>
        <v>4.3</v>
      </c>
      <c r="AV96" s="74">
        <f t="shared" si="3"/>
        <v>5.2</v>
      </c>
      <c r="AW96" s="74">
        <f t="shared" si="4"/>
        <v>0</v>
      </c>
    </row>
    <row r="97" spans="1:49" x14ac:dyDescent="0.3">
      <c r="A97" s="53"/>
      <c r="H97" s="54"/>
      <c r="I97" s="54"/>
      <c r="AR97" s="73">
        <f t="shared" si="7"/>
        <v>25</v>
      </c>
      <c r="AS97" s="72">
        <f t="shared" si="5"/>
        <v>4.7</v>
      </c>
      <c r="AT97" s="73">
        <f t="shared" si="7"/>
        <v>25</v>
      </c>
      <c r="AU97" s="74">
        <f t="shared" si="6"/>
        <v>4.375</v>
      </c>
      <c r="AV97" s="74">
        <f t="shared" si="3"/>
        <v>5.2</v>
      </c>
      <c r="AW97" s="74">
        <f t="shared" si="4"/>
        <v>0</v>
      </c>
    </row>
    <row r="98" spans="1:49" x14ac:dyDescent="0.3">
      <c r="A98" s="53"/>
      <c r="H98" s="54"/>
      <c r="I98" s="54"/>
    </row>
    <row r="99" spans="1:49" x14ac:dyDescent="0.3">
      <c r="A99" s="53"/>
      <c r="B99" s="56"/>
      <c r="C99" s="54"/>
      <c r="D99" s="54"/>
      <c r="E99" s="54"/>
      <c r="F99" s="54"/>
      <c r="G99" s="54"/>
      <c r="H99" s="54"/>
      <c r="I99" s="54"/>
    </row>
    <row r="100" spans="1:49" x14ac:dyDescent="0.3">
      <c r="B100" s="56"/>
      <c r="C100" s="54"/>
      <c r="D100" s="54"/>
      <c r="E100" s="54"/>
      <c r="F100" s="54"/>
      <c r="G100" s="54"/>
      <c r="H100" s="54"/>
      <c r="I100" s="54"/>
    </row>
    <row r="101" spans="1:49" x14ac:dyDescent="0.3">
      <c r="B101" s="56"/>
      <c r="C101" s="54"/>
      <c r="D101" s="54"/>
      <c r="E101" s="54"/>
      <c r="F101" s="54"/>
      <c r="G101" s="54"/>
      <c r="H101" s="54"/>
      <c r="I101" s="54"/>
    </row>
    <row r="102" spans="1:49" x14ac:dyDescent="0.3">
      <c r="B102" s="56"/>
      <c r="C102" s="54"/>
      <c r="D102" s="54"/>
      <c r="E102" s="54"/>
      <c r="F102" s="54"/>
      <c r="G102" s="54"/>
      <c r="H102" s="54"/>
      <c r="I102" s="54"/>
    </row>
    <row r="103" spans="1:49" x14ac:dyDescent="0.3">
      <c r="B103" s="56"/>
      <c r="C103" s="54"/>
      <c r="D103" s="54"/>
      <c r="E103" s="54"/>
      <c r="F103" s="54"/>
      <c r="G103" s="54"/>
      <c r="H103" s="54"/>
      <c r="I103" s="54"/>
    </row>
    <row r="104" spans="1:49" x14ac:dyDescent="0.3">
      <c r="B104" s="56"/>
      <c r="C104" s="54"/>
      <c r="D104" s="54"/>
      <c r="E104" s="54"/>
      <c r="F104" s="54"/>
      <c r="G104" s="54"/>
      <c r="H104" s="54"/>
      <c r="I104" s="54"/>
    </row>
    <row r="105" spans="1:49" x14ac:dyDescent="0.3">
      <c r="B105" s="56"/>
      <c r="C105" s="54"/>
      <c r="D105" s="54"/>
      <c r="E105" s="54"/>
      <c r="F105" s="54"/>
      <c r="G105" s="54"/>
      <c r="H105" s="54"/>
      <c r="I105" s="54"/>
    </row>
    <row r="106" spans="1:49" x14ac:dyDescent="0.3">
      <c r="B106" s="56"/>
      <c r="C106" s="54"/>
      <c r="D106" s="54"/>
      <c r="E106" s="54"/>
      <c r="F106" s="54"/>
      <c r="G106" s="54"/>
      <c r="H106" s="54"/>
      <c r="I106" s="54"/>
    </row>
    <row r="107" spans="1:49" x14ac:dyDescent="0.3">
      <c r="B107" s="57"/>
    </row>
  </sheetData>
  <sheetProtection sheet="1" objects="1" scenarios="1"/>
  <mergeCells count="13">
    <mergeCell ref="AR44:AW44"/>
    <mergeCell ref="H24:J24"/>
    <mergeCell ref="AM44:AP44"/>
    <mergeCell ref="B47:G47"/>
    <mergeCell ref="B5:E5"/>
    <mergeCell ref="H5:J5"/>
    <mergeCell ref="M5:P5"/>
    <mergeCell ref="B14:E14"/>
    <mergeCell ref="H14:J14"/>
    <mergeCell ref="M14:P14"/>
    <mergeCell ref="B44:V44"/>
    <mergeCell ref="B24:D24"/>
    <mergeCell ref="T6:U6"/>
  </mergeCells>
  <conditionalFormatting sqref="N6">
    <cfRule type="cellIs" dxfId="14" priority="5" operator="greaterThan">
      <formula>$AO$48</formula>
    </cfRule>
    <cfRule type="cellIs" dxfId="13" priority="6" operator="greaterThan">
      <formula>$AP$48</formula>
    </cfRule>
    <cfRule type="cellIs" dxfId="12" priority="14" operator="lessThanOrEqual">
      <formula>$N$8</formula>
    </cfRule>
  </conditionalFormatting>
  <conditionalFormatting sqref="N8">
    <cfRule type="cellIs" dxfId="11" priority="3" operator="lessThan">
      <formula>$AO$47</formula>
    </cfRule>
    <cfRule type="cellIs" dxfId="10" priority="4" operator="lessThan">
      <formula>$AP$47</formula>
    </cfRule>
    <cfRule type="cellIs" dxfId="9" priority="13" operator="greaterThanOrEqual">
      <formula>$N$6</formula>
    </cfRule>
  </conditionalFormatting>
  <conditionalFormatting sqref="C15">
    <cfRule type="cellIs" dxfId="8" priority="12" operator="notBetween">
      <formula>$AN$47</formula>
      <formula>$AN$62</formula>
    </cfRule>
  </conditionalFormatting>
  <conditionalFormatting sqref="C17">
    <cfRule type="cellIs" dxfId="7" priority="11" operator="notBetween">
      <formula>$AM$47</formula>
      <formula>$AM$54</formula>
    </cfRule>
  </conditionalFormatting>
  <conditionalFormatting sqref="N15">
    <cfRule type="cellIs" dxfId="6" priority="10" operator="greaterThan">
      <formula>$AO$48</formula>
    </cfRule>
    <cfRule type="cellIs" dxfId="5" priority="21" operator="greaterThan">
      <formula>$AP$48</formula>
    </cfRule>
  </conditionalFormatting>
  <conditionalFormatting sqref="N17">
    <cfRule type="cellIs" dxfId="4" priority="8" operator="lessThan">
      <formula>$AP$47</formula>
    </cfRule>
    <cfRule type="cellIs" dxfId="3" priority="9" operator="lessThan">
      <formula>$AO$47</formula>
    </cfRule>
  </conditionalFormatting>
  <conditionalFormatting sqref="I6">
    <cfRule type="cellIs" dxfId="2" priority="7" operator="lessThanOrEqual">
      <formula>0</formula>
    </cfRule>
  </conditionalFormatting>
  <conditionalFormatting sqref="C6">
    <cfRule type="cellIs" dxfId="1" priority="2" operator="lessThan">
      <formula>$C$8</formula>
    </cfRule>
  </conditionalFormatting>
  <conditionalFormatting sqref="C8">
    <cfRule type="cellIs" dxfId="0" priority="1" operator="greaterThan">
      <formula>$C$6</formula>
    </cfRule>
  </conditionalFormatting>
  <dataValidations count="4">
    <dataValidation type="list" allowBlank="1" showInputMessage="1" showErrorMessage="1" sqref="T6 I16" xr:uid="{593F4698-A447-403A-A4C4-66861AF5D9C5}">
      <formula1>#REF!</formula1>
    </dataValidation>
    <dataValidation type="list" allowBlank="1" showInputMessage="1" showErrorMessage="1" sqref="I18:I19" xr:uid="{00000000-0002-0000-0000-000000000000}">
      <formula1>$AM$64:$AM$71</formula1>
    </dataValidation>
    <dataValidation type="list" allowBlank="1" showInputMessage="1" showErrorMessage="1" sqref="I15" xr:uid="{7D96C828-32D0-403E-9B89-A8B9C98E58D6}">
      <formula1>$AN$47:$AN$62</formula1>
    </dataValidation>
    <dataValidation type="list" allowBlank="1" showInputMessage="1" showErrorMessage="1" sqref="I17" xr:uid="{7664ED98-D154-4B8F-A604-D3BE21495F5C}">
      <formula1>$AM$47:$AM$54</formula1>
    </dataValidation>
  </dataValidations>
  <pageMargins left="0.7" right="0.7" top="0.75" bottom="0.75" header="0.3" footer="0.3"/>
  <pageSetup paperSize="9" orientation="portrait" horizontalDpi="4294967292" r:id="rId1"/>
  <ignoredErrors>
    <ignoredError sqref="AS47:AS97" formula="1"/>
    <ignoredError sqref="C15" unlockedFormula="1"/>
  </ignoredErrors>
  <drawing r:id="rId2"/>
  <legacyDrawing r:id="rId3"/>
  <oleObjects>
    <mc:AlternateContent xmlns:mc="http://schemas.openxmlformats.org/markup-compatibility/2006">
      <mc:Choice Requires="x14">
        <oleObject progId="Visio" shapeId="2064" r:id="rId4">
          <objectPr defaultSize="0" autoPict="0" r:id="rId5">
            <anchor moveWithCells="1">
              <from>
                <xdr:col>28</xdr:col>
                <xdr:colOff>520700</xdr:colOff>
                <xdr:row>0</xdr:row>
                <xdr:rowOff>95250</xdr:rowOff>
              </from>
              <to>
                <xdr:col>43</xdr:col>
                <xdr:colOff>107950</xdr:colOff>
                <xdr:row>26</xdr:row>
                <xdr:rowOff>12700</xdr:rowOff>
              </to>
            </anchor>
          </objectPr>
        </oleObject>
      </mc:Choice>
      <mc:Fallback>
        <oleObject progId="Visio" shapeId="2064"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10BD9-D666-4562-A310-9ADEFC89F1CB}">
  <dimension ref="C6:F11"/>
  <sheetViews>
    <sheetView showRowColHeaders="0" workbookViewId="0">
      <selection activeCell="D22" sqref="D22"/>
    </sheetView>
  </sheetViews>
  <sheetFormatPr defaultRowHeight="14" x14ac:dyDescent="0.3"/>
  <cols>
    <col min="1" max="2" width="8.7265625" style="8"/>
    <col min="3" max="3" width="10.26953125" style="8" customWidth="1"/>
    <col min="4" max="4" width="10.81640625" style="8" customWidth="1"/>
    <col min="5" max="5" width="73.08984375" style="8" customWidth="1"/>
    <col min="6" max="6" width="16.26953125" style="8" customWidth="1"/>
    <col min="7" max="16384" width="8.7265625" style="8"/>
  </cols>
  <sheetData>
    <row r="6" spans="3:6" ht="14.5" thickBot="1" x14ac:dyDescent="0.35">
      <c r="C6" s="8" t="s">
        <v>16</v>
      </c>
    </row>
    <row r="7" spans="3:6" ht="15" thickTop="1" thickBot="1" x14ac:dyDescent="0.35">
      <c r="C7" s="9" t="s">
        <v>17</v>
      </c>
      <c r="D7" s="10" t="s">
        <v>18</v>
      </c>
      <c r="E7" s="10" t="s">
        <v>19</v>
      </c>
      <c r="F7" s="11" t="s">
        <v>20</v>
      </c>
    </row>
    <row r="8" spans="3:6" ht="15" thickTop="1" thickBot="1" x14ac:dyDescent="0.35">
      <c r="C8" s="78" t="s">
        <v>68</v>
      </c>
      <c r="D8" s="79">
        <v>44477</v>
      </c>
      <c r="E8" s="12" t="s">
        <v>70</v>
      </c>
      <c r="F8" s="13" t="s">
        <v>69</v>
      </c>
    </row>
    <row r="9" spans="3:6" ht="14.5" thickBot="1" x14ac:dyDescent="0.35">
      <c r="C9" s="14"/>
      <c r="D9" s="15"/>
      <c r="E9" s="15"/>
      <c r="F9" s="16"/>
    </row>
    <row r="10" spans="3:6" ht="14.5" thickBot="1" x14ac:dyDescent="0.35">
      <c r="C10" s="17"/>
      <c r="D10" s="18"/>
      <c r="E10" s="18"/>
      <c r="F10" s="19"/>
    </row>
    <row r="11" spans="3:6" ht="14.5" thickTop="1" x14ac:dyDescent="0.3"/>
  </sheetData>
  <sheetProtection sheet="1" objects="1" scenarios="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07BB2A7-E082-43F7-8C0D-CF35BCD8357A}"/>
</file>

<file path=customXml/itemProps2.xml><?xml version="1.0" encoding="utf-8"?>
<ds:datastoreItem xmlns:ds="http://schemas.openxmlformats.org/officeDocument/2006/customXml" ds:itemID="{D2C8F28E-24F0-4D12-9215-CBAA2906BE7F}"/>
</file>

<file path=customXml/itemProps3.xml><?xml version="1.0" encoding="utf-8"?>
<ds:datastoreItem xmlns:ds="http://schemas.openxmlformats.org/officeDocument/2006/customXml" ds:itemID="{A44F406C-CE5E-4847-B5D3-B0BF6C33D8F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12</vt:i4>
      </vt:variant>
    </vt:vector>
  </HeadingPairs>
  <TitlesOfParts>
    <vt:vector size="15" baseType="lpstr">
      <vt:lpstr>FrontPage</vt:lpstr>
      <vt:lpstr>Calculator</vt:lpstr>
      <vt:lpstr>Revision History</vt:lpstr>
      <vt:lpstr>AV</vt:lpstr>
      <vt:lpstr>AVideal</vt:lpstr>
      <vt:lpstr>I_max</vt:lpstr>
      <vt:lpstr>I_min</vt:lpstr>
      <vt:lpstr>R_S</vt:lpstr>
      <vt:lpstr>RS</vt:lpstr>
      <vt:lpstr>V_max</vt:lpstr>
      <vt:lpstr>V_min</vt:lpstr>
      <vt:lpstr>VCSOUTmax</vt:lpstr>
      <vt:lpstr>VCSOUTmin</vt:lpstr>
      <vt:lpstr>VOOS</vt:lpstr>
      <vt:lpstr>VOOSideal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Wood, Alistair</dc:creator>
  <cp:lastModifiedBy>Wood, Alistair</cp:lastModifiedBy>
  <dcterms:created xsi:type="dcterms:W3CDTF">2014-11-18T12:01:50Z</dcterms:created>
  <dcterms:modified xsi:type="dcterms:W3CDTF">2021-10-08T16:49:44Z</dcterms:modified>
</cp:coreProperties>
</file>